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SO 03.1 - SO03.1 Prvky dr..." sheetId="2" r:id="rId2"/>
    <sheet name="SO 03.2 - SO 03.2 Prvky d..." sheetId="3" r:id="rId3"/>
    <sheet name="SO 03.3 - SO 03.3 Prvky d..." sheetId="4" r:id="rId4"/>
  </sheets>
  <definedNames>
    <definedName name="_xlnm.Print_Area" localSheetId="0">'Rekapitulácia stavby'!$D$4:$AO$76,'Rekapitulácia stavby'!$C$82:$AQ$98</definedName>
    <definedName name="_xlnm.Print_Titles" localSheetId="0">'Rekapitulácia stavby'!$92:$92</definedName>
    <definedName name="_xlnm._FilterDatabase" localSheetId="1" hidden="1">'SO 03.1 - SO03.1 Prvky dr...'!$C$126:$K$205</definedName>
    <definedName name="_xlnm.Print_Area" localSheetId="1">'SO 03.1 - SO03.1 Prvky dr...'!$C$4:$J$76,'SO 03.1 - SO03.1 Prvky dr...'!$C$82:$J$108,'SO 03.1 - SO03.1 Prvky dr...'!$C$114:$J$205</definedName>
    <definedName name="_xlnm.Print_Titles" localSheetId="1">'SO 03.1 - SO03.1 Prvky dr...'!$126:$126</definedName>
    <definedName name="_xlnm._FilterDatabase" localSheetId="2" hidden="1">'SO 03.2 - SO 03.2 Prvky d...'!$C$122:$K$177</definedName>
    <definedName name="_xlnm.Print_Area" localSheetId="2">'SO 03.2 - SO 03.2 Prvky d...'!$C$4:$J$76,'SO 03.2 - SO 03.2 Prvky d...'!$C$82:$J$104,'SO 03.2 - SO 03.2 Prvky d...'!$C$110:$J$177</definedName>
    <definedName name="_xlnm.Print_Titles" localSheetId="2">'SO 03.2 - SO 03.2 Prvky d...'!$122:$122</definedName>
    <definedName name="_xlnm._FilterDatabase" localSheetId="3" hidden="1">'SO 03.3 - SO 03.3 Prvky d...'!$C$116:$K$119</definedName>
    <definedName name="_xlnm.Print_Area" localSheetId="3">'SO 03.3 - SO 03.3 Prvky d...'!$C$4:$J$76,'SO 03.3 - SO 03.3 Prvky d...'!$C$82:$J$98,'SO 03.3 - SO 03.3 Prvky d...'!$C$104:$J$119</definedName>
    <definedName name="_xlnm.Print_Titles" localSheetId="3">'SO 03.3 - SO 03.3 Prvky d...'!$116:$116</definedName>
  </definedNames>
  <calcPr/>
</workbook>
</file>

<file path=xl/calcChain.xml><?xml version="1.0" encoding="utf-8"?>
<calcChain xmlns="http://schemas.openxmlformats.org/spreadsheetml/2006/main">
  <c i="4" l="1" r="J37"/>
  <c r="J36"/>
  <c i="1" r="AY97"/>
  <c i="4" r="J35"/>
  <c i="1" r="AX97"/>
  <c i="4" r="BI119"/>
  <c r="BH119"/>
  <c r="BG119"/>
  <c r="BE119"/>
  <c r="T119"/>
  <c r="T118"/>
  <c r="T117"/>
  <c r="R119"/>
  <c r="R118"/>
  <c r="R117"/>
  <c r="P119"/>
  <c r="P118"/>
  <c r="P117"/>
  <c i="1" r="AU97"/>
  <c i="4" r="J113"/>
  <c r="F113"/>
  <c r="F111"/>
  <c r="E109"/>
  <c r="J91"/>
  <c r="F91"/>
  <c r="F89"/>
  <c r="E87"/>
  <c r="J24"/>
  <c r="E24"/>
  <c r="J114"/>
  <c r="J23"/>
  <c r="J18"/>
  <c r="E18"/>
  <c r="F114"/>
  <c r="J17"/>
  <c r="J12"/>
  <c r="J89"/>
  <c r="E7"/>
  <c r="E107"/>
  <c i="3" r="J131"/>
  <c r="J37"/>
  <c r="J36"/>
  <c i="1" r="AY96"/>
  <c i="3" r="J35"/>
  <c i="1" r="AX96"/>
  <c i="3" r="BI177"/>
  <c r="BH177"/>
  <c r="BG177"/>
  <c r="BE177"/>
  <c r="T177"/>
  <c r="R177"/>
  <c r="P177"/>
  <c r="BI176"/>
  <c r="BH176"/>
  <c r="BG176"/>
  <c r="BE176"/>
  <c r="T176"/>
  <c r="R176"/>
  <c r="P176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8"/>
  <c r="BH168"/>
  <c r="BG168"/>
  <c r="BE168"/>
  <c r="T168"/>
  <c r="R168"/>
  <c r="P168"/>
  <c r="BI167"/>
  <c r="BH167"/>
  <c r="BG167"/>
  <c r="BE167"/>
  <c r="T167"/>
  <c r="R167"/>
  <c r="P167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1"/>
  <c r="BH161"/>
  <c r="BG161"/>
  <c r="BE161"/>
  <c r="T161"/>
  <c r="R161"/>
  <c r="P161"/>
  <c r="BI160"/>
  <c r="BH160"/>
  <c r="BG160"/>
  <c r="BE160"/>
  <c r="T160"/>
  <c r="R160"/>
  <c r="P160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1"/>
  <c r="BH141"/>
  <c r="BG141"/>
  <c r="BE141"/>
  <c r="T141"/>
  <c r="R141"/>
  <c r="P141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4"/>
  <c r="BH134"/>
  <c r="BG134"/>
  <c r="BE134"/>
  <c r="T134"/>
  <c r="R134"/>
  <c r="P134"/>
  <c r="BI133"/>
  <c r="BH133"/>
  <c r="BG133"/>
  <c r="BE133"/>
  <c r="T133"/>
  <c r="R133"/>
  <c r="P133"/>
  <c r="J98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J119"/>
  <c r="F119"/>
  <c r="F117"/>
  <c r="E115"/>
  <c r="J91"/>
  <c r="F91"/>
  <c r="F89"/>
  <c r="E87"/>
  <c r="J24"/>
  <c r="E24"/>
  <c r="J92"/>
  <c r="J23"/>
  <c r="J18"/>
  <c r="E18"/>
  <c r="F120"/>
  <c r="J17"/>
  <c r="J12"/>
  <c r="J89"/>
  <c r="E7"/>
  <c r="E85"/>
  <c i="2" r="J128"/>
  <c r="J37"/>
  <c r="J36"/>
  <c i="1" r="AY95"/>
  <c i="2" r="J35"/>
  <c i="1" r="AX95"/>
  <c i="2"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1"/>
  <c r="BH201"/>
  <c r="BG201"/>
  <c r="BE201"/>
  <c r="T201"/>
  <c r="R201"/>
  <c r="P201"/>
  <c r="BI200"/>
  <c r="BH200"/>
  <c r="BG200"/>
  <c r="BE200"/>
  <c r="T200"/>
  <c r="R200"/>
  <c r="P200"/>
  <c r="BI198"/>
  <c r="BH198"/>
  <c r="BG198"/>
  <c r="BE198"/>
  <c r="T198"/>
  <c r="R198"/>
  <c r="P198"/>
  <c r="BI197"/>
  <c r="BH197"/>
  <c r="BG197"/>
  <c r="BE197"/>
  <c r="T197"/>
  <c r="R197"/>
  <c r="P197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0"/>
  <c r="BH190"/>
  <c r="BG190"/>
  <c r="BE190"/>
  <c r="T190"/>
  <c r="R190"/>
  <c r="P190"/>
  <c r="BI189"/>
  <c r="BH189"/>
  <c r="BG189"/>
  <c r="BE189"/>
  <c r="T189"/>
  <c r="R189"/>
  <c r="P189"/>
  <c r="BI187"/>
  <c r="BH187"/>
  <c r="BG187"/>
  <c r="BE187"/>
  <c r="T187"/>
  <c r="R187"/>
  <c r="P187"/>
  <c r="BI186"/>
  <c r="BH186"/>
  <c r="BG186"/>
  <c r="BE186"/>
  <c r="T186"/>
  <c r="R186"/>
  <c r="P186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8"/>
  <c r="BH168"/>
  <c r="BG168"/>
  <c r="BE168"/>
  <c r="T168"/>
  <c r="R168"/>
  <c r="P168"/>
  <c r="BI167"/>
  <c r="BH167"/>
  <c r="BG167"/>
  <c r="BE167"/>
  <c r="T167"/>
  <c r="R167"/>
  <c r="P167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4"/>
  <c r="BH144"/>
  <c r="BG144"/>
  <c r="BE144"/>
  <c r="T144"/>
  <c r="R144"/>
  <c r="P144"/>
  <c r="BI140"/>
  <c r="BH140"/>
  <c r="BG140"/>
  <c r="BE140"/>
  <c r="T140"/>
  <c r="R140"/>
  <c r="P140"/>
  <c r="BI135"/>
  <c r="BH135"/>
  <c r="BG135"/>
  <c r="BE135"/>
  <c r="T135"/>
  <c r="R135"/>
  <c r="P135"/>
  <c r="BI130"/>
  <c r="BH130"/>
  <c r="BG130"/>
  <c r="BE130"/>
  <c r="T130"/>
  <c r="R130"/>
  <c r="P130"/>
  <c r="J97"/>
  <c r="J123"/>
  <c r="F123"/>
  <c r="F121"/>
  <c r="E119"/>
  <c r="J91"/>
  <c r="F91"/>
  <c r="F89"/>
  <c r="E87"/>
  <c r="J24"/>
  <c r="E24"/>
  <c r="J92"/>
  <c r="J23"/>
  <c r="J18"/>
  <c r="E18"/>
  <c r="F124"/>
  <c r="J17"/>
  <c r="J12"/>
  <c r="J121"/>
  <c r="E7"/>
  <c r="E117"/>
  <c i="1" r="L90"/>
  <c r="AM90"/>
  <c r="AM89"/>
  <c r="L89"/>
  <c r="AM87"/>
  <c r="L87"/>
  <c r="L85"/>
  <c r="L84"/>
  <c i="2" r="J205"/>
  <c r="J203"/>
  <c r="J200"/>
  <c r="BK197"/>
  <c r="BK192"/>
  <c r="J182"/>
  <c r="J177"/>
  <c r="BK163"/>
  <c r="BK152"/>
  <c r="J144"/>
  <c r="BK194"/>
  <c r="J189"/>
  <c r="J174"/>
  <c r="BK167"/>
  <c r="J150"/>
  <c r="BK186"/>
  <c r="BK175"/>
  <c r="BK158"/>
  <c r="J130"/>
  <c r="BK181"/>
  <c r="BK177"/>
  <c r="J171"/>
  <c r="BK159"/>
  <c r="J155"/>
  <c r="J151"/>
  <c i="3" r="BK173"/>
  <c r="BK160"/>
  <c r="J153"/>
  <c r="J149"/>
  <c r="BK145"/>
  <c r="J133"/>
  <c r="BK125"/>
  <c r="J171"/>
  <c r="BK150"/>
  <c r="BK138"/>
  <c r="BK133"/>
  <c r="J177"/>
  <c r="J168"/>
  <c r="BK161"/>
  <c r="BK151"/>
  <c r="BK147"/>
  <c r="J136"/>
  <c r="BK128"/>
  <c r="BK177"/>
  <c r="J156"/>
  <c r="J144"/>
  <c i="4" r="F36"/>
  <c i="1" r="BC97"/>
  <c i="2" r="BK204"/>
  <c r="J201"/>
  <c r="J198"/>
  <c r="J194"/>
  <c r="BK187"/>
  <c r="J181"/>
  <c r="J172"/>
  <c r="J161"/>
  <c r="BK151"/>
  <c r="BK140"/>
  <c r="BK193"/>
  <c r="BK184"/>
  <c r="BK172"/>
  <c r="J163"/>
  <c r="BK155"/>
  <c r="BK180"/>
  <c r="J154"/>
  <c r="BK190"/>
  <c r="BK179"/>
  <c r="J175"/>
  <c r="BK161"/>
  <c r="BK157"/>
  <c r="BK144"/>
  <c i="3" r="J170"/>
  <c r="BK157"/>
  <c r="BK152"/>
  <c r="J142"/>
  <c r="J130"/>
  <c r="J174"/>
  <c r="BK168"/>
  <c r="J147"/>
  <c r="BK136"/>
  <c r="BK126"/>
  <c r="BK171"/>
  <c r="J165"/>
  <c r="J160"/>
  <c r="J150"/>
  <c r="BK144"/>
  <c r="J129"/>
  <c r="BK167"/>
  <c r="BK149"/>
  <c i="4" r="J33"/>
  <c i="1" r="AV97"/>
  <c i="2" r="J204"/>
  <c r="BK201"/>
  <c r="BK198"/>
  <c r="BK195"/>
  <c r="BK189"/>
  <c r="J183"/>
  <c r="J178"/>
  <c r="BK168"/>
  <c r="J156"/>
  <c r="BK150"/>
  <c r="J195"/>
  <c r="J186"/>
  <c r="J168"/>
  <c r="BK156"/>
  <c r="J192"/>
  <c r="BK183"/>
  <c r="BK171"/>
  <c r="J140"/>
  <c i="1" r="AS94"/>
  <c i="2" r="BK170"/>
  <c r="BK154"/>
  <c r="J149"/>
  <c i="3" r="BK172"/>
  <c r="BK164"/>
  <c r="J155"/>
  <c r="J148"/>
  <c r="BK137"/>
  <c r="J128"/>
  <c r="J173"/>
  <c r="BK165"/>
  <c r="J145"/>
  <c r="J137"/>
  <c r="BK127"/>
  <c r="BK176"/>
  <c r="BK170"/>
  <c r="J163"/>
  <c r="J152"/>
  <c r="J146"/>
  <c r="J134"/>
  <c r="J126"/>
  <c r="J161"/>
  <c r="BK142"/>
  <c i="4" r="BK119"/>
  <c r="F35"/>
  <c i="1" r="BB97"/>
  <c i="2" r="BK205"/>
  <c r="BK203"/>
  <c r="BK200"/>
  <c r="J197"/>
  <c r="J193"/>
  <c r="J184"/>
  <c r="J180"/>
  <c r="J167"/>
  <c r="J158"/>
  <c r="BK149"/>
  <c r="J135"/>
  <c r="J190"/>
  <c r="BK182"/>
  <c r="J170"/>
  <c r="J157"/>
  <c r="BK130"/>
  <c r="J179"/>
  <c r="BK162"/>
  <c r="BK135"/>
  <c r="J187"/>
  <c r="BK178"/>
  <c r="BK174"/>
  <c r="J162"/>
  <c r="J159"/>
  <c r="J152"/>
  <c i="3" r="J176"/>
  <c r="J167"/>
  <c r="BK156"/>
  <c r="J151"/>
  <c r="BK146"/>
  <c r="J141"/>
  <c r="BK129"/>
  <c r="J172"/>
  <c r="BK155"/>
  <c r="BK141"/>
  <c r="BK134"/>
  <c r="J125"/>
  <c r="BK174"/>
  <c r="J164"/>
  <c r="J157"/>
  <c r="BK148"/>
  <c r="J138"/>
  <c r="BK130"/>
  <c r="J127"/>
  <c r="BK163"/>
  <c r="BK153"/>
  <c i="4" r="J119"/>
  <c r="F37"/>
  <c i="1" r="BD97"/>
  <c i="2" l="1" r="R129"/>
  <c r="T148"/>
  <c r="T153"/>
  <c r="T160"/>
  <c r="R176"/>
  <c r="P185"/>
  <c r="R188"/>
  <c r="T191"/>
  <c r="T199"/>
  <c r="T196"/>
  <c i="3" r="BK124"/>
  <c r="J124"/>
  <c r="J97"/>
  <c r="BK132"/>
  <c r="J132"/>
  <c r="J99"/>
  <c r="BK135"/>
  <c r="J135"/>
  <c r="J100"/>
  <c r="BK154"/>
  <c r="J154"/>
  <c r="J101"/>
  <c r="P175"/>
  <c i="2" r="T129"/>
  <c r="R148"/>
  <c r="R153"/>
  <c r="R160"/>
  <c r="P176"/>
  <c r="T185"/>
  <c r="T188"/>
  <c r="R191"/>
  <c r="BK199"/>
  <c r="J199"/>
  <c r="J107"/>
  <c i="3" r="T124"/>
  <c r="R132"/>
  <c r="P135"/>
  <c r="R154"/>
  <c r="P169"/>
  <c i="2" r="BK129"/>
  <c r="J129"/>
  <c r="J98"/>
  <c r="BK148"/>
  <c r="J148"/>
  <c r="J99"/>
  <c r="BK153"/>
  <c r="J153"/>
  <c r="J100"/>
  <c r="BK160"/>
  <c r="J160"/>
  <c r="J101"/>
  <c r="BK176"/>
  <c r="J176"/>
  <c r="J102"/>
  <c r="BK185"/>
  <c r="J185"/>
  <c r="J103"/>
  <c r="BK188"/>
  <c r="J188"/>
  <c r="J104"/>
  <c r="BK191"/>
  <c r="J191"/>
  <c r="J105"/>
  <c r="P199"/>
  <c r="P196"/>
  <c i="3" r="P124"/>
  <c r="R124"/>
  <c r="P132"/>
  <c r="T135"/>
  <c r="P154"/>
  <c r="BK169"/>
  <c r="J169"/>
  <c r="J102"/>
  <c r="R169"/>
  <c r="BK175"/>
  <c r="J175"/>
  <c r="J103"/>
  <c r="T175"/>
  <c i="2" r="P129"/>
  <c r="P148"/>
  <c r="P153"/>
  <c r="P160"/>
  <c r="T176"/>
  <c r="R185"/>
  <c r="P188"/>
  <c r="P191"/>
  <c r="R199"/>
  <c r="R196"/>
  <c i="3" r="T132"/>
  <c r="R135"/>
  <c r="T154"/>
  <c r="T169"/>
  <c r="R175"/>
  <c i="2" r="BK196"/>
  <c r="J196"/>
  <c r="J106"/>
  <c i="4" r="BK118"/>
  <c r="J118"/>
  <c r="J97"/>
  <c r="J92"/>
  <c r="J111"/>
  <c r="E85"/>
  <c r="F92"/>
  <c r="BF119"/>
  <c i="3" r="BF141"/>
  <c r="BF149"/>
  <c r="BF156"/>
  <c r="BF160"/>
  <c r="BF177"/>
  <c r="F92"/>
  <c r="J117"/>
  <c r="J120"/>
  <c r="BF130"/>
  <c r="BF136"/>
  <c r="BF137"/>
  <c r="BF145"/>
  <c r="BF150"/>
  <c r="BF163"/>
  <c r="BF164"/>
  <c r="BF167"/>
  <c r="BF174"/>
  <c r="BF176"/>
  <c r="E113"/>
  <c r="BF127"/>
  <c r="BF128"/>
  <c r="BF129"/>
  <c r="BF142"/>
  <c r="BF146"/>
  <c r="BF147"/>
  <c r="BF151"/>
  <c r="BF165"/>
  <c r="BF170"/>
  <c r="BF171"/>
  <c r="BF173"/>
  <c r="BF125"/>
  <c r="BF126"/>
  <c r="BF133"/>
  <c r="BF134"/>
  <c r="BF138"/>
  <c r="BF144"/>
  <c r="BF148"/>
  <c r="BF152"/>
  <c r="BF153"/>
  <c r="BF155"/>
  <c r="BF157"/>
  <c r="BF161"/>
  <c r="BF168"/>
  <c r="BF172"/>
  <c i="2" r="J124"/>
  <c r="BF144"/>
  <c r="BF150"/>
  <c r="BF151"/>
  <c r="BF154"/>
  <c r="BF158"/>
  <c r="BF174"/>
  <c r="BF175"/>
  <c r="BF178"/>
  <c r="BF183"/>
  <c r="BF186"/>
  <c r="J89"/>
  <c r="F92"/>
  <c r="BF149"/>
  <c r="BF152"/>
  <c r="BF156"/>
  <c r="BF161"/>
  <c r="BF190"/>
  <c r="BF135"/>
  <c r="BF162"/>
  <c r="BF163"/>
  <c r="BF167"/>
  <c r="BF168"/>
  <c r="BF170"/>
  <c r="BF184"/>
  <c r="BF187"/>
  <c r="BF189"/>
  <c r="BF193"/>
  <c r="E85"/>
  <c r="BF130"/>
  <c r="BF140"/>
  <c r="BF155"/>
  <c r="BF157"/>
  <c r="BF159"/>
  <c r="BF171"/>
  <c r="BF172"/>
  <c r="BF177"/>
  <c r="BF179"/>
  <c r="BF180"/>
  <c r="BF181"/>
  <c r="BF182"/>
  <c r="BF192"/>
  <c r="BF194"/>
  <c r="BF195"/>
  <c r="BF197"/>
  <c r="BF198"/>
  <c r="BF200"/>
  <c r="BF201"/>
  <c r="BF203"/>
  <c r="BF204"/>
  <c r="BF205"/>
  <c r="F33"/>
  <c i="1" r="AZ95"/>
  <c i="3" r="F36"/>
  <c i="1" r="BC96"/>
  <c i="3" r="F35"/>
  <c i="1" r="BB96"/>
  <c i="2" r="J33"/>
  <c i="1" r="AV95"/>
  <c i="3" r="F33"/>
  <c i="1" r="AZ96"/>
  <c i="3" r="F37"/>
  <c i="1" r="BD96"/>
  <c i="2" r="F37"/>
  <c i="1" r="BD95"/>
  <c i="2" r="F36"/>
  <c i="1" r="BC95"/>
  <c i="4" r="F33"/>
  <c i="1" r="AZ97"/>
  <c i="4" r="J34"/>
  <c i="1" r="AW97"/>
  <c r="AT97"/>
  <c i="2" r="F35"/>
  <c i="1" r="BB95"/>
  <c i="3" r="J33"/>
  <c i="1" r="AV96"/>
  <c i="2" l="1" r="P127"/>
  <c i="1" r="AU95"/>
  <c i="3" r="P123"/>
  <c i="1" r="AU96"/>
  <c i="2" r="T127"/>
  <c r="R127"/>
  <c i="3" r="R123"/>
  <c r="T123"/>
  <c i="2" r="BK127"/>
  <c r="J127"/>
  <c r="J96"/>
  <c i="3" r="BK123"/>
  <c r="J123"/>
  <c r="J96"/>
  <c i="4" r="BK117"/>
  <c r="J117"/>
  <c i="3" r="J34"/>
  <c i="1" r="AW96"/>
  <c r="AT96"/>
  <c r="BB94"/>
  <c r="AX94"/>
  <c r="BD94"/>
  <c r="W33"/>
  <c i="2" r="J34"/>
  <c i="1" r="AW95"/>
  <c r="AT95"/>
  <c r="BC94"/>
  <c r="W32"/>
  <c i="4" r="J30"/>
  <c i="1" r="AG97"/>
  <c i="3" r="F34"/>
  <c i="1" r="BA96"/>
  <c i="4" r="F34"/>
  <c i="1" r="BA97"/>
  <c r="AZ94"/>
  <c r="W29"/>
  <c i="2" r="F34"/>
  <c i="1" r="BA95"/>
  <c i="4" l="1" r="J39"/>
  <c r="J96"/>
  <c i="1" r="AN97"/>
  <c r="AU94"/>
  <c r="W31"/>
  <c r="AY94"/>
  <c i="2" r="J30"/>
  <c i="1" r="AG95"/>
  <c r="AV94"/>
  <c r="AK29"/>
  <c i="3" r="J30"/>
  <c i="1" r="AG96"/>
  <c r="BA94"/>
  <c r="W30"/>
  <c i="2" l="1" r="J39"/>
  <c i="3" r="J39"/>
  <c i="1" r="AN96"/>
  <c r="AN95"/>
  <c r="AG94"/>
  <c r="AK26"/>
  <c r="AW94"/>
  <c r="AK30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<sst xmlns="http://schemas.openxmlformats.org/spreadsheetml/2006/main">
  <si>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</si>
  <si>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</si>
  <si>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</si>
  <si>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</si>
  <si>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{2a6e88de-895e-4022-b111-822581de338f}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</si>
  <si>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</si>
  <si>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</si>
  <si>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</si>
  <si>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</si>
  <si>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</si>
  <si>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</si>
  <si>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</si>
  <si>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</si>
  <si>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Padivechracieprvky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</si>
  <si>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</si>
  <si>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</si>
  <si>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Revitalizácia vnútrobloku Pádivec - Hracie prvky a drobná architektúra</t>
  </si>
  <si>
    <t>JKSO:</t>
  </si>
  <si>
    <t>KS:</t>
  </si>
  <si>
    <t>Miesto:</t>
  </si>
  <si>
    <t>Trenčín</t>
  </si>
  <si>
    <t>Dátum:</t>
  </si>
  <si>
    <t>10. 2. 2022</t>
  </si>
  <si>
    <t>Objednávateľ:</t>
  </si>
  <si>
    <t>IČO:</t>
  </si>
  <si>
    <t>Mesto Trenčín</t>
  </si>
  <si>
    <t>IČ DPH:</t>
  </si>
  <si>
    <t>Zhotoviteľ:</t>
  </si>
  <si>
    <t>Vyplň údaj</t>
  </si>
  <si>
    <t>Projektant:</t>
  </si>
  <si>
    <t>44387954</t>
  </si>
  <si>
    <t>Kvitnúce záhrady s.r.o.</t>
  </si>
  <si>
    <t>SK2022700306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</si>
  <si>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</si>
  <si>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</si>
  <si>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</si>
  <si>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</si>
  <si>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</si>
  <si>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</si>
  <si>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</si>
  <si>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</si>
  <si>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</si>
  <si>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</si>
  <si>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</si>
  <si>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</si>
  <si>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</si>
  <si>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</si>
  <si>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</si>
  <si>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</si>
  <si>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</si>
  <si>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</si>
  <si>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</si>
  <si>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</si>
  <si>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</si>
  <si>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</si>
  <si>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</si>
  <si>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</si>
  <si>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</si>
  <si>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</si>
  <si>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</si>
  <si>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</si>
  <si>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</si>
  <si>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</si>
  <si>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</si>
  <si>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</si>
  <si>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</si>
  <si>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</si>
  <si>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</si>
  <si>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</si>
  <si>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</si>
  <si>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</si>
  <si>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</si>
  <si>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</si>
  <si>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</si>
  <si>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</si>
  <si>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</si>
  <si>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</si>
  <si>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</si>
  <si>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</si>
  <si>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</si>
  <si>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</si>
  <si>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03.1</t>
  </si>
  <si>
    <t xml:space="preserve">SO03.1 Prvky drobnej architektúry </t>
  </si>
  <si>
    <t>STA</t>
  </si>
  <si>
    <t>1</t>
  </si>
  <si>
    <t>{53d50a85-2dcf-4c23-851e-5fc3672b62e5}</t>
  </si>
  <si>
    <t>SO 03.2</t>
  </si>
  <si>
    <t xml:space="preserve">SO 03.2 Prvky drobnej architektrúry </t>
  </si>
  <si>
    <t>{9c8cda87-c059-4a0f-91b7-bf3f8b6f216d}</t>
  </si>
  <si>
    <t>SO 03.3</t>
  </si>
  <si>
    <t xml:space="preserve">SO 03.3 Prvky drobnej architektúry </t>
  </si>
  <si>
    <t>{522fca2a-fa8c-44a9-9c18-30048c8e4fc7}</t>
  </si>
  <si>
    <t>KRYCÍ LIST ROZPOČTU</t>
  </si>
  <si>
    <t>Objekt:</t>
  </si>
  <si>
    <t xml:space="preserve">SO 03.1 - SO03.1 Prvky drobnej architektúry </t>
  </si>
  <si>
    <t>00312037</t>
  </si>
  <si>
    <t>SK 2022700306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</si>
  <si>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</si>
  <si>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</si>
  <si>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</si>
  <si>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</si>
  <si>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</si>
  <si>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</si>
  <si>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>JESTVUJÚCE HERNÉ PRV - JESTVUJÚCE HERNÉ PRV</t>
  </si>
  <si>
    <t>HERNÉ PRVKY - HERNÉ PRVKY</t>
  </si>
  <si>
    <t>VODNÝ LES - VODNÝ LES</t>
  </si>
  <si>
    <t>D1 - PIESOK</t>
  </si>
  <si>
    <t>MOBILIÁR - MOBILIÁR</t>
  </si>
  <si>
    <t>OPLOTENIE - OPLOTENIE</t>
  </si>
  <si>
    <t>ATYP - OCEĽOVÉ PRVKY</t>
  </si>
  <si>
    <t>D2 - DREVENÉ PRVKY</t>
  </si>
  <si>
    <t>D3 - NÁSTREK NA BETÓN / INFOTABUĽA</t>
  </si>
  <si>
    <t xml:space="preserve">    D4 - DROBNOSTI PRE ZVIERATKA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</si>
  <si>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</si>
  <si>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</si>
  <si>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</si>
  <si>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</si>
  <si>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</si>
  <si>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</si>
  <si>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</si>
  <si>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</si>
  <si>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</si>
  <si>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</si>
  <si>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</si>
  <si>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</si>
  <si>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</si>
  <si>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</si>
  <si>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</si>
  <si>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JESTVUJÚCE HERNÉ PRV</t>
  </si>
  <si>
    <t>K</t>
  </si>
  <si>
    <t>Pol44</t>
  </si>
  <si>
    <t>Úprava jestvujúcich herných prvkov (oprava jestvujúcich herných prvkov v súlade s normami STN EN 1176 / vybrúsenie, vytmelenie, oprava konštrukčných závad, výmena a skrátenie nosníka hojdačky, demontáž mostíka, vybudovanie nového zábradlia)</t>
  </si>
  <si>
    <t>kpl</t>
  </si>
  <si>
    <t>4</t>
  </si>
  <si>
    <t>2</t>
  </si>
  <si>
    <t>VV</t>
  </si>
  <si>
    <t>a/velká herná zostava(bez lanovej dráhy) - 1ks</t>
  </si>
  <si>
    <t>b/lezecká hradná veža - 1ks</t>
  </si>
  <si>
    <t>Súčet</t>
  </si>
  <si>
    <t>Pol47</t>
  </si>
  <si>
    <t>Montáž, spodná stavba a údržba jestvujúcich herných prvkov</t>
  </si>
  <si>
    <t>8</t>
  </si>
  <si>
    <t>c/lanová dráha -1ks</t>
  </si>
  <si>
    <t xml:space="preserve">d/lavička -2ks </t>
  </si>
  <si>
    <t>3</t>
  </si>
  <si>
    <t>Pol50</t>
  </si>
  <si>
    <t>Úprava jestvujúcej pergoly (kontrola a oprava nosných prvkov)</t>
  </si>
  <si>
    <t>14</t>
  </si>
  <si>
    <t>e/pergola -1ks</t>
  </si>
  <si>
    <t xml:space="preserve">1 </t>
  </si>
  <si>
    <t>Pol52</t>
  </si>
  <si>
    <t>Úprava jestvujúcej lavičky (kontrola a oprava nosných prvkov)</t>
  </si>
  <si>
    <t>18</t>
  </si>
  <si>
    <t>f/dvojlavička-1ks</t>
  </si>
  <si>
    <t>HERNÉ PRVKY</t>
  </si>
  <si>
    <t>5</t>
  </si>
  <si>
    <t>Pol56</t>
  </si>
  <si>
    <t xml:space="preserve">Montáž  a spodná stavba herných prvkov</t>
  </si>
  <si>
    <t>22</t>
  </si>
  <si>
    <t>6</t>
  </si>
  <si>
    <t>M</t>
  </si>
  <si>
    <t>Pol58</t>
  </si>
  <si>
    <t>A / hojdačka hniezdo</t>
  </si>
  <si>
    <t>ks</t>
  </si>
  <si>
    <t>24</t>
  </si>
  <si>
    <t>7</t>
  </si>
  <si>
    <t>Pol59</t>
  </si>
  <si>
    <t>B / húsenica</t>
  </si>
  <si>
    <t>26</t>
  </si>
  <si>
    <t>Pol60</t>
  </si>
  <si>
    <t>C / zvukový vankúš</t>
  </si>
  <si>
    <t>28</t>
  </si>
  <si>
    <t>VODNÝ LES</t>
  </si>
  <si>
    <t>9</t>
  </si>
  <si>
    <t>Pol70</t>
  </si>
  <si>
    <t xml:space="preserve">Montáž  a spodná stavba prvkov vodného lesa</t>
  </si>
  <si>
    <t>30</t>
  </si>
  <si>
    <t>10</t>
  </si>
  <si>
    <t>Pol71</t>
  </si>
  <si>
    <t>D / ručná pumpa</t>
  </si>
  <si>
    <t>32</t>
  </si>
  <si>
    <t>11</t>
  </si>
  <si>
    <t>Pol72</t>
  </si>
  <si>
    <t>E / stĺp s kolíznym diskom</t>
  </si>
  <si>
    <t>34</t>
  </si>
  <si>
    <t>12</t>
  </si>
  <si>
    <t>Pol73</t>
  </si>
  <si>
    <t>F / stĺp s vertikálnou tryskou</t>
  </si>
  <si>
    <t>36</t>
  </si>
  <si>
    <t>13</t>
  </si>
  <si>
    <t>Pol74</t>
  </si>
  <si>
    <t>G / stĺp so špirálovým rotorom</t>
  </si>
  <si>
    <t>38</t>
  </si>
  <si>
    <t>Pol75</t>
  </si>
  <si>
    <t>H / striekacia pumpa - muchotrávka</t>
  </si>
  <si>
    <t>40</t>
  </si>
  <si>
    <t>D1</t>
  </si>
  <si>
    <t>PIESOK</t>
  </si>
  <si>
    <t>15</t>
  </si>
  <si>
    <t>122201102</t>
  </si>
  <si>
    <t>Odkopávka a prekopávka nezapažená v hornine 3, nad 100 do 1000 m3</t>
  </si>
  <si>
    <t>m3</t>
  </si>
  <si>
    <t>42</t>
  </si>
  <si>
    <t>16</t>
  </si>
  <si>
    <t>162501122</t>
  </si>
  <si>
    <t xml:space="preserve">Vodorovné premiestnenie výkopku  po spevnenej ceste z  horniny tr.1-4, nad 100 do 1000 m3 na vzdialenosť do 3000 m</t>
  </si>
  <si>
    <t>44</t>
  </si>
  <si>
    <t>17</t>
  </si>
  <si>
    <t>162501105.S</t>
  </si>
  <si>
    <t>Vodorovné premiestnenie výkopku po spevnenej ceste z horniny tr.1-4, do 100 m3, príplatok k cene za každých ďalšich a začatých 1000 m</t>
  </si>
  <si>
    <t>46</t>
  </si>
  <si>
    <t>397,8</t>
  </si>
  <si>
    <t>397,8*13 'Prepočítané koeficientom množstva</t>
  </si>
  <si>
    <t>171201101.S</t>
  </si>
  <si>
    <t>Uloženie sypaniny do násypov s rozprestretím sypaniny vo vrstvách a s hrubým urovnaním nezhutnených</t>
  </si>
  <si>
    <t>48</t>
  </si>
  <si>
    <t>19</t>
  </si>
  <si>
    <t>171209002.S</t>
  </si>
  <si>
    <t>Poplatok za skladovanie - zemina a kamenivo (17 05) ostatné</t>
  </si>
  <si>
    <t>t</t>
  </si>
  <si>
    <t>50</t>
  </si>
  <si>
    <t>397,8*1,5 'Prepočítané koeficientom množstva</t>
  </si>
  <si>
    <t>631571001</t>
  </si>
  <si>
    <t xml:space="preserve">Násyp z kameniva ťaženého 0-4 / PIESOK </t>
  </si>
  <si>
    <t>52</t>
  </si>
  <si>
    <t>21</t>
  </si>
  <si>
    <t>457971111</t>
  </si>
  <si>
    <t>Zriadenie vrstvy z geotextílie s presahom, so sklonom do 1:5, šírky geotextílie do 3 m</t>
  </si>
  <si>
    <t>m2</t>
  </si>
  <si>
    <t>54</t>
  </si>
  <si>
    <t>693110004500.S</t>
  </si>
  <si>
    <t>Geotextília polypropylénová netkaná 300 g/m2</t>
  </si>
  <si>
    <t>-408702413</t>
  </si>
  <si>
    <t>612*1,15 'Prepočítané koeficientom množstva</t>
  </si>
  <si>
    <t>23</t>
  </si>
  <si>
    <t>564772111.S</t>
  </si>
  <si>
    <t>Podklad alebo kryt z kameniva hrubého drveného veľ. 32-63 mm (vibr.štrk) po zhut.hr. 250 mm</t>
  </si>
  <si>
    <t>56</t>
  </si>
  <si>
    <t>998223011.S</t>
  </si>
  <si>
    <t>Presun hmôt pre pozemné komunikácie s krytom dláždeným (822 2.3, 822 5.3) akejkoľvek dĺžky objektu</t>
  </si>
  <si>
    <t>-179388271</t>
  </si>
  <si>
    <t>MOBILIÁR</t>
  </si>
  <si>
    <t>25</t>
  </si>
  <si>
    <t>Pol85</t>
  </si>
  <si>
    <t xml:space="preserve">Montáž  a spodná stavba mobiliáru</t>
  </si>
  <si>
    <t>58</t>
  </si>
  <si>
    <t>Pol76</t>
  </si>
  <si>
    <t>CH / stolička s podrúčkami+kontajnerový zámok</t>
  </si>
  <si>
    <t>60</t>
  </si>
  <si>
    <t>27</t>
  </si>
  <si>
    <t>Pol77</t>
  </si>
  <si>
    <t>I / stôl 710x710mm v.740mm</t>
  </si>
  <si>
    <t>62</t>
  </si>
  <si>
    <t>Pol78</t>
  </si>
  <si>
    <t>J / kreslo s podrúčkami+kontajnerový zámok</t>
  </si>
  <si>
    <t>64</t>
  </si>
  <si>
    <t>29</t>
  </si>
  <si>
    <t>Pol79</t>
  </si>
  <si>
    <t>K / detská stolička+kontajnerový zámok</t>
  </si>
  <si>
    <t>66</t>
  </si>
  <si>
    <t>Pol80</t>
  </si>
  <si>
    <t>L / cyklostojan PÁDIVEC,corten s ošetrením povrchu</t>
  </si>
  <si>
    <t>68</t>
  </si>
  <si>
    <t>31</t>
  </si>
  <si>
    <t>Pol82</t>
  </si>
  <si>
    <t>M/ odpadkový kôš (aj na psie exkrementy),corten</t>
  </si>
  <si>
    <t>70</t>
  </si>
  <si>
    <t>Pol83</t>
  </si>
  <si>
    <t>N / fontánka na pitie a umývanie,corten s ošetrením povrchu</t>
  </si>
  <si>
    <t>72</t>
  </si>
  <si>
    <t>OPLOTENIE</t>
  </si>
  <si>
    <t>33</t>
  </si>
  <si>
    <t>Pol85.1</t>
  </si>
  <si>
    <t xml:space="preserve">Montáž  a spodná stavba oplotenia - bariér</t>
  </si>
  <si>
    <t>74</t>
  </si>
  <si>
    <t>Pol86</t>
  </si>
  <si>
    <t>V / bariéra celkovej dĺžky 19m, výšky 1m, diel 1460mm</t>
  </si>
  <si>
    <t>76</t>
  </si>
  <si>
    <t>ATYP</t>
  </si>
  <si>
    <t>OCEĽOVÉ PRVKY</t>
  </si>
  <si>
    <t>35</t>
  </si>
  <si>
    <t>Pol87</t>
  </si>
  <si>
    <t xml:space="preserve">Montáž  a spodná stavba atyp oceľových prvkov</t>
  </si>
  <si>
    <t>78</t>
  </si>
  <si>
    <t>Pol88</t>
  </si>
  <si>
    <t>0 / oblúková konštrukcia pre popínavé rastliny</t>
  </si>
  <si>
    <t>80</t>
  </si>
  <si>
    <t>D2</t>
  </si>
  <si>
    <t>DREVENÉ PRVKY</t>
  </si>
  <si>
    <t>37</t>
  </si>
  <si>
    <t>Pol92</t>
  </si>
  <si>
    <t>P / D + M vyvýšené záhony, výška steny 40 a 80cm, hrúbka steny 5 cm, izolácia-nopová fólia, vnútroná konštrukcia - pozinkovaná oceľ</t>
  </si>
  <si>
    <t>82</t>
  </si>
  <si>
    <t>Pol94</t>
  </si>
  <si>
    <t>Q / D + M úlikové sedenie - stena, vráatane zakladania a5 ks grafických tabúľ</t>
  </si>
  <si>
    <t>84</t>
  </si>
  <si>
    <t>39</t>
  </si>
  <si>
    <t>Pol95</t>
  </si>
  <si>
    <t>R / D + M úlikové sedenie - plošina,vrátane zakladania</t>
  </si>
  <si>
    <t>86</t>
  </si>
  <si>
    <t>Pol96</t>
  </si>
  <si>
    <t>S / D + M hmyzí domček</t>
  </si>
  <si>
    <t>88</t>
  </si>
  <si>
    <t>D3</t>
  </si>
  <si>
    <t>NÁSTREK NA BETÓN / INFOTABUĽA</t>
  </si>
  <si>
    <t>41</t>
  </si>
  <si>
    <t>Pol97</t>
  </si>
  <si>
    <t>D + M nástrek na betón 1, rozmer 2000 x 8000 mm , vrátane grafického návrhu</t>
  </si>
  <si>
    <t>90</t>
  </si>
  <si>
    <t>Pol98</t>
  </si>
  <si>
    <t>D + M nástrek na betón 2, rozmer 2000 x 1000 mm, vrátane grafického návrhu</t>
  </si>
  <si>
    <t>92</t>
  </si>
  <si>
    <t>D4</t>
  </si>
  <si>
    <t>DROBNOSTI PRE ZVIERATKA</t>
  </si>
  <si>
    <t>43</t>
  </si>
  <si>
    <t>pol.99</t>
  </si>
  <si>
    <t>Inštalácia prvkov</t>
  </si>
  <si>
    <t>-1504051232</t>
  </si>
  <si>
    <t>pol100</t>
  </si>
  <si>
    <t>Domček pre ježkov</t>
  </si>
  <si>
    <t>-538781602</t>
  </si>
  <si>
    <t>0,06*50 'Prepočítané koeficientom množstva</t>
  </si>
  <si>
    <t>45</t>
  </si>
  <si>
    <t>pol101</t>
  </si>
  <si>
    <t>Vtáčia krmítko</t>
  </si>
  <si>
    <t>1284560442</t>
  </si>
  <si>
    <t>pol102</t>
  </si>
  <si>
    <t>Vtáčie hniezdo dvojité</t>
  </si>
  <si>
    <t>-236127258</t>
  </si>
  <si>
    <t>47</t>
  </si>
  <si>
    <t>pol103</t>
  </si>
  <si>
    <t>Krmítko pre veveričky</t>
  </si>
  <si>
    <t>-1392860620</t>
  </si>
  <si>
    <t xml:space="preserve">SO 03.2 - SO 03.2 Prvky drobnej architektrúry </t>
  </si>
  <si>
    <t>PARKOUR - PARKOUR</t>
  </si>
  <si>
    <t>BEZPEČNOSTNÝ POVRCH, - BEZPEČNOSTNÝ POVRCH,</t>
  </si>
  <si>
    <t>Montáž a spodná stavba herných prvkov</t>
  </si>
  <si>
    <t>Pol57</t>
  </si>
  <si>
    <t>1 / hojdačka včelia kráľovná - hojdačka</t>
  </si>
  <si>
    <t>Pol62</t>
  </si>
  <si>
    <t>3 / extra veľká dvojhojdačka</t>
  </si>
  <si>
    <t>Pol63</t>
  </si>
  <si>
    <t>4 / hojdacia sieť</t>
  </si>
  <si>
    <t>pol 064</t>
  </si>
  <si>
    <t>Detské sedátko z ohrádkou na pôvodnú hojdačku,čierna guma</t>
  </si>
  <si>
    <t>821413539</t>
  </si>
  <si>
    <t>pol065</t>
  </si>
  <si>
    <t>Tabulka"POZOR PARKUR" so stlpikom</t>
  </si>
  <si>
    <t>-1673665946</t>
  </si>
  <si>
    <t>PARKOUR</t>
  </si>
  <si>
    <t>Pol65</t>
  </si>
  <si>
    <t>Montáž herných prvkov</t>
  </si>
  <si>
    <t>Pol66</t>
  </si>
  <si>
    <t>2 / parkour</t>
  </si>
  <si>
    <t>BEZPEČNOSTNÝ POVRCH,</t>
  </si>
  <si>
    <t>227547913</t>
  </si>
  <si>
    <t>-260809067</t>
  </si>
  <si>
    <t>122895728</t>
  </si>
  <si>
    <t>86,7</t>
  </si>
  <si>
    <t>86,7*13 'Prepočítané koeficientom množstva</t>
  </si>
  <si>
    <t>-1466737790</t>
  </si>
  <si>
    <t>1972428091</t>
  </si>
  <si>
    <t>86,7*1,5 'Prepočítané koeficientom množstva</t>
  </si>
  <si>
    <t>564210121.S</t>
  </si>
  <si>
    <t>Podklad alebo kryt z vápencovej drviny fr. 0-4 mm s rozprestretím, vlhčením a zhutnením do hr. 50 mm, plochy do 200 m2</t>
  </si>
  <si>
    <t>1482328105</t>
  </si>
  <si>
    <t>564710211.S</t>
  </si>
  <si>
    <t>Podklad alebo kryt z kameniva hrubého drveného veľ. 16-32 mm s rozprestretím a zhutnením hr. 50 mm</t>
  </si>
  <si>
    <t>-1820165350</t>
  </si>
  <si>
    <t>564752111.S</t>
  </si>
  <si>
    <t>Podklad alebo kryt z kameniva hrubého drveného veľ. 32-63 mm (vibr.štrk) po zhut.hr. 150 mm</t>
  </si>
  <si>
    <t>283629977</t>
  </si>
  <si>
    <t>916561111.S</t>
  </si>
  <si>
    <t>Osadenie záhonového alebo parkového obrubníka betón., do lôžka z bet. pros. tr. C 12/15 s bočnou oporou</t>
  </si>
  <si>
    <t>m</t>
  </si>
  <si>
    <t>-279946919</t>
  </si>
  <si>
    <t>918101111.S</t>
  </si>
  <si>
    <t>Lôžko pod obrubníky, krajníky alebo obruby z dlažobných kociek z betónu prostého tr. C 12/15</t>
  </si>
  <si>
    <t>-1351264030</t>
  </si>
  <si>
    <t>Pol67</t>
  </si>
  <si>
    <t>dopadová plocha EPDM 10 mm + SBR 80 mm , HIC do 2,45 m vrátane grafiky</t>
  </si>
  <si>
    <t>Pol68</t>
  </si>
  <si>
    <t>gumový obrubník 1000x200x50</t>
  </si>
  <si>
    <t>bm</t>
  </si>
  <si>
    <t>Pol67.1</t>
  </si>
  <si>
    <t>dopadová plocha EPDM 10 mm + SBR 60 mm , HIC do 2,0 m</t>
  </si>
  <si>
    <t>851069387</t>
  </si>
  <si>
    <t>42,9</t>
  </si>
  <si>
    <t>42,9*13 'Prepočítané koeficientom množstva</t>
  </si>
  <si>
    <t>42,9*1,5 'Prepočítané koeficientom množstva</t>
  </si>
  <si>
    <t>-938855140</t>
  </si>
  <si>
    <t>1808226653</t>
  </si>
  <si>
    <t>66*1,15 'Prepočítané koeficientom množstva</t>
  </si>
  <si>
    <t>-1919900586</t>
  </si>
  <si>
    <t>Pol81</t>
  </si>
  <si>
    <t>9 / cyklostojan</t>
  </si>
  <si>
    <t>11 / odpadkový kôš,corte</t>
  </si>
  <si>
    <t>Pol84</t>
  </si>
  <si>
    <t>6 / otočný gril,corte</t>
  </si>
  <si>
    <t>Pol64</t>
  </si>
  <si>
    <t>10 / otočný altánok</t>
  </si>
  <si>
    <t>Montáž a spodná stavba atyp oceľových prvkov</t>
  </si>
  <si>
    <t>Pol57.1</t>
  </si>
  <si>
    <t xml:space="preserve">5 /  tieniaca plachta</t>
  </si>
  <si>
    <t xml:space="preserve">SO 03.3 - SO 03.3 Prvky drobnej architektúry </t>
  </si>
  <si>
    <t>16 / D + M hmyzí domček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</si>
</sst>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164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8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8" xfId="0" applyFont="1" applyFill="1" applyBorder="1" applyAlignment="1">
      <alignment horizontal="left"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166" fontId="31" fillId="0" borderId="0" xfId="0" applyNumberFormat="1" applyFont="1" applyBorder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37" fillId="3" borderId="19" xfId="0" applyFont="1" applyFill="1" applyBorder="1" applyAlignment="1" applyProtection="1">
      <alignment horizontal="left" vertical="center"/>
      <protection locked="0"/>
    </xf>
    <xf numFmtId="0" fontId="37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="1" customFormat="1" ht="24.96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11</v>
      </c>
    </row>
    <row r="5" s="1" customFormat="1" ht="12" customHeight="1">
      <c r="B5" s="21"/>
      <c r="D5" s="25" t="s">
        <v>12</v>
      </c>
      <c r="K5" s="26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1"/>
      <c r="BE5" s="27" t="s">
        <v>14</v>
      </c>
      <c r="BS5" s="18" t="s">
        <v>6</v>
      </c>
    </row>
    <row r="6" s="1" customFormat="1" ht="36.96" customHeight="1">
      <c r="B6" s="21"/>
      <c r="D6" s="28" t="s">
        <v>15</v>
      </c>
      <c r="K6" s="29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1"/>
      <c r="BE6" s="30"/>
      <c r="BS6" s="18" t="s">
        <v>6</v>
      </c>
    </row>
    <row r="7" s="1" customFormat="1" ht="12" customHeight="1">
      <c r="B7" s="21"/>
      <c r="D7" s="31" t="s">
        <v>17</v>
      </c>
      <c r="K7" s="26" t="s">
        <v>1</v>
      </c>
      <c r="AK7" s="31" t="s">
        <v>18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19</v>
      </c>
      <c r="K8" s="26" t="s">
        <v>20</v>
      </c>
      <c r="AK8" s="31" t="s">
        <v>21</v>
      </c>
      <c r="AN8" s="32" t="s">
        <v>22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23</v>
      </c>
      <c r="AK10" s="31" t="s">
        <v>24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25</v>
      </c>
      <c r="AK11" s="31" t="s">
        <v>26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27</v>
      </c>
      <c r="AK13" s="31" t="s">
        <v>24</v>
      </c>
      <c r="AN13" s="33" t="s">
        <v>28</v>
      </c>
      <c r="AR13" s="21"/>
      <c r="BE13" s="30"/>
      <c r="BS13" s="18" t="s">
        <v>6</v>
      </c>
    </row>
    <row r="14">
      <c r="B14" s="21"/>
      <c r="E14" s="33" t="s">
        <v>28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26</v>
      </c>
      <c r="AN14" s="33" t="s">
        <v>28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29</v>
      </c>
      <c r="AK16" s="31" t="s">
        <v>24</v>
      </c>
      <c r="AN16" s="26" t="s">
        <v>30</v>
      </c>
      <c r="AR16" s="21"/>
      <c r="BE16" s="30"/>
      <c r="BS16" s="18" t="s">
        <v>3</v>
      </c>
    </row>
    <row r="17" s="1" customFormat="1" ht="18.48" customHeight="1">
      <c r="B17" s="21"/>
      <c r="E17" s="26" t="s">
        <v>31</v>
      </c>
      <c r="AK17" s="31" t="s">
        <v>26</v>
      </c>
      <c r="AN17" s="26" t="s">
        <v>32</v>
      </c>
      <c r="AR17" s="21"/>
      <c r="BE17" s="30"/>
      <c r="BS17" s="18" t="s">
        <v>33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34</v>
      </c>
      <c r="AK19" s="31" t="s">
        <v>24</v>
      </c>
      <c r="AN19" s="26" t="s">
        <v>30</v>
      </c>
      <c r="AR19" s="21"/>
      <c r="BE19" s="30"/>
      <c r="BS19" s="18" t="s">
        <v>6</v>
      </c>
    </row>
    <row r="20" s="1" customFormat="1" ht="18.48" customHeight="1">
      <c r="B20" s="21"/>
      <c r="E20" s="26" t="s">
        <v>31</v>
      </c>
      <c r="AK20" s="31" t="s">
        <v>26</v>
      </c>
      <c r="AN20" s="26" t="s">
        <v>32</v>
      </c>
      <c r="AR20" s="21"/>
      <c r="BE20" s="30"/>
      <c r="BS20" s="18" t="s">
        <v>33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35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36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37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38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39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40</v>
      </c>
      <c r="E29" s="3"/>
      <c r="F29" s="44" t="s">
        <v>41</v>
      </c>
      <c r="G29" s="3"/>
      <c r="H29" s="3"/>
      <c r="I29" s="3"/>
      <c r="J29" s="3"/>
      <c r="K29" s="3"/>
      <c r="L29" s="45">
        <v>0.20000000000000001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7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7">
        <f>ROUND(AV94, 2)</f>
        <v>0</v>
      </c>
      <c r="AL29" s="46"/>
      <c r="AM29" s="46"/>
      <c r="AN29" s="46"/>
      <c r="AO29" s="46"/>
      <c r="AP29" s="46"/>
      <c r="AQ29" s="46"/>
      <c r="AR29" s="48"/>
      <c r="AS29" s="46"/>
      <c r="AT29" s="46"/>
      <c r="AU29" s="46"/>
      <c r="AV29" s="46"/>
      <c r="AW29" s="46"/>
      <c r="AX29" s="46"/>
      <c r="AY29" s="46"/>
      <c r="AZ29" s="46"/>
      <c r="BE29" s="49"/>
    </row>
    <row r="30" s="3" customFormat="1" ht="14.4" customHeight="1">
      <c r="A30" s="3"/>
      <c r="B30" s="43"/>
      <c r="C30" s="3"/>
      <c r="D30" s="3"/>
      <c r="E30" s="3"/>
      <c r="F30" s="44" t="s">
        <v>42</v>
      </c>
      <c r="G30" s="3"/>
      <c r="H30" s="3"/>
      <c r="I30" s="3"/>
      <c r="J30" s="3"/>
      <c r="K30" s="3"/>
      <c r="L30" s="45">
        <v>0.20000000000000001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7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7">
        <f>ROUND(AW94, 2)</f>
        <v>0</v>
      </c>
      <c r="AL30" s="46"/>
      <c r="AM30" s="46"/>
      <c r="AN30" s="46"/>
      <c r="AO30" s="46"/>
      <c r="AP30" s="46"/>
      <c r="AQ30" s="46"/>
      <c r="AR30" s="48"/>
      <c r="AS30" s="46"/>
      <c r="AT30" s="46"/>
      <c r="AU30" s="46"/>
      <c r="AV30" s="46"/>
      <c r="AW30" s="46"/>
      <c r="AX30" s="46"/>
      <c r="AY30" s="46"/>
      <c r="AZ30" s="46"/>
      <c r="BE30" s="49"/>
    </row>
    <row r="31" hidden="1" s="3" customFormat="1" ht="14.4" customHeight="1">
      <c r="A31" s="3"/>
      <c r="B31" s="43"/>
      <c r="C31" s="3"/>
      <c r="D31" s="3"/>
      <c r="E31" s="3"/>
      <c r="F31" s="31" t="s">
        <v>43</v>
      </c>
      <c r="G31" s="3"/>
      <c r="H31" s="3"/>
      <c r="I31" s="3"/>
      <c r="J31" s="3"/>
      <c r="K31" s="3"/>
      <c r="L31" s="50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51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51">
        <v>0</v>
      </c>
      <c r="AL31" s="3"/>
      <c r="AM31" s="3"/>
      <c r="AN31" s="3"/>
      <c r="AO31" s="3"/>
      <c r="AP31" s="3"/>
      <c r="AQ31" s="3"/>
      <c r="AR31" s="43"/>
      <c r="BE31" s="49"/>
    </row>
    <row r="32" hidden="1" s="3" customFormat="1" ht="14.4" customHeight="1">
      <c r="A32" s="3"/>
      <c r="B32" s="43"/>
      <c r="C32" s="3"/>
      <c r="D32" s="3"/>
      <c r="E32" s="3"/>
      <c r="F32" s="31" t="s">
        <v>44</v>
      </c>
      <c r="G32" s="3"/>
      <c r="H32" s="3"/>
      <c r="I32" s="3"/>
      <c r="J32" s="3"/>
      <c r="K32" s="3"/>
      <c r="L32" s="50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51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51">
        <v>0</v>
      </c>
      <c r="AL32" s="3"/>
      <c r="AM32" s="3"/>
      <c r="AN32" s="3"/>
      <c r="AO32" s="3"/>
      <c r="AP32" s="3"/>
      <c r="AQ32" s="3"/>
      <c r="AR32" s="43"/>
      <c r="BE32" s="49"/>
    </row>
    <row r="33" hidden="1" s="3" customFormat="1" ht="14.4" customHeight="1">
      <c r="A33" s="3"/>
      <c r="B33" s="43"/>
      <c r="C33" s="3"/>
      <c r="D33" s="3"/>
      <c r="E33" s="3"/>
      <c r="F33" s="44" t="s">
        <v>45</v>
      </c>
      <c r="G33" s="3"/>
      <c r="H33" s="3"/>
      <c r="I33" s="3"/>
      <c r="J33" s="3"/>
      <c r="K33" s="3"/>
      <c r="L33" s="45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7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7">
        <v>0</v>
      </c>
      <c r="AL33" s="46"/>
      <c r="AM33" s="46"/>
      <c r="AN33" s="46"/>
      <c r="AO33" s="46"/>
      <c r="AP33" s="46"/>
      <c r="AQ33" s="46"/>
      <c r="AR33" s="48"/>
      <c r="AS33" s="46"/>
      <c r="AT33" s="46"/>
      <c r="AU33" s="46"/>
      <c r="AV33" s="46"/>
      <c r="AW33" s="46"/>
      <c r="AX33" s="46"/>
      <c r="AY33" s="46"/>
      <c r="AZ33" s="46"/>
      <c r="BE33" s="49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9"/>
      <c r="D49" s="60" t="s">
        <v>49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50</v>
      </c>
      <c r="AI49" s="61"/>
      <c r="AJ49" s="61"/>
      <c r="AK49" s="61"/>
      <c r="AL49" s="61"/>
      <c r="AM49" s="61"/>
      <c r="AN49" s="61"/>
      <c r="AO49" s="61"/>
      <c r="AR49" s="59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62" t="s">
        <v>51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2" t="s">
        <v>52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2" t="s">
        <v>51</v>
      </c>
      <c r="AI60" s="40"/>
      <c r="AJ60" s="40"/>
      <c r="AK60" s="40"/>
      <c r="AL60" s="40"/>
      <c r="AM60" s="62" t="s">
        <v>52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60" t="s">
        <v>53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0" t="s">
        <v>54</v>
      </c>
      <c r="AI64" s="63"/>
      <c r="AJ64" s="63"/>
      <c r="AK64" s="63"/>
      <c r="AL64" s="63"/>
      <c r="AM64" s="63"/>
      <c r="AN64" s="63"/>
      <c r="AO64" s="63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62" t="s">
        <v>51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2" t="s">
        <v>52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2" t="s">
        <v>51</v>
      </c>
      <c r="AI75" s="40"/>
      <c r="AJ75" s="40"/>
      <c r="AK75" s="40"/>
      <c r="AL75" s="40"/>
      <c r="AM75" s="62" t="s">
        <v>52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38"/>
      <c r="B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38"/>
      <c r="BE81" s="37"/>
    </row>
    <row r="82" s="2" customFormat="1" ht="24.96" customHeight="1">
      <c r="A82" s="37"/>
      <c r="B82" s="38"/>
      <c r="C82" s="22" t="s">
        <v>55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8"/>
      <c r="C84" s="31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Padivechracieprvky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8"/>
      <c r="BE84" s="4"/>
    </row>
    <row r="85" s="5" customFormat="1" ht="36.96" customHeight="1">
      <c r="A85" s="5"/>
      <c r="B85" s="69"/>
      <c r="C85" s="70" t="s">
        <v>15</v>
      </c>
      <c r="D85" s="5"/>
      <c r="E85" s="5"/>
      <c r="F85" s="5"/>
      <c r="G85" s="5"/>
      <c r="H85" s="5"/>
      <c r="I85" s="5"/>
      <c r="J85" s="5"/>
      <c r="K85" s="5"/>
      <c r="L85" s="71" t="str">
        <f>K6</f>
        <v>Revitalizácia vnútrobloku Pádivec - Hracie prvky a drobná architektúra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9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19</v>
      </c>
      <c r="D87" s="37"/>
      <c r="E87" s="37"/>
      <c r="F87" s="37"/>
      <c r="G87" s="37"/>
      <c r="H87" s="37"/>
      <c r="I87" s="37"/>
      <c r="J87" s="37"/>
      <c r="K87" s="37"/>
      <c r="L87" s="72" t="str">
        <f>IF(K8="","",K8)</f>
        <v>Trenčín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21</v>
      </c>
      <c r="AJ87" s="37"/>
      <c r="AK87" s="37"/>
      <c r="AL87" s="37"/>
      <c r="AM87" s="73" t="str">
        <f>IF(AN8= "","",AN8)</f>
        <v>10. 2. 2022</v>
      </c>
      <c r="AN87" s="73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15.15" customHeight="1">
      <c r="A89" s="37"/>
      <c r="B89" s="38"/>
      <c r="C89" s="31" t="s">
        <v>23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>Mesto Trenčín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29</v>
      </c>
      <c r="AJ89" s="37"/>
      <c r="AK89" s="37"/>
      <c r="AL89" s="37"/>
      <c r="AM89" s="74" t="str">
        <f>IF(E17="","",E17)</f>
        <v>Kvitnúce záhrady s.r.o.</v>
      </c>
      <c r="AN89" s="4"/>
      <c r="AO89" s="4"/>
      <c r="AP89" s="4"/>
      <c r="AQ89" s="37"/>
      <c r="AR89" s="38"/>
      <c r="AS89" s="75" t="s">
        <v>56</v>
      </c>
      <c r="AT89" s="76"/>
      <c r="AU89" s="77"/>
      <c r="AV89" s="77"/>
      <c r="AW89" s="77"/>
      <c r="AX89" s="77"/>
      <c r="AY89" s="77"/>
      <c r="AZ89" s="77"/>
      <c r="BA89" s="77"/>
      <c r="BB89" s="77"/>
      <c r="BC89" s="77"/>
      <c r="BD89" s="78"/>
      <c r="BE89" s="37"/>
    </row>
    <row r="90" s="2" customFormat="1" ht="15.15" customHeight="1">
      <c r="A90" s="37"/>
      <c r="B90" s="38"/>
      <c r="C90" s="31" t="s">
        <v>27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34</v>
      </c>
      <c r="AJ90" s="37"/>
      <c r="AK90" s="37"/>
      <c r="AL90" s="37"/>
      <c r="AM90" s="74" t="str">
        <f>IF(E20="","",E20)</f>
        <v>Kvitnúce záhrady s.r.o.</v>
      </c>
      <c r="AN90" s="4"/>
      <c r="AO90" s="4"/>
      <c r="AP90" s="4"/>
      <c r="AQ90" s="37"/>
      <c r="AR90" s="38"/>
      <c r="AS90" s="79"/>
      <c r="AT90" s="80"/>
      <c r="AU90" s="81"/>
      <c r="AV90" s="81"/>
      <c r="AW90" s="81"/>
      <c r="AX90" s="81"/>
      <c r="AY90" s="81"/>
      <c r="AZ90" s="81"/>
      <c r="BA90" s="81"/>
      <c r="BB90" s="81"/>
      <c r="BC90" s="81"/>
      <c r="BD90" s="82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9"/>
      <c r="AT91" s="80"/>
      <c r="AU91" s="81"/>
      <c r="AV91" s="81"/>
      <c r="AW91" s="81"/>
      <c r="AX91" s="81"/>
      <c r="AY91" s="81"/>
      <c r="AZ91" s="81"/>
      <c r="BA91" s="81"/>
      <c r="BB91" s="81"/>
      <c r="BC91" s="81"/>
      <c r="BD91" s="82"/>
      <c r="BE91" s="37"/>
    </row>
    <row r="92" s="2" customFormat="1" ht="29.28" customHeight="1">
      <c r="A92" s="37"/>
      <c r="B92" s="38"/>
      <c r="C92" s="83" t="s">
        <v>57</v>
      </c>
      <c r="D92" s="84"/>
      <c r="E92" s="84"/>
      <c r="F92" s="84"/>
      <c r="G92" s="84"/>
      <c r="H92" s="85"/>
      <c r="I92" s="86" t="s">
        <v>58</v>
      </c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7" t="s">
        <v>59</v>
      </c>
      <c r="AH92" s="84"/>
      <c r="AI92" s="84"/>
      <c r="AJ92" s="84"/>
      <c r="AK92" s="84"/>
      <c r="AL92" s="84"/>
      <c r="AM92" s="84"/>
      <c r="AN92" s="86" t="s">
        <v>60</v>
      </c>
      <c r="AO92" s="84"/>
      <c r="AP92" s="88"/>
      <c r="AQ92" s="89" t="s">
        <v>61</v>
      </c>
      <c r="AR92" s="38"/>
      <c r="AS92" s="90" t="s">
        <v>62</v>
      </c>
      <c r="AT92" s="91" t="s">
        <v>63</v>
      </c>
      <c r="AU92" s="91" t="s">
        <v>64</v>
      </c>
      <c r="AV92" s="91" t="s">
        <v>65</v>
      </c>
      <c r="AW92" s="91" t="s">
        <v>66</v>
      </c>
      <c r="AX92" s="91" t="s">
        <v>67</v>
      </c>
      <c r="AY92" s="91" t="s">
        <v>68</v>
      </c>
      <c r="AZ92" s="91" t="s">
        <v>69</v>
      </c>
      <c r="BA92" s="91" t="s">
        <v>70</v>
      </c>
      <c r="BB92" s="91" t="s">
        <v>71</v>
      </c>
      <c r="BC92" s="91" t="s">
        <v>72</v>
      </c>
      <c r="BD92" s="92" t="s">
        <v>73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93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5"/>
      <c r="BE93" s="37"/>
    </row>
    <row r="94" s="6" customFormat="1" ht="32.4" customHeight="1">
      <c r="A94" s="6"/>
      <c r="B94" s="96"/>
      <c r="C94" s="97" t="s">
        <v>74</v>
      </c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9">
        <f>ROUND(SUM(AG95:AG97),2)</f>
        <v>0</v>
      </c>
      <c r="AH94" s="99"/>
      <c r="AI94" s="99"/>
      <c r="AJ94" s="99"/>
      <c r="AK94" s="99"/>
      <c r="AL94" s="99"/>
      <c r="AM94" s="99"/>
      <c r="AN94" s="100">
        <f>SUM(AG94,AT94)</f>
        <v>0</v>
      </c>
      <c r="AO94" s="100"/>
      <c r="AP94" s="100"/>
      <c r="AQ94" s="101" t="s">
        <v>1</v>
      </c>
      <c r="AR94" s="96"/>
      <c r="AS94" s="102">
        <f>ROUND(SUM(AS95:AS97),2)</f>
        <v>0</v>
      </c>
      <c r="AT94" s="103">
        <f>ROUND(SUM(AV94:AW94),2)</f>
        <v>0</v>
      </c>
      <c r="AU94" s="104">
        <f>ROUND(SUM(AU95:AU97),5)</f>
        <v>0</v>
      </c>
      <c r="AV94" s="103">
        <f>ROUND(AZ94*L29,2)</f>
        <v>0</v>
      </c>
      <c r="AW94" s="103">
        <f>ROUND(BA94*L30,2)</f>
        <v>0</v>
      </c>
      <c r="AX94" s="103">
        <f>ROUND(BB94*L29,2)</f>
        <v>0</v>
      </c>
      <c r="AY94" s="103">
        <f>ROUND(BC94*L30,2)</f>
        <v>0</v>
      </c>
      <c r="AZ94" s="103">
        <f>ROUND(SUM(AZ95:AZ97),2)</f>
        <v>0</v>
      </c>
      <c r="BA94" s="103">
        <f>ROUND(SUM(BA95:BA97),2)</f>
        <v>0</v>
      </c>
      <c r="BB94" s="103">
        <f>ROUND(SUM(BB95:BB97),2)</f>
        <v>0</v>
      </c>
      <c r="BC94" s="103">
        <f>ROUND(SUM(BC95:BC97),2)</f>
        <v>0</v>
      </c>
      <c r="BD94" s="105">
        <f>ROUND(SUM(BD95:BD97),2)</f>
        <v>0</v>
      </c>
      <c r="BE94" s="6"/>
      <c r="BS94" s="106" t="s">
        <v>75</v>
      </c>
      <c r="BT94" s="106" t="s">
        <v>76</v>
      </c>
      <c r="BU94" s="107" t="s">
        <v>77</v>
      </c>
      <c r="BV94" s="106" t="s">
        <v>78</v>
      </c>
      <c r="BW94" s="106" t="s">
        <v>4</v>
      </c>
      <c r="BX94" s="106" t="s">
        <v>79</v>
      </c>
      <c r="CL94" s="106" t="s">
        <v>1</v>
      </c>
    </row>
    <row r="95" s="7" customFormat="1" ht="24.75" customHeight="1">
      <c r="A95" s="108" t="s">
        <v>80</v>
      </c>
      <c r="B95" s="109"/>
      <c r="C95" s="110"/>
      <c r="D95" s="111" t="s">
        <v>81</v>
      </c>
      <c r="E95" s="111"/>
      <c r="F95" s="111"/>
      <c r="G95" s="111"/>
      <c r="H95" s="111"/>
      <c r="I95" s="112"/>
      <c r="J95" s="111" t="s">
        <v>82</v>
      </c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3">
        <f>'SO 03.1 - SO03.1 Prvky dr...'!J30</f>
        <v>0</v>
      </c>
      <c r="AH95" s="112"/>
      <c r="AI95" s="112"/>
      <c r="AJ95" s="112"/>
      <c r="AK95" s="112"/>
      <c r="AL95" s="112"/>
      <c r="AM95" s="112"/>
      <c r="AN95" s="113">
        <f>SUM(AG95,AT95)</f>
        <v>0</v>
      </c>
      <c r="AO95" s="112"/>
      <c r="AP95" s="112"/>
      <c r="AQ95" s="114" t="s">
        <v>83</v>
      </c>
      <c r="AR95" s="109"/>
      <c r="AS95" s="115">
        <v>0</v>
      </c>
      <c r="AT95" s="116">
        <f>ROUND(SUM(AV95:AW95),2)</f>
        <v>0</v>
      </c>
      <c r="AU95" s="117">
        <f>'SO 03.1 - SO03.1 Prvky dr...'!P127</f>
        <v>0</v>
      </c>
      <c r="AV95" s="116">
        <f>'SO 03.1 - SO03.1 Prvky dr...'!J33</f>
        <v>0</v>
      </c>
      <c r="AW95" s="116">
        <f>'SO 03.1 - SO03.1 Prvky dr...'!J34</f>
        <v>0</v>
      </c>
      <c r="AX95" s="116">
        <f>'SO 03.1 - SO03.1 Prvky dr...'!J35</f>
        <v>0</v>
      </c>
      <c r="AY95" s="116">
        <f>'SO 03.1 - SO03.1 Prvky dr...'!J36</f>
        <v>0</v>
      </c>
      <c r="AZ95" s="116">
        <f>'SO 03.1 - SO03.1 Prvky dr...'!F33</f>
        <v>0</v>
      </c>
      <c r="BA95" s="116">
        <f>'SO 03.1 - SO03.1 Prvky dr...'!F34</f>
        <v>0</v>
      </c>
      <c r="BB95" s="116">
        <f>'SO 03.1 - SO03.1 Prvky dr...'!F35</f>
        <v>0</v>
      </c>
      <c r="BC95" s="116">
        <f>'SO 03.1 - SO03.1 Prvky dr...'!F36</f>
        <v>0</v>
      </c>
      <c r="BD95" s="118">
        <f>'SO 03.1 - SO03.1 Prvky dr...'!F37</f>
        <v>0</v>
      </c>
      <c r="BE95" s="7"/>
      <c r="BT95" s="119" t="s">
        <v>84</v>
      </c>
      <c r="BV95" s="119" t="s">
        <v>78</v>
      </c>
      <c r="BW95" s="119" t="s">
        <v>85</v>
      </c>
      <c r="BX95" s="119" t="s">
        <v>4</v>
      </c>
      <c r="CL95" s="119" t="s">
        <v>1</v>
      </c>
      <c r="CM95" s="119" t="s">
        <v>76</v>
      </c>
    </row>
    <row r="96" s="7" customFormat="1" ht="24.75" customHeight="1">
      <c r="A96" s="108" t="s">
        <v>80</v>
      </c>
      <c r="B96" s="109"/>
      <c r="C96" s="110"/>
      <c r="D96" s="111" t="s">
        <v>86</v>
      </c>
      <c r="E96" s="111"/>
      <c r="F96" s="111"/>
      <c r="G96" s="111"/>
      <c r="H96" s="111"/>
      <c r="I96" s="112"/>
      <c r="J96" s="111" t="s">
        <v>87</v>
      </c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3">
        <f>'SO 03.2 - SO 03.2 Prvky d...'!J30</f>
        <v>0</v>
      </c>
      <c r="AH96" s="112"/>
      <c r="AI96" s="112"/>
      <c r="AJ96" s="112"/>
      <c r="AK96" s="112"/>
      <c r="AL96" s="112"/>
      <c r="AM96" s="112"/>
      <c r="AN96" s="113">
        <f>SUM(AG96,AT96)</f>
        <v>0</v>
      </c>
      <c r="AO96" s="112"/>
      <c r="AP96" s="112"/>
      <c r="AQ96" s="114" t="s">
        <v>83</v>
      </c>
      <c r="AR96" s="109"/>
      <c r="AS96" s="115">
        <v>0</v>
      </c>
      <c r="AT96" s="116">
        <f>ROUND(SUM(AV96:AW96),2)</f>
        <v>0</v>
      </c>
      <c r="AU96" s="117">
        <f>'SO 03.2 - SO 03.2 Prvky d...'!P123</f>
        <v>0</v>
      </c>
      <c r="AV96" s="116">
        <f>'SO 03.2 - SO 03.2 Prvky d...'!J33</f>
        <v>0</v>
      </c>
      <c r="AW96" s="116">
        <f>'SO 03.2 - SO 03.2 Prvky d...'!J34</f>
        <v>0</v>
      </c>
      <c r="AX96" s="116">
        <f>'SO 03.2 - SO 03.2 Prvky d...'!J35</f>
        <v>0</v>
      </c>
      <c r="AY96" s="116">
        <f>'SO 03.2 - SO 03.2 Prvky d...'!J36</f>
        <v>0</v>
      </c>
      <c r="AZ96" s="116">
        <f>'SO 03.2 - SO 03.2 Prvky d...'!F33</f>
        <v>0</v>
      </c>
      <c r="BA96" s="116">
        <f>'SO 03.2 - SO 03.2 Prvky d...'!F34</f>
        <v>0</v>
      </c>
      <c r="BB96" s="116">
        <f>'SO 03.2 - SO 03.2 Prvky d...'!F35</f>
        <v>0</v>
      </c>
      <c r="BC96" s="116">
        <f>'SO 03.2 - SO 03.2 Prvky d...'!F36</f>
        <v>0</v>
      </c>
      <c r="BD96" s="118">
        <f>'SO 03.2 - SO 03.2 Prvky d...'!F37</f>
        <v>0</v>
      </c>
      <c r="BE96" s="7"/>
      <c r="BT96" s="119" t="s">
        <v>84</v>
      </c>
      <c r="BV96" s="119" t="s">
        <v>78</v>
      </c>
      <c r="BW96" s="119" t="s">
        <v>88</v>
      </c>
      <c r="BX96" s="119" t="s">
        <v>4</v>
      </c>
      <c r="CL96" s="119" t="s">
        <v>1</v>
      </c>
      <c r="CM96" s="119" t="s">
        <v>76</v>
      </c>
    </row>
    <row r="97" s="7" customFormat="1" ht="24.75" customHeight="1">
      <c r="A97" s="108" t="s">
        <v>80</v>
      </c>
      <c r="B97" s="109"/>
      <c r="C97" s="110"/>
      <c r="D97" s="111" t="s">
        <v>89</v>
      </c>
      <c r="E97" s="111"/>
      <c r="F97" s="111"/>
      <c r="G97" s="111"/>
      <c r="H97" s="111"/>
      <c r="I97" s="112"/>
      <c r="J97" s="111" t="s">
        <v>90</v>
      </c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3">
        <f>'SO 03.3 - SO 03.3 Prvky d...'!J30</f>
        <v>0</v>
      </c>
      <c r="AH97" s="112"/>
      <c r="AI97" s="112"/>
      <c r="AJ97" s="112"/>
      <c r="AK97" s="112"/>
      <c r="AL97" s="112"/>
      <c r="AM97" s="112"/>
      <c r="AN97" s="113">
        <f>SUM(AG97,AT97)</f>
        <v>0</v>
      </c>
      <c r="AO97" s="112"/>
      <c r="AP97" s="112"/>
      <c r="AQ97" s="114" t="s">
        <v>83</v>
      </c>
      <c r="AR97" s="109"/>
      <c r="AS97" s="120">
        <v>0</v>
      </c>
      <c r="AT97" s="121">
        <f>ROUND(SUM(AV97:AW97),2)</f>
        <v>0</v>
      </c>
      <c r="AU97" s="122">
        <f>'SO 03.3 - SO 03.3 Prvky d...'!P117</f>
        <v>0</v>
      </c>
      <c r="AV97" s="121">
        <f>'SO 03.3 - SO 03.3 Prvky d...'!J33</f>
        <v>0</v>
      </c>
      <c r="AW97" s="121">
        <f>'SO 03.3 - SO 03.3 Prvky d...'!J34</f>
        <v>0</v>
      </c>
      <c r="AX97" s="121">
        <f>'SO 03.3 - SO 03.3 Prvky d...'!J35</f>
        <v>0</v>
      </c>
      <c r="AY97" s="121">
        <f>'SO 03.3 - SO 03.3 Prvky d...'!J36</f>
        <v>0</v>
      </c>
      <c r="AZ97" s="121">
        <f>'SO 03.3 - SO 03.3 Prvky d...'!F33</f>
        <v>0</v>
      </c>
      <c r="BA97" s="121">
        <f>'SO 03.3 - SO 03.3 Prvky d...'!F34</f>
        <v>0</v>
      </c>
      <c r="BB97" s="121">
        <f>'SO 03.3 - SO 03.3 Prvky d...'!F35</f>
        <v>0</v>
      </c>
      <c r="BC97" s="121">
        <f>'SO 03.3 - SO 03.3 Prvky d...'!F36</f>
        <v>0</v>
      </c>
      <c r="BD97" s="123">
        <f>'SO 03.3 - SO 03.3 Prvky d...'!F37</f>
        <v>0</v>
      </c>
      <c r="BE97" s="7"/>
      <c r="BT97" s="119" t="s">
        <v>84</v>
      </c>
      <c r="BV97" s="119" t="s">
        <v>78</v>
      </c>
      <c r="BW97" s="119" t="s">
        <v>91</v>
      </c>
      <c r="BX97" s="119" t="s">
        <v>4</v>
      </c>
      <c r="CL97" s="119" t="s">
        <v>1</v>
      </c>
      <c r="CM97" s="119" t="s">
        <v>76</v>
      </c>
    </row>
    <row r="98" s="2" customFormat="1" ht="30" customHeight="1">
      <c r="A98" s="37"/>
      <c r="B98" s="38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  <row r="99" s="2" customFormat="1" ht="6.96" customHeight="1">
      <c r="A99" s="37"/>
      <c r="B99" s="64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38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</row>
  </sheetData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SO 03.1 - SO03.1 Prvky dr...'!C2" display="/"/>
    <hyperlink ref="A96" location="'SO 03.2 - SO 03.2 Prvky d...'!C2" display="/"/>
    <hyperlink ref="A97" location="'SO 03.3 - SO 03.3 Prvky d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="1" customFormat="1" ht="24.96" customHeight="1">
      <c r="B4" s="21"/>
      <c r="D4" s="22" t="s">
        <v>92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26.25" customHeight="1">
      <c r="B7" s="21"/>
      <c r="E7" s="125" t="str">
        <f>'Rekapitulácia stavby'!K6</f>
        <v>Revitalizácia vnútrobloku Pádivec - Hracie prvky a drobná architektúra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93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94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20</v>
      </c>
      <c r="G12" s="37"/>
      <c r="H12" s="37"/>
      <c r="I12" s="31" t="s">
        <v>21</v>
      </c>
      <c r="J12" s="73" t="str">
        <f>'Rekapitulácia stavby'!AN8</f>
        <v>10. 2. 2022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95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25</v>
      </c>
      <c r="F15" s="37"/>
      <c r="G15" s="37"/>
      <c r="H15" s="37"/>
      <c r="I15" s="31" t="s">
        <v>26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26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24</v>
      </c>
      <c r="J20" s="26" t="s">
        <v>30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31</v>
      </c>
      <c r="F21" s="37"/>
      <c r="G21" s="37"/>
      <c r="H21" s="37"/>
      <c r="I21" s="31" t="s">
        <v>26</v>
      </c>
      <c r="J21" s="26" t="s">
        <v>96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34</v>
      </c>
      <c r="E23" s="37"/>
      <c r="F23" s="37"/>
      <c r="G23" s="37"/>
      <c r="H23" s="37"/>
      <c r="I23" s="31" t="s">
        <v>24</v>
      </c>
      <c r="J23" s="26" t="str">
        <f>IF('Rekapitulácia stavby'!AN19="","",'Rekapitulácia stavby'!AN19)</f>
        <v>44387954</v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IF('Rekapitulácia stavby'!E20="","",'Rekapitulácia stavby'!E20)</f>
        <v>Kvitnúce záhrady s.r.o.</v>
      </c>
      <c r="F24" s="37"/>
      <c r="G24" s="37"/>
      <c r="H24" s="37"/>
      <c r="I24" s="31" t="s">
        <v>26</v>
      </c>
      <c r="J24" s="26" t="str">
        <f>IF('Rekapitulácia stavby'!AN20="","",'Rekapitulácia stavby'!AN20)</f>
        <v>SK2022700306</v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35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9" t="s">
        <v>36</v>
      </c>
      <c r="E30" s="37"/>
      <c r="F30" s="37"/>
      <c r="G30" s="37"/>
      <c r="H30" s="37"/>
      <c r="I30" s="37"/>
      <c r="J30" s="100">
        <f>ROUND(J127, 2)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94"/>
      <c r="E31" s="94"/>
      <c r="F31" s="94"/>
      <c r="G31" s="94"/>
      <c r="H31" s="94"/>
      <c r="I31" s="94"/>
      <c r="J31" s="94"/>
      <c r="K31" s="94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38</v>
      </c>
      <c r="G32" s="37"/>
      <c r="H32" s="37"/>
      <c r="I32" s="42" t="s">
        <v>37</v>
      </c>
      <c r="J32" s="42" t="s">
        <v>39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0" t="s">
        <v>40</v>
      </c>
      <c r="E33" s="44" t="s">
        <v>41</v>
      </c>
      <c r="F33" s="131">
        <f>ROUND((SUM(BE127:BE205)),  2)</f>
        <v>0</v>
      </c>
      <c r="G33" s="132"/>
      <c r="H33" s="132"/>
      <c r="I33" s="133">
        <v>0.20000000000000001</v>
      </c>
      <c r="J33" s="131">
        <f>ROUND(((SUM(BE127:BE205))*I33),  2)</f>
        <v>0</v>
      </c>
      <c r="K33" s="37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44" t="s">
        <v>42</v>
      </c>
      <c r="F34" s="131">
        <f>ROUND((SUM(BF127:BF205)),  2)</f>
        <v>0</v>
      </c>
      <c r="G34" s="132"/>
      <c r="H34" s="132"/>
      <c r="I34" s="133">
        <v>0.20000000000000001</v>
      </c>
      <c r="J34" s="131">
        <f>ROUND(((SUM(BF127:BF205))*I34),  2)</f>
        <v>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43</v>
      </c>
      <c r="F35" s="134">
        <f>ROUND((SUM(BG127:BG205)),  2)</f>
        <v>0</v>
      </c>
      <c r="G35" s="37"/>
      <c r="H35" s="37"/>
      <c r="I35" s="135">
        <v>0.20000000000000001</v>
      </c>
      <c r="J35" s="134">
        <f>0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44</v>
      </c>
      <c r="F36" s="134">
        <f>ROUND((SUM(BH127:BH205)),  2)</f>
        <v>0</v>
      </c>
      <c r="G36" s="37"/>
      <c r="H36" s="37"/>
      <c r="I36" s="135">
        <v>0.20000000000000001</v>
      </c>
      <c r="J36" s="134">
        <f>0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44" t="s">
        <v>45</v>
      </c>
      <c r="F37" s="131">
        <f>ROUND((SUM(BI127:BI205)),  2)</f>
        <v>0</v>
      </c>
      <c r="G37" s="132"/>
      <c r="H37" s="132"/>
      <c r="I37" s="133">
        <v>0</v>
      </c>
      <c r="J37" s="131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46</v>
      </c>
      <c r="E39" s="85"/>
      <c r="F39" s="85"/>
      <c r="G39" s="138" t="s">
        <v>47</v>
      </c>
      <c r="H39" s="139" t="s">
        <v>48</v>
      </c>
      <c r="I39" s="85"/>
      <c r="J39" s="140">
        <f>SUM(J30:J37)</f>
        <v>0</v>
      </c>
      <c r="K39" s="141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49</v>
      </c>
      <c r="E50" s="61"/>
      <c r="F50" s="61"/>
      <c r="G50" s="60" t="s">
        <v>50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51</v>
      </c>
      <c r="E61" s="40"/>
      <c r="F61" s="142" t="s">
        <v>52</v>
      </c>
      <c r="G61" s="62" t="s">
        <v>51</v>
      </c>
      <c r="H61" s="40"/>
      <c r="I61" s="40"/>
      <c r="J61" s="143" t="s">
        <v>52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53</v>
      </c>
      <c r="E65" s="63"/>
      <c r="F65" s="63"/>
      <c r="G65" s="60" t="s">
        <v>54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51</v>
      </c>
      <c r="E76" s="40"/>
      <c r="F76" s="142" t="s">
        <v>52</v>
      </c>
      <c r="G76" s="62" t="s">
        <v>51</v>
      </c>
      <c r="H76" s="40"/>
      <c r="I76" s="40"/>
      <c r="J76" s="143" t="s">
        <v>52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97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5" t="str">
        <f>E7</f>
        <v>Revitalizácia vnútrobloku Pádivec - Hracie prvky a drobná architektúra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93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71" t="str">
        <f>E9</f>
        <v xml:space="preserve">SO 03.1 - SO03.1 Prvky drobnej architektúry 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19</v>
      </c>
      <c r="D89" s="37"/>
      <c r="E89" s="37"/>
      <c r="F89" s="26" t="str">
        <f>F12</f>
        <v>Trenčín</v>
      </c>
      <c r="G89" s="37"/>
      <c r="H89" s="37"/>
      <c r="I89" s="31" t="s">
        <v>21</v>
      </c>
      <c r="J89" s="73" t="str">
        <f>IF(J12="","",J12)</f>
        <v>10. 2. 2022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23</v>
      </c>
      <c r="D91" s="37"/>
      <c r="E91" s="37"/>
      <c r="F91" s="26" t="str">
        <f>E15</f>
        <v>Mesto Trenčín</v>
      </c>
      <c r="G91" s="37"/>
      <c r="H91" s="37"/>
      <c r="I91" s="31" t="s">
        <v>29</v>
      </c>
      <c r="J91" s="35" t="str">
        <f>E21</f>
        <v>Kvitnúce záhrady s.r.o.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5.6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34</v>
      </c>
      <c r="J92" s="35" t="str">
        <f>E24</f>
        <v>Kvitnúce záhrady s.r.o.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4" t="s">
        <v>98</v>
      </c>
      <c r="D94" s="136"/>
      <c r="E94" s="136"/>
      <c r="F94" s="136"/>
      <c r="G94" s="136"/>
      <c r="H94" s="136"/>
      <c r="I94" s="136"/>
      <c r="J94" s="145" t="s">
        <v>99</v>
      </c>
      <c r="K94" s="136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6" t="s">
        <v>100</v>
      </c>
      <c r="D96" s="37"/>
      <c r="E96" s="37"/>
      <c r="F96" s="37"/>
      <c r="G96" s="37"/>
      <c r="H96" s="37"/>
      <c r="I96" s="37"/>
      <c r="J96" s="100">
        <f>J127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101</v>
      </c>
    </row>
    <row r="97" s="9" customFormat="1" ht="24.96" customHeight="1">
      <c r="A97" s="9"/>
      <c r="B97" s="147"/>
      <c r="C97" s="9"/>
      <c r="D97" s="148" t="s">
        <v>102</v>
      </c>
      <c r="E97" s="149"/>
      <c r="F97" s="149"/>
      <c r="G97" s="149"/>
      <c r="H97" s="149"/>
      <c r="I97" s="149"/>
      <c r="J97" s="150">
        <f>J128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47"/>
      <c r="C98" s="9"/>
      <c r="D98" s="148" t="s">
        <v>103</v>
      </c>
      <c r="E98" s="149"/>
      <c r="F98" s="149"/>
      <c r="G98" s="149"/>
      <c r="H98" s="149"/>
      <c r="I98" s="149"/>
      <c r="J98" s="150">
        <f>J129</f>
        <v>0</v>
      </c>
      <c r="K98" s="9"/>
      <c r="L98" s="147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47"/>
      <c r="C99" s="9"/>
      <c r="D99" s="148" t="s">
        <v>104</v>
      </c>
      <c r="E99" s="149"/>
      <c r="F99" s="149"/>
      <c r="G99" s="149"/>
      <c r="H99" s="149"/>
      <c r="I99" s="149"/>
      <c r="J99" s="150">
        <f>J148</f>
        <v>0</v>
      </c>
      <c r="K99" s="9"/>
      <c r="L99" s="14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47"/>
      <c r="C100" s="9"/>
      <c r="D100" s="148" t="s">
        <v>105</v>
      </c>
      <c r="E100" s="149"/>
      <c r="F100" s="149"/>
      <c r="G100" s="149"/>
      <c r="H100" s="149"/>
      <c r="I100" s="149"/>
      <c r="J100" s="150">
        <f>J153</f>
        <v>0</v>
      </c>
      <c r="K100" s="9"/>
      <c r="L100" s="147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47"/>
      <c r="C101" s="9"/>
      <c r="D101" s="148" t="s">
        <v>106</v>
      </c>
      <c r="E101" s="149"/>
      <c r="F101" s="149"/>
      <c r="G101" s="149"/>
      <c r="H101" s="149"/>
      <c r="I101" s="149"/>
      <c r="J101" s="150">
        <f>J160</f>
        <v>0</v>
      </c>
      <c r="K101" s="9"/>
      <c r="L101" s="147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47"/>
      <c r="C102" s="9"/>
      <c r="D102" s="148" t="s">
        <v>107</v>
      </c>
      <c r="E102" s="149"/>
      <c r="F102" s="149"/>
      <c r="G102" s="149"/>
      <c r="H102" s="149"/>
      <c r="I102" s="149"/>
      <c r="J102" s="150">
        <f>J176</f>
        <v>0</v>
      </c>
      <c r="K102" s="9"/>
      <c r="L102" s="147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47"/>
      <c r="C103" s="9"/>
      <c r="D103" s="148" t="s">
        <v>108</v>
      </c>
      <c r="E103" s="149"/>
      <c r="F103" s="149"/>
      <c r="G103" s="149"/>
      <c r="H103" s="149"/>
      <c r="I103" s="149"/>
      <c r="J103" s="150">
        <f>J185</f>
        <v>0</v>
      </c>
      <c r="K103" s="9"/>
      <c r="L103" s="147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47"/>
      <c r="C104" s="9"/>
      <c r="D104" s="148" t="s">
        <v>109</v>
      </c>
      <c r="E104" s="149"/>
      <c r="F104" s="149"/>
      <c r="G104" s="149"/>
      <c r="H104" s="149"/>
      <c r="I104" s="149"/>
      <c r="J104" s="150">
        <f>J188</f>
        <v>0</v>
      </c>
      <c r="K104" s="9"/>
      <c r="L104" s="147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47"/>
      <c r="C105" s="9"/>
      <c r="D105" s="148" t="s">
        <v>110</v>
      </c>
      <c r="E105" s="149"/>
      <c r="F105" s="149"/>
      <c r="G105" s="149"/>
      <c r="H105" s="149"/>
      <c r="I105" s="149"/>
      <c r="J105" s="150">
        <f>J191</f>
        <v>0</v>
      </c>
      <c r="K105" s="9"/>
      <c r="L105" s="147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47"/>
      <c r="C106" s="9"/>
      <c r="D106" s="148" t="s">
        <v>111</v>
      </c>
      <c r="E106" s="149"/>
      <c r="F106" s="149"/>
      <c r="G106" s="149"/>
      <c r="H106" s="149"/>
      <c r="I106" s="149"/>
      <c r="J106" s="150">
        <f>J196</f>
        <v>0</v>
      </c>
      <c r="K106" s="9"/>
      <c r="L106" s="147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51"/>
      <c r="C107" s="10"/>
      <c r="D107" s="152" t="s">
        <v>112</v>
      </c>
      <c r="E107" s="153"/>
      <c r="F107" s="153"/>
      <c r="G107" s="153"/>
      <c r="H107" s="153"/>
      <c r="I107" s="153"/>
      <c r="J107" s="154">
        <f>J199</f>
        <v>0</v>
      </c>
      <c r="K107" s="10"/>
      <c r="L107" s="15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7"/>
      <c r="B108" s="38"/>
      <c r="C108" s="37"/>
      <c r="D108" s="37"/>
      <c r="E108" s="37"/>
      <c r="F108" s="37"/>
      <c r="G108" s="37"/>
      <c r="H108" s="37"/>
      <c r="I108" s="37"/>
      <c r="J108" s="37"/>
      <c r="K108" s="37"/>
      <c r="L108" s="59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64"/>
      <c r="C109" s="65"/>
      <c r="D109" s="65"/>
      <c r="E109" s="65"/>
      <c r="F109" s="65"/>
      <c r="G109" s="65"/>
      <c r="H109" s="65"/>
      <c r="I109" s="65"/>
      <c r="J109" s="65"/>
      <c r="K109" s="65"/>
      <c r="L109" s="59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3" s="2" customFormat="1" ht="6.96" customHeight="1">
      <c r="A113" s="37"/>
      <c r="B113" s="66"/>
      <c r="C113" s="67"/>
      <c r="D113" s="67"/>
      <c r="E113" s="67"/>
      <c r="F113" s="67"/>
      <c r="G113" s="67"/>
      <c r="H113" s="67"/>
      <c r="I113" s="67"/>
      <c r="J113" s="67"/>
      <c r="K113" s="67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4.96" customHeight="1">
      <c r="A114" s="37"/>
      <c r="B114" s="38"/>
      <c r="C114" s="22" t="s">
        <v>113</v>
      </c>
      <c r="D114" s="37"/>
      <c r="E114" s="37"/>
      <c r="F114" s="37"/>
      <c r="G114" s="37"/>
      <c r="H114" s="37"/>
      <c r="I114" s="37"/>
      <c r="J114" s="37"/>
      <c r="K114" s="37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15</v>
      </c>
      <c r="D116" s="37"/>
      <c r="E116" s="37"/>
      <c r="F116" s="37"/>
      <c r="G116" s="37"/>
      <c r="H116" s="37"/>
      <c r="I116" s="37"/>
      <c r="J116" s="37"/>
      <c r="K116" s="37"/>
      <c r="L116" s="59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26.25" customHeight="1">
      <c r="A117" s="37"/>
      <c r="B117" s="38"/>
      <c r="C117" s="37"/>
      <c r="D117" s="37"/>
      <c r="E117" s="125" t="str">
        <f>E7</f>
        <v>Revitalizácia vnútrobloku Pádivec - Hracie prvky a drobná architektúra</v>
      </c>
      <c r="F117" s="31"/>
      <c r="G117" s="31"/>
      <c r="H117" s="31"/>
      <c r="I117" s="37"/>
      <c r="J117" s="37"/>
      <c r="K117" s="37"/>
      <c r="L117" s="59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93</v>
      </c>
      <c r="D118" s="37"/>
      <c r="E118" s="37"/>
      <c r="F118" s="37"/>
      <c r="G118" s="37"/>
      <c r="H118" s="37"/>
      <c r="I118" s="37"/>
      <c r="J118" s="37"/>
      <c r="K118" s="37"/>
      <c r="L118" s="59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6.5" customHeight="1">
      <c r="A119" s="37"/>
      <c r="B119" s="38"/>
      <c r="C119" s="37"/>
      <c r="D119" s="37"/>
      <c r="E119" s="71" t="str">
        <f>E9</f>
        <v xml:space="preserve">SO 03.1 - SO03.1 Prvky drobnej architektúry </v>
      </c>
      <c r="F119" s="37"/>
      <c r="G119" s="37"/>
      <c r="H119" s="37"/>
      <c r="I119" s="37"/>
      <c r="J119" s="37"/>
      <c r="K119" s="37"/>
      <c r="L119" s="59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9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19</v>
      </c>
      <c r="D121" s="37"/>
      <c r="E121" s="37"/>
      <c r="F121" s="26" t="str">
        <f>F12</f>
        <v>Trenčín</v>
      </c>
      <c r="G121" s="37"/>
      <c r="H121" s="37"/>
      <c r="I121" s="31" t="s">
        <v>21</v>
      </c>
      <c r="J121" s="73" t="str">
        <f>IF(J12="","",J12)</f>
        <v>10. 2. 2022</v>
      </c>
      <c r="K121" s="37"/>
      <c r="L121" s="59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9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25.65" customHeight="1">
      <c r="A123" s="37"/>
      <c r="B123" s="38"/>
      <c r="C123" s="31" t="s">
        <v>23</v>
      </c>
      <c r="D123" s="37"/>
      <c r="E123" s="37"/>
      <c r="F123" s="26" t="str">
        <f>E15</f>
        <v>Mesto Trenčín</v>
      </c>
      <c r="G123" s="37"/>
      <c r="H123" s="37"/>
      <c r="I123" s="31" t="s">
        <v>29</v>
      </c>
      <c r="J123" s="35" t="str">
        <f>E21</f>
        <v>Kvitnúce záhrady s.r.o.</v>
      </c>
      <c r="K123" s="37"/>
      <c r="L123" s="59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25.65" customHeight="1">
      <c r="A124" s="37"/>
      <c r="B124" s="38"/>
      <c r="C124" s="31" t="s">
        <v>27</v>
      </c>
      <c r="D124" s="37"/>
      <c r="E124" s="37"/>
      <c r="F124" s="26" t="str">
        <f>IF(E18="","",E18)</f>
        <v>Vyplň údaj</v>
      </c>
      <c r="G124" s="37"/>
      <c r="H124" s="37"/>
      <c r="I124" s="31" t="s">
        <v>34</v>
      </c>
      <c r="J124" s="35" t="str">
        <f>E24</f>
        <v>Kvitnúce záhrady s.r.o.</v>
      </c>
      <c r="K124" s="37"/>
      <c r="L124" s="59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0.32" customHeight="1">
      <c r="A125" s="37"/>
      <c r="B125" s="38"/>
      <c r="C125" s="37"/>
      <c r="D125" s="37"/>
      <c r="E125" s="37"/>
      <c r="F125" s="37"/>
      <c r="G125" s="37"/>
      <c r="H125" s="37"/>
      <c r="I125" s="37"/>
      <c r="J125" s="37"/>
      <c r="K125" s="37"/>
      <c r="L125" s="59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11" customFormat="1" ht="29.28" customHeight="1">
      <c r="A126" s="155"/>
      <c r="B126" s="156"/>
      <c r="C126" s="157" t="s">
        <v>114</v>
      </c>
      <c r="D126" s="158" t="s">
        <v>61</v>
      </c>
      <c r="E126" s="158" t="s">
        <v>57</v>
      </c>
      <c r="F126" s="158" t="s">
        <v>58</v>
      </c>
      <c r="G126" s="158" t="s">
        <v>115</v>
      </c>
      <c r="H126" s="158" t="s">
        <v>116</v>
      </c>
      <c r="I126" s="158" t="s">
        <v>117</v>
      </c>
      <c r="J126" s="159" t="s">
        <v>99</v>
      </c>
      <c r="K126" s="160" t="s">
        <v>118</v>
      </c>
      <c r="L126" s="161"/>
      <c r="M126" s="90" t="s">
        <v>1</v>
      </c>
      <c r="N126" s="91" t="s">
        <v>40</v>
      </c>
      <c r="O126" s="91" t="s">
        <v>119</v>
      </c>
      <c r="P126" s="91" t="s">
        <v>120</v>
      </c>
      <c r="Q126" s="91" t="s">
        <v>121</v>
      </c>
      <c r="R126" s="91" t="s">
        <v>122</v>
      </c>
      <c r="S126" s="91" t="s">
        <v>123</v>
      </c>
      <c r="T126" s="92" t="s">
        <v>124</v>
      </c>
      <c r="U126" s="155"/>
      <c r="V126" s="155"/>
      <c r="W126" s="155"/>
      <c r="X126" s="155"/>
      <c r="Y126" s="155"/>
      <c r="Z126" s="155"/>
      <c r="AA126" s="155"/>
      <c r="AB126" s="155"/>
      <c r="AC126" s="155"/>
      <c r="AD126" s="155"/>
      <c r="AE126" s="155"/>
    </row>
    <row r="127" s="2" customFormat="1" ht="22.8" customHeight="1">
      <c r="A127" s="37"/>
      <c r="B127" s="38"/>
      <c r="C127" s="97" t="s">
        <v>100</v>
      </c>
      <c r="D127" s="37"/>
      <c r="E127" s="37"/>
      <c r="F127" s="37"/>
      <c r="G127" s="37"/>
      <c r="H127" s="37"/>
      <c r="I127" s="37"/>
      <c r="J127" s="162">
        <f>BK127</f>
        <v>0</v>
      </c>
      <c r="K127" s="37"/>
      <c r="L127" s="38"/>
      <c r="M127" s="93"/>
      <c r="N127" s="77"/>
      <c r="O127" s="94"/>
      <c r="P127" s="163">
        <f>P128+P129+P148+P153+P160+P176+P185+P188+P191+P196</f>
        <v>0</v>
      </c>
      <c r="Q127" s="94"/>
      <c r="R127" s="163">
        <f>R128+R129+R148+R153+R160+R176+R185+R188+R191+R196</f>
        <v>819.09382320000009</v>
      </c>
      <c r="S127" s="94"/>
      <c r="T127" s="164">
        <f>T128+T129+T148+T153+T160+T176+T185+T188+T191+T196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8" t="s">
        <v>75</v>
      </c>
      <c r="AU127" s="18" t="s">
        <v>101</v>
      </c>
      <c r="BK127" s="165">
        <f>BK128+BK129+BK148+BK153+BK160+BK176+BK185+BK188+BK191+BK196</f>
        <v>0</v>
      </c>
    </row>
    <row r="128" s="12" customFormat="1" ht="25.92" customHeight="1">
      <c r="A128" s="12"/>
      <c r="B128" s="166"/>
      <c r="C128" s="12"/>
      <c r="D128" s="167" t="s">
        <v>75</v>
      </c>
      <c r="E128" s="168" t="s">
        <v>125</v>
      </c>
      <c r="F128" s="168" t="s">
        <v>126</v>
      </c>
      <c r="G128" s="12"/>
      <c r="H128" s="12"/>
      <c r="I128" s="169"/>
      <c r="J128" s="170">
        <f>BK128</f>
        <v>0</v>
      </c>
      <c r="K128" s="12"/>
      <c r="L128" s="166"/>
      <c r="M128" s="171"/>
      <c r="N128" s="172"/>
      <c r="O128" s="172"/>
      <c r="P128" s="173">
        <v>0</v>
      </c>
      <c r="Q128" s="172"/>
      <c r="R128" s="173">
        <v>0</v>
      </c>
      <c r="S128" s="172"/>
      <c r="T128" s="174"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67" t="s">
        <v>84</v>
      </c>
      <c r="AT128" s="175" t="s">
        <v>75</v>
      </c>
      <c r="AU128" s="175" t="s">
        <v>76</v>
      </c>
      <c r="AY128" s="167" t="s">
        <v>127</v>
      </c>
      <c r="BK128" s="176">
        <v>0</v>
      </c>
    </row>
    <row r="129" s="12" customFormat="1" ht="25.92" customHeight="1">
      <c r="A129" s="12"/>
      <c r="B129" s="166"/>
      <c r="C129" s="12"/>
      <c r="D129" s="167" t="s">
        <v>75</v>
      </c>
      <c r="E129" s="168" t="s">
        <v>128</v>
      </c>
      <c r="F129" s="168" t="s">
        <v>128</v>
      </c>
      <c r="G129" s="12"/>
      <c r="H129" s="12"/>
      <c r="I129" s="169"/>
      <c r="J129" s="170">
        <f>BK129</f>
        <v>0</v>
      </c>
      <c r="K129" s="12"/>
      <c r="L129" s="166"/>
      <c r="M129" s="171"/>
      <c r="N129" s="172"/>
      <c r="O129" s="172"/>
      <c r="P129" s="173">
        <f>SUM(P130:P147)</f>
        <v>0</v>
      </c>
      <c r="Q129" s="172"/>
      <c r="R129" s="173">
        <f>SUM(R130:R147)</f>
        <v>0</v>
      </c>
      <c r="S129" s="172"/>
      <c r="T129" s="174">
        <f>SUM(T130:T147)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67" t="s">
        <v>84</v>
      </c>
      <c r="AT129" s="175" t="s">
        <v>75</v>
      </c>
      <c r="AU129" s="175" t="s">
        <v>76</v>
      </c>
      <c r="AY129" s="167" t="s">
        <v>127</v>
      </c>
      <c r="BK129" s="176">
        <f>SUM(BK130:BK147)</f>
        <v>0</v>
      </c>
    </row>
    <row r="130" s="2" customFormat="1" ht="66.75" customHeight="1">
      <c r="A130" s="37"/>
      <c r="B130" s="177"/>
      <c r="C130" s="178" t="s">
        <v>84</v>
      </c>
      <c r="D130" s="178" t="s">
        <v>129</v>
      </c>
      <c r="E130" s="179" t="s">
        <v>130</v>
      </c>
      <c r="F130" s="180" t="s">
        <v>131</v>
      </c>
      <c r="G130" s="181" t="s">
        <v>132</v>
      </c>
      <c r="H130" s="182">
        <v>1</v>
      </c>
      <c r="I130" s="183"/>
      <c r="J130" s="184">
        <f>ROUND(I130*H130,2)</f>
        <v>0</v>
      </c>
      <c r="K130" s="185"/>
      <c r="L130" s="38"/>
      <c r="M130" s="186" t="s">
        <v>1</v>
      </c>
      <c r="N130" s="187" t="s">
        <v>42</v>
      </c>
      <c r="O130" s="81"/>
      <c r="P130" s="188">
        <f>O130*H130</f>
        <v>0</v>
      </c>
      <c r="Q130" s="188">
        <v>0</v>
      </c>
      <c r="R130" s="188">
        <f>Q130*H130</f>
        <v>0</v>
      </c>
      <c r="S130" s="188">
        <v>0</v>
      </c>
      <c r="T130" s="18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0" t="s">
        <v>133</v>
      </c>
      <c r="AT130" s="190" t="s">
        <v>129</v>
      </c>
      <c r="AU130" s="190" t="s">
        <v>84</v>
      </c>
      <c r="AY130" s="18" t="s">
        <v>127</v>
      </c>
      <c r="BE130" s="191">
        <f>IF(N130="základná",J130,0)</f>
        <v>0</v>
      </c>
      <c r="BF130" s="191">
        <f>IF(N130="znížená",J130,0)</f>
        <v>0</v>
      </c>
      <c r="BG130" s="191">
        <f>IF(N130="zákl. prenesená",J130,0)</f>
        <v>0</v>
      </c>
      <c r="BH130" s="191">
        <f>IF(N130="zníž. prenesená",J130,0)</f>
        <v>0</v>
      </c>
      <c r="BI130" s="191">
        <f>IF(N130="nulová",J130,0)</f>
        <v>0</v>
      </c>
      <c r="BJ130" s="18" t="s">
        <v>134</v>
      </c>
      <c r="BK130" s="191">
        <f>ROUND(I130*H130,2)</f>
        <v>0</v>
      </c>
      <c r="BL130" s="18" t="s">
        <v>133</v>
      </c>
      <c r="BM130" s="190" t="s">
        <v>134</v>
      </c>
    </row>
    <row r="131" s="13" customFormat="1">
      <c r="A131" s="13"/>
      <c r="B131" s="192"/>
      <c r="C131" s="13"/>
      <c r="D131" s="193" t="s">
        <v>135</v>
      </c>
      <c r="E131" s="194" t="s">
        <v>1</v>
      </c>
      <c r="F131" s="195" t="s">
        <v>136</v>
      </c>
      <c r="G131" s="13"/>
      <c r="H131" s="194" t="s">
        <v>1</v>
      </c>
      <c r="I131" s="196"/>
      <c r="J131" s="13"/>
      <c r="K131" s="13"/>
      <c r="L131" s="192"/>
      <c r="M131" s="197"/>
      <c r="N131" s="198"/>
      <c r="O131" s="198"/>
      <c r="P131" s="198"/>
      <c r="Q131" s="198"/>
      <c r="R131" s="198"/>
      <c r="S131" s="198"/>
      <c r="T131" s="19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94" t="s">
        <v>135</v>
      </c>
      <c r="AU131" s="194" t="s">
        <v>84</v>
      </c>
      <c r="AV131" s="13" t="s">
        <v>84</v>
      </c>
      <c r="AW131" s="13" t="s">
        <v>33</v>
      </c>
      <c r="AX131" s="13" t="s">
        <v>76</v>
      </c>
      <c r="AY131" s="194" t="s">
        <v>127</v>
      </c>
    </row>
    <row r="132" s="13" customFormat="1">
      <c r="A132" s="13"/>
      <c r="B132" s="192"/>
      <c r="C132" s="13"/>
      <c r="D132" s="193" t="s">
        <v>135</v>
      </c>
      <c r="E132" s="194" t="s">
        <v>1</v>
      </c>
      <c r="F132" s="195" t="s">
        <v>137</v>
      </c>
      <c r="G132" s="13"/>
      <c r="H132" s="194" t="s">
        <v>1</v>
      </c>
      <c r="I132" s="196"/>
      <c r="J132" s="13"/>
      <c r="K132" s="13"/>
      <c r="L132" s="192"/>
      <c r="M132" s="197"/>
      <c r="N132" s="198"/>
      <c r="O132" s="198"/>
      <c r="P132" s="198"/>
      <c r="Q132" s="198"/>
      <c r="R132" s="198"/>
      <c r="S132" s="198"/>
      <c r="T132" s="199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94" t="s">
        <v>135</v>
      </c>
      <c r="AU132" s="194" t="s">
        <v>84</v>
      </c>
      <c r="AV132" s="13" t="s">
        <v>84</v>
      </c>
      <c r="AW132" s="13" t="s">
        <v>33</v>
      </c>
      <c r="AX132" s="13" t="s">
        <v>76</v>
      </c>
      <c r="AY132" s="194" t="s">
        <v>127</v>
      </c>
    </row>
    <row r="133" s="14" customFormat="1">
      <c r="A133" s="14"/>
      <c r="B133" s="200"/>
      <c r="C133" s="14"/>
      <c r="D133" s="193" t="s">
        <v>135</v>
      </c>
      <c r="E133" s="201" t="s">
        <v>1</v>
      </c>
      <c r="F133" s="202" t="s">
        <v>84</v>
      </c>
      <c r="G133" s="14"/>
      <c r="H133" s="203">
        <v>1</v>
      </c>
      <c r="I133" s="204"/>
      <c r="J133" s="14"/>
      <c r="K133" s="14"/>
      <c r="L133" s="200"/>
      <c r="M133" s="205"/>
      <c r="N133" s="206"/>
      <c r="O133" s="206"/>
      <c r="P133" s="206"/>
      <c r="Q133" s="206"/>
      <c r="R133" s="206"/>
      <c r="S133" s="206"/>
      <c r="T133" s="207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01" t="s">
        <v>135</v>
      </c>
      <c r="AU133" s="201" t="s">
        <v>84</v>
      </c>
      <c r="AV133" s="14" t="s">
        <v>134</v>
      </c>
      <c r="AW133" s="14" t="s">
        <v>33</v>
      </c>
      <c r="AX133" s="14" t="s">
        <v>76</v>
      </c>
      <c r="AY133" s="201" t="s">
        <v>127</v>
      </c>
    </row>
    <row r="134" s="15" customFormat="1">
      <c r="A134" s="15"/>
      <c r="B134" s="208"/>
      <c r="C134" s="15"/>
      <c r="D134" s="193" t="s">
        <v>135</v>
      </c>
      <c r="E134" s="209" t="s">
        <v>1</v>
      </c>
      <c r="F134" s="210" t="s">
        <v>138</v>
      </c>
      <c r="G134" s="15"/>
      <c r="H134" s="211">
        <v>1</v>
      </c>
      <c r="I134" s="212"/>
      <c r="J134" s="15"/>
      <c r="K134" s="15"/>
      <c r="L134" s="208"/>
      <c r="M134" s="213"/>
      <c r="N134" s="214"/>
      <c r="O134" s="214"/>
      <c r="P134" s="214"/>
      <c r="Q134" s="214"/>
      <c r="R134" s="214"/>
      <c r="S134" s="214"/>
      <c r="T134" s="2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09" t="s">
        <v>135</v>
      </c>
      <c r="AU134" s="209" t="s">
        <v>84</v>
      </c>
      <c r="AV134" s="15" t="s">
        <v>133</v>
      </c>
      <c r="AW134" s="15" t="s">
        <v>33</v>
      </c>
      <c r="AX134" s="15" t="s">
        <v>84</v>
      </c>
      <c r="AY134" s="209" t="s">
        <v>127</v>
      </c>
    </row>
    <row r="135" s="2" customFormat="1" ht="24.15" customHeight="1">
      <c r="A135" s="37"/>
      <c r="B135" s="177"/>
      <c r="C135" s="178" t="s">
        <v>134</v>
      </c>
      <c r="D135" s="178" t="s">
        <v>129</v>
      </c>
      <c r="E135" s="179" t="s">
        <v>139</v>
      </c>
      <c r="F135" s="180" t="s">
        <v>140</v>
      </c>
      <c r="G135" s="181" t="s">
        <v>132</v>
      </c>
      <c r="H135" s="182">
        <v>1</v>
      </c>
      <c r="I135" s="183"/>
      <c r="J135" s="184">
        <f>ROUND(I135*H135,2)</f>
        <v>0</v>
      </c>
      <c r="K135" s="185"/>
      <c r="L135" s="38"/>
      <c r="M135" s="186" t="s">
        <v>1</v>
      </c>
      <c r="N135" s="187" t="s">
        <v>42</v>
      </c>
      <c r="O135" s="81"/>
      <c r="P135" s="188">
        <f>O135*H135</f>
        <v>0</v>
      </c>
      <c r="Q135" s="188">
        <v>0</v>
      </c>
      <c r="R135" s="188">
        <f>Q135*H135</f>
        <v>0</v>
      </c>
      <c r="S135" s="188">
        <v>0</v>
      </c>
      <c r="T135" s="18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0" t="s">
        <v>133</v>
      </c>
      <c r="AT135" s="190" t="s">
        <v>129</v>
      </c>
      <c r="AU135" s="190" t="s">
        <v>84</v>
      </c>
      <c r="AY135" s="18" t="s">
        <v>127</v>
      </c>
      <c r="BE135" s="191">
        <f>IF(N135="základná",J135,0)</f>
        <v>0</v>
      </c>
      <c r="BF135" s="191">
        <f>IF(N135="znížená",J135,0)</f>
        <v>0</v>
      </c>
      <c r="BG135" s="191">
        <f>IF(N135="zákl. prenesená",J135,0)</f>
        <v>0</v>
      </c>
      <c r="BH135" s="191">
        <f>IF(N135="zníž. prenesená",J135,0)</f>
        <v>0</v>
      </c>
      <c r="BI135" s="191">
        <f>IF(N135="nulová",J135,0)</f>
        <v>0</v>
      </c>
      <c r="BJ135" s="18" t="s">
        <v>134</v>
      </c>
      <c r="BK135" s="191">
        <f>ROUND(I135*H135,2)</f>
        <v>0</v>
      </c>
      <c r="BL135" s="18" t="s">
        <v>133</v>
      </c>
      <c r="BM135" s="190" t="s">
        <v>141</v>
      </c>
    </row>
    <row r="136" s="13" customFormat="1">
      <c r="A136" s="13"/>
      <c r="B136" s="192"/>
      <c r="C136" s="13"/>
      <c r="D136" s="193" t="s">
        <v>135</v>
      </c>
      <c r="E136" s="194" t="s">
        <v>1</v>
      </c>
      <c r="F136" s="195" t="s">
        <v>142</v>
      </c>
      <c r="G136" s="13"/>
      <c r="H136" s="194" t="s">
        <v>1</v>
      </c>
      <c r="I136" s="196"/>
      <c r="J136" s="13"/>
      <c r="K136" s="13"/>
      <c r="L136" s="192"/>
      <c r="M136" s="197"/>
      <c r="N136" s="198"/>
      <c r="O136" s="198"/>
      <c r="P136" s="198"/>
      <c r="Q136" s="198"/>
      <c r="R136" s="198"/>
      <c r="S136" s="198"/>
      <c r="T136" s="19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94" t="s">
        <v>135</v>
      </c>
      <c r="AU136" s="194" t="s">
        <v>84</v>
      </c>
      <c r="AV136" s="13" t="s">
        <v>84</v>
      </c>
      <c r="AW136" s="13" t="s">
        <v>33</v>
      </c>
      <c r="AX136" s="13" t="s">
        <v>76</v>
      </c>
      <c r="AY136" s="194" t="s">
        <v>127</v>
      </c>
    </row>
    <row r="137" s="13" customFormat="1">
      <c r="A137" s="13"/>
      <c r="B137" s="192"/>
      <c r="C137" s="13"/>
      <c r="D137" s="193" t="s">
        <v>135</v>
      </c>
      <c r="E137" s="194" t="s">
        <v>1</v>
      </c>
      <c r="F137" s="195" t="s">
        <v>143</v>
      </c>
      <c r="G137" s="13"/>
      <c r="H137" s="194" t="s">
        <v>1</v>
      </c>
      <c r="I137" s="196"/>
      <c r="J137" s="13"/>
      <c r="K137" s="13"/>
      <c r="L137" s="192"/>
      <c r="M137" s="197"/>
      <c r="N137" s="198"/>
      <c r="O137" s="198"/>
      <c r="P137" s="198"/>
      <c r="Q137" s="198"/>
      <c r="R137" s="198"/>
      <c r="S137" s="198"/>
      <c r="T137" s="199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94" t="s">
        <v>135</v>
      </c>
      <c r="AU137" s="194" t="s">
        <v>84</v>
      </c>
      <c r="AV137" s="13" t="s">
        <v>84</v>
      </c>
      <c r="AW137" s="13" t="s">
        <v>33</v>
      </c>
      <c r="AX137" s="13" t="s">
        <v>76</v>
      </c>
      <c r="AY137" s="194" t="s">
        <v>127</v>
      </c>
    </row>
    <row r="138" s="14" customFormat="1">
      <c r="A138" s="14"/>
      <c r="B138" s="200"/>
      <c r="C138" s="14"/>
      <c r="D138" s="193" t="s">
        <v>135</v>
      </c>
      <c r="E138" s="201" t="s">
        <v>1</v>
      </c>
      <c r="F138" s="202" t="s">
        <v>84</v>
      </c>
      <c r="G138" s="14"/>
      <c r="H138" s="203">
        <v>1</v>
      </c>
      <c r="I138" s="204"/>
      <c r="J138" s="14"/>
      <c r="K138" s="14"/>
      <c r="L138" s="200"/>
      <c r="M138" s="205"/>
      <c r="N138" s="206"/>
      <c r="O138" s="206"/>
      <c r="P138" s="206"/>
      <c r="Q138" s="206"/>
      <c r="R138" s="206"/>
      <c r="S138" s="206"/>
      <c r="T138" s="207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01" t="s">
        <v>135</v>
      </c>
      <c r="AU138" s="201" t="s">
        <v>84</v>
      </c>
      <c r="AV138" s="14" t="s">
        <v>134</v>
      </c>
      <c r="AW138" s="14" t="s">
        <v>33</v>
      </c>
      <c r="AX138" s="14" t="s">
        <v>76</v>
      </c>
      <c r="AY138" s="201" t="s">
        <v>127</v>
      </c>
    </row>
    <row r="139" s="15" customFormat="1">
      <c r="A139" s="15"/>
      <c r="B139" s="208"/>
      <c r="C139" s="15"/>
      <c r="D139" s="193" t="s">
        <v>135</v>
      </c>
      <c r="E139" s="209" t="s">
        <v>1</v>
      </c>
      <c r="F139" s="210" t="s">
        <v>138</v>
      </c>
      <c r="G139" s="15"/>
      <c r="H139" s="211">
        <v>1</v>
      </c>
      <c r="I139" s="212"/>
      <c r="J139" s="15"/>
      <c r="K139" s="15"/>
      <c r="L139" s="208"/>
      <c r="M139" s="213"/>
      <c r="N139" s="214"/>
      <c r="O139" s="214"/>
      <c r="P139" s="214"/>
      <c r="Q139" s="214"/>
      <c r="R139" s="214"/>
      <c r="S139" s="214"/>
      <c r="T139" s="2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09" t="s">
        <v>135</v>
      </c>
      <c r="AU139" s="209" t="s">
        <v>84</v>
      </c>
      <c r="AV139" s="15" t="s">
        <v>133</v>
      </c>
      <c r="AW139" s="15" t="s">
        <v>33</v>
      </c>
      <c r="AX139" s="15" t="s">
        <v>84</v>
      </c>
      <c r="AY139" s="209" t="s">
        <v>127</v>
      </c>
    </row>
    <row r="140" s="2" customFormat="1" ht="24.15" customHeight="1">
      <c r="A140" s="37"/>
      <c r="B140" s="177"/>
      <c r="C140" s="178" t="s">
        <v>144</v>
      </c>
      <c r="D140" s="178" t="s">
        <v>129</v>
      </c>
      <c r="E140" s="179" t="s">
        <v>145</v>
      </c>
      <c r="F140" s="180" t="s">
        <v>146</v>
      </c>
      <c r="G140" s="181" t="s">
        <v>132</v>
      </c>
      <c r="H140" s="182">
        <v>1</v>
      </c>
      <c r="I140" s="183"/>
      <c r="J140" s="184">
        <f>ROUND(I140*H140,2)</f>
        <v>0</v>
      </c>
      <c r="K140" s="185"/>
      <c r="L140" s="38"/>
      <c r="M140" s="186" t="s">
        <v>1</v>
      </c>
      <c r="N140" s="187" t="s">
        <v>42</v>
      </c>
      <c r="O140" s="81"/>
      <c r="P140" s="188">
        <f>O140*H140</f>
        <v>0</v>
      </c>
      <c r="Q140" s="188">
        <v>0</v>
      </c>
      <c r="R140" s="188">
        <f>Q140*H140</f>
        <v>0</v>
      </c>
      <c r="S140" s="188">
        <v>0</v>
      </c>
      <c r="T140" s="18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0" t="s">
        <v>133</v>
      </c>
      <c r="AT140" s="190" t="s">
        <v>129</v>
      </c>
      <c r="AU140" s="190" t="s">
        <v>84</v>
      </c>
      <c r="AY140" s="18" t="s">
        <v>127</v>
      </c>
      <c r="BE140" s="191">
        <f>IF(N140="základná",J140,0)</f>
        <v>0</v>
      </c>
      <c r="BF140" s="191">
        <f>IF(N140="znížená",J140,0)</f>
        <v>0</v>
      </c>
      <c r="BG140" s="191">
        <f>IF(N140="zákl. prenesená",J140,0)</f>
        <v>0</v>
      </c>
      <c r="BH140" s="191">
        <f>IF(N140="zníž. prenesená",J140,0)</f>
        <v>0</v>
      </c>
      <c r="BI140" s="191">
        <f>IF(N140="nulová",J140,0)</f>
        <v>0</v>
      </c>
      <c r="BJ140" s="18" t="s">
        <v>134</v>
      </c>
      <c r="BK140" s="191">
        <f>ROUND(I140*H140,2)</f>
        <v>0</v>
      </c>
      <c r="BL140" s="18" t="s">
        <v>133</v>
      </c>
      <c r="BM140" s="190" t="s">
        <v>147</v>
      </c>
    </row>
    <row r="141" s="13" customFormat="1">
      <c r="A141" s="13"/>
      <c r="B141" s="192"/>
      <c r="C141" s="13"/>
      <c r="D141" s="193" t="s">
        <v>135</v>
      </c>
      <c r="E141" s="194" t="s">
        <v>1</v>
      </c>
      <c r="F141" s="195" t="s">
        <v>148</v>
      </c>
      <c r="G141" s="13"/>
      <c r="H141" s="194" t="s">
        <v>1</v>
      </c>
      <c r="I141" s="196"/>
      <c r="J141" s="13"/>
      <c r="K141" s="13"/>
      <c r="L141" s="192"/>
      <c r="M141" s="197"/>
      <c r="N141" s="198"/>
      <c r="O141" s="198"/>
      <c r="P141" s="198"/>
      <c r="Q141" s="198"/>
      <c r="R141" s="198"/>
      <c r="S141" s="198"/>
      <c r="T141" s="199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94" t="s">
        <v>135</v>
      </c>
      <c r="AU141" s="194" t="s">
        <v>84</v>
      </c>
      <c r="AV141" s="13" t="s">
        <v>84</v>
      </c>
      <c r="AW141" s="13" t="s">
        <v>33</v>
      </c>
      <c r="AX141" s="13" t="s">
        <v>76</v>
      </c>
      <c r="AY141" s="194" t="s">
        <v>127</v>
      </c>
    </row>
    <row r="142" s="14" customFormat="1">
      <c r="A142" s="14"/>
      <c r="B142" s="200"/>
      <c r="C142" s="14"/>
      <c r="D142" s="193" t="s">
        <v>135</v>
      </c>
      <c r="E142" s="201" t="s">
        <v>1</v>
      </c>
      <c r="F142" s="202" t="s">
        <v>149</v>
      </c>
      <c r="G142" s="14"/>
      <c r="H142" s="203">
        <v>1</v>
      </c>
      <c r="I142" s="204"/>
      <c r="J142" s="14"/>
      <c r="K142" s="14"/>
      <c r="L142" s="200"/>
      <c r="M142" s="205"/>
      <c r="N142" s="206"/>
      <c r="O142" s="206"/>
      <c r="P142" s="206"/>
      <c r="Q142" s="206"/>
      <c r="R142" s="206"/>
      <c r="S142" s="206"/>
      <c r="T142" s="207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01" t="s">
        <v>135</v>
      </c>
      <c r="AU142" s="201" t="s">
        <v>84</v>
      </c>
      <c r="AV142" s="14" t="s">
        <v>134</v>
      </c>
      <c r="AW142" s="14" t="s">
        <v>33</v>
      </c>
      <c r="AX142" s="14" t="s">
        <v>76</v>
      </c>
      <c r="AY142" s="201" t="s">
        <v>127</v>
      </c>
    </row>
    <row r="143" s="15" customFormat="1">
      <c r="A143" s="15"/>
      <c r="B143" s="208"/>
      <c r="C143" s="15"/>
      <c r="D143" s="193" t="s">
        <v>135</v>
      </c>
      <c r="E143" s="209" t="s">
        <v>1</v>
      </c>
      <c r="F143" s="210" t="s">
        <v>138</v>
      </c>
      <c r="G143" s="15"/>
      <c r="H143" s="211">
        <v>1</v>
      </c>
      <c r="I143" s="212"/>
      <c r="J143" s="15"/>
      <c r="K143" s="15"/>
      <c r="L143" s="208"/>
      <c r="M143" s="213"/>
      <c r="N143" s="214"/>
      <c r="O143" s="214"/>
      <c r="P143" s="214"/>
      <c r="Q143" s="214"/>
      <c r="R143" s="214"/>
      <c r="S143" s="214"/>
      <c r="T143" s="2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09" t="s">
        <v>135</v>
      </c>
      <c r="AU143" s="209" t="s">
        <v>84</v>
      </c>
      <c r="AV143" s="15" t="s">
        <v>133</v>
      </c>
      <c r="AW143" s="15" t="s">
        <v>33</v>
      </c>
      <c r="AX143" s="15" t="s">
        <v>84</v>
      </c>
      <c r="AY143" s="209" t="s">
        <v>127</v>
      </c>
    </row>
    <row r="144" s="2" customFormat="1" ht="24.15" customHeight="1">
      <c r="A144" s="37"/>
      <c r="B144" s="177"/>
      <c r="C144" s="178" t="s">
        <v>133</v>
      </c>
      <c r="D144" s="178" t="s">
        <v>129</v>
      </c>
      <c r="E144" s="179" t="s">
        <v>150</v>
      </c>
      <c r="F144" s="180" t="s">
        <v>151</v>
      </c>
      <c r="G144" s="181" t="s">
        <v>132</v>
      </c>
      <c r="H144" s="182">
        <v>1</v>
      </c>
      <c r="I144" s="183"/>
      <c r="J144" s="184">
        <f>ROUND(I144*H144,2)</f>
        <v>0</v>
      </c>
      <c r="K144" s="185"/>
      <c r="L144" s="38"/>
      <c r="M144" s="186" t="s">
        <v>1</v>
      </c>
      <c r="N144" s="187" t="s">
        <v>42</v>
      </c>
      <c r="O144" s="81"/>
      <c r="P144" s="188">
        <f>O144*H144</f>
        <v>0</v>
      </c>
      <c r="Q144" s="188">
        <v>0</v>
      </c>
      <c r="R144" s="188">
        <f>Q144*H144</f>
        <v>0</v>
      </c>
      <c r="S144" s="188">
        <v>0</v>
      </c>
      <c r="T144" s="18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0" t="s">
        <v>133</v>
      </c>
      <c r="AT144" s="190" t="s">
        <v>129</v>
      </c>
      <c r="AU144" s="190" t="s">
        <v>84</v>
      </c>
      <c r="AY144" s="18" t="s">
        <v>127</v>
      </c>
      <c r="BE144" s="191">
        <f>IF(N144="základná",J144,0)</f>
        <v>0</v>
      </c>
      <c r="BF144" s="191">
        <f>IF(N144="znížená",J144,0)</f>
        <v>0</v>
      </c>
      <c r="BG144" s="191">
        <f>IF(N144="zákl. prenesená",J144,0)</f>
        <v>0</v>
      </c>
      <c r="BH144" s="191">
        <f>IF(N144="zníž. prenesená",J144,0)</f>
        <v>0</v>
      </c>
      <c r="BI144" s="191">
        <f>IF(N144="nulová",J144,0)</f>
        <v>0</v>
      </c>
      <c r="BJ144" s="18" t="s">
        <v>134</v>
      </c>
      <c r="BK144" s="191">
        <f>ROUND(I144*H144,2)</f>
        <v>0</v>
      </c>
      <c r="BL144" s="18" t="s">
        <v>133</v>
      </c>
      <c r="BM144" s="190" t="s">
        <v>152</v>
      </c>
    </row>
    <row r="145" s="13" customFormat="1">
      <c r="A145" s="13"/>
      <c r="B145" s="192"/>
      <c r="C145" s="13"/>
      <c r="D145" s="193" t="s">
        <v>135</v>
      </c>
      <c r="E145" s="194" t="s">
        <v>1</v>
      </c>
      <c r="F145" s="195" t="s">
        <v>153</v>
      </c>
      <c r="G145" s="13"/>
      <c r="H145" s="194" t="s">
        <v>1</v>
      </c>
      <c r="I145" s="196"/>
      <c r="J145" s="13"/>
      <c r="K145" s="13"/>
      <c r="L145" s="192"/>
      <c r="M145" s="197"/>
      <c r="N145" s="198"/>
      <c r="O145" s="198"/>
      <c r="P145" s="198"/>
      <c r="Q145" s="198"/>
      <c r="R145" s="198"/>
      <c r="S145" s="198"/>
      <c r="T145" s="19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94" t="s">
        <v>135</v>
      </c>
      <c r="AU145" s="194" t="s">
        <v>84</v>
      </c>
      <c r="AV145" s="13" t="s">
        <v>84</v>
      </c>
      <c r="AW145" s="13" t="s">
        <v>33</v>
      </c>
      <c r="AX145" s="13" t="s">
        <v>76</v>
      </c>
      <c r="AY145" s="194" t="s">
        <v>127</v>
      </c>
    </row>
    <row r="146" s="14" customFormat="1">
      <c r="A146" s="14"/>
      <c r="B146" s="200"/>
      <c r="C146" s="14"/>
      <c r="D146" s="193" t="s">
        <v>135</v>
      </c>
      <c r="E146" s="201" t="s">
        <v>1</v>
      </c>
      <c r="F146" s="202" t="s">
        <v>84</v>
      </c>
      <c r="G146" s="14"/>
      <c r="H146" s="203">
        <v>1</v>
      </c>
      <c r="I146" s="204"/>
      <c r="J146" s="14"/>
      <c r="K146" s="14"/>
      <c r="L146" s="200"/>
      <c r="M146" s="205"/>
      <c r="N146" s="206"/>
      <c r="O146" s="206"/>
      <c r="P146" s="206"/>
      <c r="Q146" s="206"/>
      <c r="R146" s="206"/>
      <c r="S146" s="206"/>
      <c r="T146" s="207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01" t="s">
        <v>135</v>
      </c>
      <c r="AU146" s="201" t="s">
        <v>84</v>
      </c>
      <c r="AV146" s="14" t="s">
        <v>134</v>
      </c>
      <c r="AW146" s="14" t="s">
        <v>33</v>
      </c>
      <c r="AX146" s="14" t="s">
        <v>76</v>
      </c>
      <c r="AY146" s="201" t="s">
        <v>127</v>
      </c>
    </row>
    <row r="147" s="15" customFormat="1">
      <c r="A147" s="15"/>
      <c r="B147" s="208"/>
      <c r="C147" s="15"/>
      <c r="D147" s="193" t="s">
        <v>135</v>
      </c>
      <c r="E147" s="209" t="s">
        <v>1</v>
      </c>
      <c r="F147" s="210" t="s">
        <v>138</v>
      </c>
      <c r="G147" s="15"/>
      <c r="H147" s="211">
        <v>1</v>
      </c>
      <c r="I147" s="212"/>
      <c r="J147" s="15"/>
      <c r="K147" s="15"/>
      <c r="L147" s="208"/>
      <c r="M147" s="213"/>
      <c r="N147" s="214"/>
      <c r="O147" s="214"/>
      <c r="P147" s="214"/>
      <c r="Q147" s="214"/>
      <c r="R147" s="214"/>
      <c r="S147" s="214"/>
      <c r="T147" s="2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09" t="s">
        <v>135</v>
      </c>
      <c r="AU147" s="209" t="s">
        <v>84</v>
      </c>
      <c r="AV147" s="15" t="s">
        <v>133</v>
      </c>
      <c r="AW147" s="15" t="s">
        <v>33</v>
      </c>
      <c r="AX147" s="15" t="s">
        <v>84</v>
      </c>
      <c r="AY147" s="209" t="s">
        <v>127</v>
      </c>
    </row>
    <row r="148" s="12" customFormat="1" ht="25.92" customHeight="1">
      <c r="A148" s="12"/>
      <c r="B148" s="166"/>
      <c r="C148" s="12"/>
      <c r="D148" s="167" t="s">
        <v>75</v>
      </c>
      <c r="E148" s="168" t="s">
        <v>154</v>
      </c>
      <c r="F148" s="168" t="s">
        <v>154</v>
      </c>
      <c r="G148" s="12"/>
      <c r="H148" s="12"/>
      <c r="I148" s="169"/>
      <c r="J148" s="170">
        <f>BK148</f>
        <v>0</v>
      </c>
      <c r="K148" s="12"/>
      <c r="L148" s="166"/>
      <c r="M148" s="171"/>
      <c r="N148" s="172"/>
      <c r="O148" s="172"/>
      <c r="P148" s="173">
        <f>SUM(P149:P152)</f>
        <v>0</v>
      </c>
      <c r="Q148" s="172"/>
      <c r="R148" s="173">
        <f>SUM(R149:R152)</f>
        <v>0</v>
      </c>
      <c r="S148" s="172"/>
      <c r="T148" s="174">
        <f>SUM(T149:T152)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67" t="s">
        <v>84</v>
      </c>
      <c r="AT148" s="175" t="s">
        <v>75</v>
      </c>
      <c r="AU148" s="175" t="s">
        <v>76</v>
      </c>
      <c r="AY148" s="167" t="s">
        <v>127</v>
      </c>
      <c r="BK148" s="176">
        <f>SUM(BK149:BK152)</f>
        <v>0</v>
      </c>
    </row>
    <row r="149" s="2" customFormat="1" ht="16.5" customHeight="1">
      <c r="A149" s="37"/>
      <c r="B149" s="177"/>
      <c r="C149" s="178" t="s">
        <v>155</v>
      </c>
      <c r="D149" s="178" t="s">
        <v>129</v>
      </c>
      <c r="E149" s="179" t="s">
        <v>156</v>
      </c>
      <c r="F149" s="180" t="s">
        <v>157</v>
      </c>
      <c r="G149" s="181" t="s">
        <v>132</v>
      </c>
      <c r="H149" s="182">
        <v>1</v>
      </c>
      <c r="I149" s="183"/>
      <c r="J149" s="184">
        <f>ROUND(I149*H149,2)</f>
        <v>0</v>
      </c>
      <c r="K149" s="185"/>
      <c r="L149" s="38"/>
      <c r="M149" s="186" t="s">
        <v>1</v>
      </c>
      <c r="N149" s="187" t="s">
        <v>42</v>
      </c>
      <c r="O149" s="81"/>
      <c r="P149" s="188">
        <f>O149*H149</f>
        <v>0</v>
      </c>
      <c r="Q149" s="188">
        <v>0</v>
      </c>
      <c r="R149" s="188">
        <f>Q149*H149</f>
        <v>0</v>
      </c>
      <c r="S149" s="188">
        <v>0</v>
      </c>
      <c r="T149" s="189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90" t="s">
        <v>133</v>
      </c>
      <c r="AT149" s="190" t="s">
        <v>129</v>
      </c>
      <c r="AU149" s="190" t="s">
        <v>84</v>
      </c>
      <c r="AY149" s="18" t="s">
        <v>127</v>
      </c>
      <c r="BE149" s="191">
        <f>IF(N149="základná",J149,0)</f>
        <v>0</v>
      </c>
      <c r="BF149" s="191">
        <f>IF(N149="znížená",J149,0)</f>
        <v>0</v>
      </c>
      <c r="BG149" s="191">
        <f>IF(N149="zákl. prenesená",J149,0)</f>
        <v>0</v>
      </c>
      <c r="BH149" s="191">
        <f>IF(N149="zníž. prenesená",J149,0)</f>
        <v>0</v>
      </c>
      <c r="BI149" s="191">
        <f>IF(N149="nulová",J149,0)</f>
        <v>0</v>
      </c>
      <c r="BJ149" s="18" t="s">
        <v>134</v>
      </c>
      <c r="BK149" s="191">
        <f>ROUND(I149*H149,2)</f>
        <v>0</v>
      </c>
      <c r="BL149" s="18" t="s">
        <v>133</v>
      </c>
      <c r="BM149" s="190" t="s">
        <v>158</v>
      </c>
    </row>
    <row r="150" s="2" customFormat="1" ht="16.5" customHeight="1">
      <c r="A150" s="37"/>
      <c r="B150" s="177"/>
      <c r="C150" s="216" t="s">
        <v>159</v>
      </c>
      <c r="D150" s="216" t="s">
        <v>160</v>
      </c>
      <c r="E150" s="217" t="s">
        <v>161</v>
      </c>
      <c r="F150" s="218" t="s">
        <v>162</v>
      </c>
      <c r="G150" s="219" t="s">
        <v>163</v>
      </c>
      <c r="H150" s="220">
        <v>1</v>
      </c>
      <c r="I150" s="221"/>
      <c r="J150" s="222">
        <f>ROUND(I150*H150,2)</f>
        <v>0</v>
      </c>
      <c r="K150" s="223"/>
      <c r="L150" s="224"/>
      <c r="M150" s="225" t="s">
        <v>1</v>
      </c>
      <c r="N150" s="226" t="s">
        <v>42</v>
      </c>
      <c r="O150" s="81"/>
      <c r="P150" s="188">
        <f>O150*H150</f>
        <v>0</v>
      </c>
      <c r="Q150" s="188">
        <v>0</v>
      </c>
      <c r="R150" s="188">
        <f>Q150*H150</f>
        <v>0</v>
      </c>
      <c r="S150" s="188">
        <v>0</v>
      </c>
      <c r="T150" s="189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0" t="s">
        <v>141</v>
      </c>
      <c r="AT150" s="190" t="s">
        <v>160</v>
      </c>
      <c r="AU150" s="190" t="s">
        <v>84</v>
      </c>
      <c r="AY150" s="18" t="s">
        <v>127</v>
      </c>
      <c r="BE150" s="191">
        <f>IF(N150="základná",J150,0)</f>
        <v>0</v>
      </c>
      <c r="BF150" s="191">
        <f>IF(N150="znížená",J150,0)</f>
        <v>0</v>
      </c>
      <c r="BG150" s="191">
        <f>IF(N150="zákl. prenesená",J150,0)</f>
        <v>0</v>
      </c>
      <c r="BH150" s="191">
        <f>IF(N150="zníž. prenesená",J150,0)</f>
        <v>0</v>
      </c>
      <c r="BI150" s="191">
        <f>IF(N150="nulová",J150,0)</f>
        <v>0</v>
      </c>
      <c r="BJ150" s="18" t="s">
        <v>134</v>
      </c>
      <c r="BK150" s="191">
        <f>ROUND(I150*H150,2)</f>
        <v>0</v>
      </c>
      <c r="BL150" s="18" t="s">
        <v>133</v>
      </c>
      <c r="BM150" s="190" t="s">
        <v>164</v>
      </c>
    </row>
    <row r="151" s="2" customFormat="1" ht="16.5" customHeight="1">
      <c r="A151" s="37"/>
      <c r="B151" s="177"/>
      <c r="C151" s="216" t="s">
        <v>165</v>
      </c>
      <c r="D151" s="216" t="s">
        <v>160</v>
      </c>
      <c r="E151" s="217" t="s">
        <v>166</v>
      </c>
      <c r="F151" s="218" t="s">
        <v>167</v>
      </c>
      <c r="G151" s="219" t="s">
        <v>163</v>
      </c>
      <c r="H151" s="220">
        <v>1</v>
      </c>
      <c r="I151" s="221"/>
      <c r="J151" s="222">
        <f>ROUND(I151*H151,2)</f>
        <v>0</v>
      </c>
      <c r="K151" s="223"/>
      <c r="L151" s="224"/>
      <c r="M151" s="225" t="s">
        <v>1</v>
      </c>
      <c r="N151" s="226" t="s">
        <v>42</v>
      </c>
      <c r="O151" s="81"/>
      <c r="P151" s="188">
        <f>O151*H151</f>
        <v>0</v>
      </c>
      <c r="Q151" s="188">
        <v>0</v>
      </c>
      <c r="R151" s="188">
        <f>Q151*H151</f>
        <v>0</v>
      </c>
      <c r="S151" s="188">
        <v>0</v>
      </c>
      <c r="T151" s="18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0" t="s">
        <v>141</v>
      </c>
      <c r="AT151" s="190" t="s">
        <v>160</v>
      </c>
      <c r="AU151" s="190" t="s">
        <v>84</v>
      </c>
      <c r="AY151" s="18" t="s">
        <v>127</v>
      </c>
      <c r="BE151" s="191">
        <f>IF(N151="základná",J151,0)</f>
        <v>0</v>
      </c>
      <c r="BF151" s="191">
        <f>IF(N151="znížená",J151,0)</f>
        <v>0</v>
      </c>
      <c r="BG151" s="191">
        <f>IF(N151="zákl. prenesená",J151,0)</f>
        <v>0</v>
      </c>
      <c r="BH151" s="191">
        <f>IF(N151="zníž. prenesená",J151,0)</f>
        <v>0</v>
      </c>
      <c r="BI151" s="191">
        <f>IF(N151="nulová",J151,0)</f>
        <v>0</v>
      </c>
      <c r="BJ151" s="18" t="s">
        <v>134</v>
      </c>
      <c r="BK151" s="191">
        <f>ROUND(I151*H151,2)</f>
        <v>0</v>
      </c>
      <c r="BL151" s="18" t="s">
        <v>133</v>
      </c>
      <c r="BM151" s="190" t="s">
        <v>168</v>
      </c>
    </row>
    <row r="152" s="2" customFormat="1" ht="16.5" customHeight="1">
      <c r="A152" s="37"/>
      <c r="B152" s="177"/>
      <c r="C152" s="216" t="s">
        <v>141</v>
      </c>
      <c r="D152" s="216" t="s">
        <v>160</v>
      </c>
      <c r="E152" s="217" t="s">
        <v>169</v>
      </c>
      <c r="F152" s="218" t="s">
        <v>170</v>
      </c>
      <c r="G152" s="219" t="s">
        <v>163</v>
      </c>
      <c r="H152" s="220">
        <v>8</v>
      </c>
      <c r="I152" s="221"/>
      <c r="J152" s="222">
        <f>ROUND(I152*H152,2)</f>
        <v>0</v>
      </c>
      <c r="K152" s="223"/>
      <c r="L152" s="224"/>
      <c r="M152" s="225" t="s">
        <v>1</v>
      </c>
      <c r="N152" s="226" t="s">
        <v>42</v>
      </c>
      <c r="O152" s="81"/>
      <c r="P152" s="188">
        <f>O152*H152</f>
        <v>0</v>
      </c>
      <c r="Q152" s="188">
        <v>0</v>
      </c>
      <c r="R152" s="188">
        <f>Q152*H152</f>
        <v>0</v>
      </c>
      <c r="S152" s="188">
        <v>0</v>
      </c>
      <c r="T152" s="189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0" t="s">
        <v>141</v>
      </c>
      <c r="AT152" s="190" t="s">
        <v>160</v>
      </c>
      <c r="AU152" s="190" t="s">
        <v>84</v>
      </c>
      <c r="AY152" s="18" t="s">
        <v>127</v>
      </c>
      <c r="BE152" s="191">
        <f>IF(N152="základná",J152,0)</f>
        <v>0</v>
      </c>
      <c r="BF152" s="191">
        <f>IF(N152="znížená",J152,0)</f>
        <v>0</v>
      </c>
      <c r="BG152" s="191">
        <f>IF(N152="zákl. prenesená",J152,0)</f>
        <v>0</v>
      </c>
      <c r="BH152" s="191">
        <f>IF(N152="zníž. prenesená",J152,0)</f>
        <v>0</v>
      </c>
      <c r="BI152" s="191">
        <f>IF(N152="nulová",J152,0)</f>
        <v>0</v>
      </c>
      <c r="BJ152" s="18" t="s">
        <v>134</v>
      </c>
      <c r="BK152" s="191">
        <f>ROUND(I152*H152,2)</f>
        <v>0</v>
      </c>
      <c r="BL152" s="18" t="s">
        <v>133</v>
      </c>
      <c r="BM152" s="190" t="s">
        <v>171</v>
      </c>
    </row>
    <row r="153" s="12" customFormat="1" ht="25.92" customHeight="1">
      <c r="A153" s="12"/>
      <c r="B153" s="166"/>
      <c r="C153" s="12"/>
      <c r="D153" s="167" t="s">
        <v>75</v>
      </c>
      <c r="E153" s="168" t="s">
        <v>172</v>
      </c>
      <c r="F153" s="168" t="s">
        <v>172</v>
      </c>
      <c r="G153" s="12"/>
      <c r="H153" s="12"/>
      <c r="I153" s="169"/>
      <c r="J153" s="170">
        <f>BK153</f>
        <v>0</v>
      </c>
      <c r="K153" s="12"/>
      <c r="L153" s="166"/>
      <c r="M153" s="171"/>
      <c r="N153" s="172"/>
      <c r="O153" s="172"/>
      <c r="P153" s="173">
        <f>SUM(P154:P159)</f>
        <v>0</v>
      </c>
      <c r="Q153" s="172"/>
      <c r="R153" s="173">
        <f>SUM(R154:R159)</f>
        <v>0</v>
      </c>
      <c r="S153" s="172"/>
      <c r="T153" s="174">
        <f>SUM(T154:T159)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67" t="s">
        <v>84</v>
      </c>
      <c r="AT153" s="175" t="s">
        <v>75</v>
      </c>
      <c r="AU153" s="175" t="s">
        <v>76</v>
      </c>
      <c r="AY153" s="167" t="s">
        <v>127</v>
      </c>
      <c r="BK153" s="176">
        <f>SUM(BK154:BK159)</f>
        <v>0</v>
      </c>
    </row>
    <row r="154" s="2" customFormat="1" ht="16.5" customHeight="1">
      <c r="A154" s="37"/>
      <c r="B154" s="177"/>
      <c r="C154" s="178" t="s">
        <v>173</v>
      </c>
      <c r="D154" s="178" t="s">
        <v>129</v>
      </c>
      <c r="E154" s="179" t="s">
        <v>174</v>
      </c>
      <c r="F154" s="180" t="s">
        <v>175</v>
      </c>
      <c r="G154" s="181" t="s">
        <v>132</v>
      </c>
      <c r="H154" s="182">
        <v>1</v>
      </c>
      <c r="I154" s="183"/>
      <c r="J154" s="184">
        <f>ROUND(I154*H154,2)</f>
        <v>0</v>
      </c>
      <c r="K154" s="185"/>
      <c r="L154" s="38"/>
      <c r="M154" s="186" t="s">
        <v>1</v>
      </c>
      <c r="N154" s="187" t="s">
        <v>42</v>
      </c>
      <c r="O154" s="81"/>
      <c r="P154" s="188">
        <f>O154*H154</f>
        <v>0</v>
      </c>
      <c r="Q154" s="188">
        <v>0</v>
      </c>
      <c r="R154" s="188">
        <f>Q154*H154</f>
        <v>0</v>
      </c>
      <c r="S154" s="188">
        <v>0</v>
      </c>
      <c r="T154" s="18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0" t="s">
        <v>133</v>
      </c>
      <c r="AT154" s="190" t="s">
        <v>129</v>
      </c>
      <c r="AU154" s="190" t="s">
        <v>84</v>
      </c>
      <c r="AY154" s="18" t="s">
        <v>127</v>
      </c>
      <c r="BE154" s="191">
        <f>IF(N154="základná",J154,0)</f>
        <v>0</v>
      </c>
      <c r="BF154" s="191">
        <f>IF(N154="znížená",J154,0)</f>
        <v>0</v>
      </c>
      <c r="BG154" s="191">
        <f>IF(N154="zákl. prenesená",J154,0)</f>
        <v>0</v>
      </c>
      <c r="BH154" s="191">
        <f>IF(N154="zníž. prenesená",J154,0)</f>
        <v>0</v>
      </c>
      <c r="BI154" s="191">
        <f>IF(N154="nulová",J154,0)</f>
        <v>0</v>
      </c>
      <c r="BJ154" s="18" t="s">
        <v>134</v>
      </c>
      <c r="BK154" s="191">
        <f>ROUND(I154*H154,2)</f>
        <v>0</v>
      </c>
      <c r="BL154" s="18" t="s">
        <v>133</v>
      </c>
      <c r="BM154" s="190" t="s">
        <v>176</v>
      </c>
    </row>
    <row r="155" s="2" customFormat="1" ht="16.5" customHeight="1">
      <c r="A155" s="37"/>
      <c r="B155" s="177"/>
      <c r="C155" s="216" t="s">
        <v>177</v>
      </c>
      <c r="D155" s="216" t="s">
        <v>160</v>
      </c>
      <c r="E155" s="217" t="s">
        <v>178</v>
      </c>
      <c r="F155" s="218" t="s">
        <v>179</v>
      </c>
      <c r="G155" s="219" t="s">
        <v>163</v>
      </c>
      <c r="H155" s="220">
        <v>1</v>
      </c>
      <c r="I155" s="221"/>
      <c r="J155" s="222">
        <f>ROUND(I155*H155,2)</f>
        <v>0</v>
      </c>
      <c r="K155" s="223"/>
      <c r="L155" s="224"/>
      <c r="M155" s="225" t="s">
        <v>1</v>
      </c>
      <c r="N155" s="226" t="s">
        <v>42</v>
      </c>
      <c r="O155" s="81"/>
      <c r="P155" s="188">
        <f>O155*H155</f>
        <v>0</v>
      </c>
      <c r="Q155" s="188">
        <v>0</v>
      </c>
      <c r="R155" s="188">
        <f>Q155*H155</f>
        <v>0</v>
      </c>
      <c r="S155" s="188">
        <v>0</v>
      </c>
      <c r="T155" s="189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90" t="s">
        <v>141</v>
      </c>
      <c r="AT155" s="190" t="s">
        <v>160</v>
      </c>
      <c r="AU155" s="190" t="s">
        <v>84</v>
      </c>
      <c r="AY155" s="18" t="s">
        <v>127</v>
      </c>
      <c r="BE155" s="191">
        <f>IF(N155="základná",J155,0)</f>
        <v>0</v>
      </c>
      <c r="BF155" s="191">
        <f>IF(N155="znížená",J155,0)</f>
        <v>0</v>
      </c>
      <c r="BG155" s="191">
        <f>IF(N155="zákl. prenesená",J155,0)</f>
        <v>0</v>
      </c>
      <c r="BH155" s="191">
        <f>IF(N155="zníž. prenesená",J155,0)</f>
        <v>0</v>
      </c>
      <c r="BI155" s="191">
        <f>IF(N155="nulová",J155,0)</f>
        <v>0</v>
      </c>
      <c r="BJ155" s="18" t="s">
        <v>134</v>
      </c>
      <c r="BK155" s="191">
        <f>ROUND(I155*H155,2)</f>
        <v>0</v>
      </c>
      <c r="BL155" s="18" t="s">
        <v>133</v>
      </c>
      <c r="BM155" s="190" t="s">
        <v>180</v>
      </c>
    </row>
    <row r="156" s="2" customFormat="1" ht="16.5" customHeight="1">
      <c r="A156" s="37"/>
      <c r="B156" s="177"/>
      <c r="C156" s="216" t="s">
        <v>181</v>
      </c>
      <c r="D156" s="216" t="s">
        <v>160</v>
      </c>
      <c r="E156" s="217" t="s">
        <v>182</v>
      </c>
      <c r="F156" s="218" t="s">
        <v>183</v>
      </c>
      <c r="G156" s="219" t="s">
        <v>163</v>
      </c>
      <c r="H156" s="220">
        <v>1</v>
      </c>
      <c r="I156" s="221"/>
      <c r="J156" s="222">
        <f>ROUND(I156*H156,2)</f>
        <v>0</v>
      </c>
      <c r="K156" s="223"/>
      <c r="L156" s="224"/>
      <c r="M156" s="225" t="s">
        <v>1</v>
      </c>
      <c r="N156" s="226" t="s">
        <v>42</v>
      </c>
      <c r="O156" s="81"/>
      <c r="P156" s="188">
        <f>O156*H156</f>
        <v>0</v>
      </c>
      <c r="Q156" s="188">
        <v>0</v>
      </c>
      <c r="R156" s="188">
        <f>Q156*H156</f>
        <v>0</v>
      </c>
      <c r="S156" s="188">
        <v>0</v>
      </c>
      <c r="T156" s="189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0" t="s">
        <v>141</v>
      </c>
      <c r="AT156" s="190" t="s">
        <v>160</v>
      </c>
      <c r="AU156" s="190" t="s">
        <v>84</v>
      </c>
      <c r="AY156" s="18" t="s">
        <v>127</v>
      </c>
      <c r="BE156" s="191">
        <f>IF(N156="základná",J156,0)</f>
        <v>0</v>
      </c>
      <c r="BF156" s="191">
        <f>IF(N156="znížená",J156,0)</f>
        <v>0</v>
      </c>
      <c r="BG156" s="191">
        <f>IF(N156="zákl. prenesená",J156,0)</f>
        <v>0</v>
      </c>
      <c r="BH156" s="191">
        <f>IF(N156="zníž. prenesená",J156,0)</f>
        <v>0</v>
      </c>
      <c r="BI156" s="191">
        <f>IF(N156="nulová",J156,0)</f>
        <v>0</v>
      </c>
      <c r="BJ156" s="18" t="s">
        <v>134</v>
      </c>
      <c r="BK156" s="191">
        <f>ROUND(I156*H156,2)</f>
        <v>0</v>
      </c>
      <c r="BL156" s="18" t="s">
        <v>133</v>
      </c>
      <c r="BM156" s="190" t="s">
        <v>184</v>
      </c>
    </row>
    <row r="157" s="2" customFormat="1" ht="16.5" customHeight="1">
      <c r="A157" s="37"/>
      <c r="B157" s="177"/>
      <c r="C157" s="216" t="s">
        <v>185</v>
      </c>
      <c r="D157" s="216" t="s">
        <v>160</v>
      </c>
      <c r="E157" s="217" t="s">
        <v>186</v>
      </c>
      <c r="F157" s="218" t="s">
        <v>187</v>
      </c>
      <c r="G157" s="219" t="s">
        <v>163</v>
      </c>
      <c r="H157" s="220">
        <v>1</v>
      </c>
      <c r="I157" s="221"/>
      <c r="J157" s="222">
        <f>ROUND(I157*H157,2)</f>
        <v>0</v>
      </c>
      <c r="K157" s="223"/>
      <c r="L157" s="224"/>
      <c r="M157" s="225" t="s">
        <v>1</v>
      </c>
      <c r="N157" s="226" t="s">
        <v>42</v>
      </c>
      <c r="O157" s="81"/>
      <c r="P157" s="188">
        <f>O157*H157</f>
        <v>0</v>
      </c>
      <c r="Q157" s="188">
        <v>0</v>
      </c>
      <c r="R157" s="188">
        <f>Q157*H157</f>
        <v>0</v>
      </c>
      <c r="S157" s="188">
        <v>0</v>
      </c>
      <c r="T157" s="189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0" t="s">
        <v>141</v>
      </c>
      <c r="AT157" s="190" t="s">
        <v>160</v>
      </c>
      <c r="AU157" s="190" t="s">
        <v>84</v>
      </c>
      <c r="AY157" s="18" t="s">
        <v>127</v>
      </c>
      <c r="BE157" s="191">
        <f>IF(N157="základná",J157,0)</f>
        <v>0</v>
      </c>
      <c r="BF157" s="191">
        <f>IF(N157="znížená",J157,0)</f>
        <v>0</v>
      </c>
      <c r="BG157" s="191">
        <f>IF(N157="zákl. prenesená",J157,0)</f>
        <v>0</v>
      </c>
      <c r="BH157" s="191">
        <f>IF(N157="zníž. prenesená",J157,0)</f>
        <v>0</v>
      </c>
      <c r="BI157" s="191">
        <f>IF(N157="nulová",J157,0)</f>
        <v>0</v>
      </c>
      <c r="BJ157" s="18" t="s">
        <v>134</v>
      </c>
      <c r="BK157" s="191">
        <f>ROUND(I157*H157,2)</f>
        <v>0</v>
      </c>
      <c r="BL157" s="18" t="s">
        <v>133</v>
      </c>
      <c r="BM157" s="190" t="s">
        <v>188</v>
      </c>
    </row>
    <row r="158" s="2" customFormat="1" ht="16.5" customHeight="1">
      <c r="A158" s="37"/>
      <c r="B158" s="177"/>
      <c r="C158" s="216" t="s">
        <v>189</v>
      </c>
      <c r="D158" s="216" t="s">
        <v>160</v>
      </c>
      <c r="E158" s="217" t="s">
        <v>190</v>
      </c>
      <c r="F158" s="218" t="s">
        <v>191</v>
      </c>
      <c r="G158" s="219" t="s">
        <v>163</v>
      </c>
      <c r="H158" s="220">
        <v>1</v>
      </c>
      <c r="I158" s="221"/>
      <c r="J158" s="222">
        <f>ROUND(I158*H158,2)</f>
        <v>0</v>
      </c>
      <c r="K158" s="223"/>
      <c r="L158" s="224"/>
      <c r="M158" s="225" t="s">
        <v>1</v>
      </c>
      <c r="N158" s="226" t="s">
        <v>42</v>
      </c>
      <c r="O158" s="81"/>
      <c r="P158" s="188">
        <f>O158*H158</f>
        <v>0</v>
      </c>
      <c r="Q158" s="188">
        <v>0</v>
      </c>
      <c r="R158" s="188">
        <f>Q158*H158</f>
        <v>0</v>
      </c>
      <c r="S158" s="188">
        <v>0</v>
      </c>
      <c r="T158" s="18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0" t="s">
        <v>141</v>
      </c>
      <c r="AT158" s="190" t="s">
        <v>160</v>
      </c>
      <c r="AU158" s="190" t="s">
        <v>84</v>
      </c>
      <c r="AY158" s="18" t="s">
        <v>127</v>
      </c>
      <c r="BE158" s="191">
        <f>IF(N158="základná",J158,0)</f>
        <v>0</v>
      </c>
      <c r="BF158" s="191">
        <f>IF(N158="znížená",J158,0)</f>
        <v>0</v>
      </c>
      <c r="BG158" s="191">
        <f>IF(N158="zákl. prenesená",J158,0)</f>
        <v>0</v>
      </c>
      <c r="BH158" s="191">
        <f>IF(N158="zníž. prenesená",J158,0)</f>
        <v>0</v>
      </c>
      <c r="BI158" s="191">
        <f>IF(N158="nulová",J158,0)</f>
        <v>0</v>
      </c>
      <c r="BJ158" s="18" t="s">
        <v>134</v>
      </c>
      <c r="BK158" s="191">
        <f>ROUND(I158*H158,2)</f>
        <v>0</v>
      </c>
      <c r="BL158" s="18" t="s">
        <v>133</v>
      </c>
      <c r="BM158" s="190" t="s">
        <v>192</v>
      </c>
    </row>
    <row r="159" s="2" customFormat="1" ht="16.5" customHeight="1">
      <c r="A159" s="37"/>
      <c r="B159" s="177"/>
      <c r="C159" s="216" t="s">
        <v>147</v>
      </c>
      <c r="D159" s="216" t="s">
        <v>160</v>
      </c>
      <c r="E159" s="217" t="s">
        <v>193</v>
      </c>
      <c r="F159" s="218" t="s">
        <v>194</v>
      </c>
      <c r="G159" s="219" t="s">
        <v>163</v>
      </c>
      <c r="H159" s="220">
        <v>2</v>
      </c>
      <c r="I159" s="221"/>
      <c r="J159" s="222">
        <f>ROUND(I159*H159,2)</f>
        <v>0</v>
      </c>
      <c r="K159" s="223"/>
      <c r="L159" s="224"/>
      <c r="M159" s="225" t="s">
        <v>1</v>
      </c>
      <c r="N159" s="226" t="s">
        <v>42</v>
      </c>
      <c r="O159" s="81"/>
      <c r="P159" s="188">
        <f>O159*H159</f>
        <v>0</v>
      </c>
      <c r="Q159" s="188">
        <v>0</v>
      </c>
      <c r="R159" s="188">
        <f>Q159*H159</f>
        <v>0</v>
      </c>
      <c r="S159" s="188">
        <v>0</v>
      </c>
      <c r="T159" s="18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90" t="s">
        <v>141</v>
      </c>
      <c r="AT159" s="190" t="s">
        <v>160</v>
      </c>
      <c r="AU159" s="190" t="s">
        <v>84</v>
      </c>
      <c r="AY159" s="18" t="s">
        <v>127</v>
      </c>
      <c r="BE159" s="191">
        <f>IF(N159="základná",J159,0)</f>
        <v>0</v>
      </c>
      <c r="BF159" s="191">
        <f>IF(N159="znížená",J159,0)</f>
        <v>0</v>
      </c>
      <c r="BG159" s="191">
        <f>IF(N159="zákl. prenesená",J159,0)</f>
        <v>0</v>
      </c>
      <c r="BH159" s="191">
        <f>IF(N159="zníž. prenesená",J159,0)</f>
        <v>0</v>
      </c>
      <c r="BI159" s="191">
        <f>IF(N159="nulová",J159,0)</f>
        <v>0</v>
      </c>
      <c r="BJ159" s="18" t="s">
        <v>134</v>
      </c>
      <c r="BK159" s="191">
        <f>ROUND(I159*H159,2)</f>
        <v>0</v>
      </c>
      <c r="BL159" s="18" t="s">
        <v>133</v>
      </c>
      <c r="BM159" s="190" t="s">
        <v>195</v>
      </c>
    </row>
    <row r="160" s="12" customFormat="1" ht="25.92" customHeight="1">
      <c r="A160" s="12"/>
      <c r="B160" s="166"/>
      <c r="C160" s="12"/>
      <c r="D160" s="167" t="s">
        <v>75</v>
      </c>
      <c r="E160" s="168" t="s">
        <v>196</v>
      </c>
      <c r="F160" s="168" t="s">
        <v>197</v>
      </c>
      <c r="G160" s="12"/>
      <c r="H160" s="12"/>
      <c r="I160" s="169"/>
      <c r="J160" s="170">
        <f>BK160</f>
        <v>0</v>
      </c>
      <c r="K160" s="12"/>
      <c r="L160" s="166"/>
      <c r="M160" s="171"/>
      <c r="N160" s="172"/>
      <c r="O160" s="172"/>
      <c r="P160" s="173">
        <f>SUM(P161:P175)</f>
        <v>0</v>
      </c>
      <c r="Q160" s="172"/>
      <c r="R160" s="173">
        <f>SUM(R161:R175)</f>
        <v>819.09382320000009</v>
      </c>
      <c r="S160" s="172"/>
      <c r="T160" s="174">
        <f>SUM(T161:T175)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67" t="s">
        <v>84</v>
      </c>
      <c r="AT160" s="175" t="s">
        <v>75</v>
      </c>
      <c r="AU160" s="175" t="s">
        <v>76</v>
      </c>
      <c r="AY160" s="167" t="s">
        <v>127</v>
      </c>
      <c r="BK160" s="176">
        <f>SUM(BK161:BK175)</f>
        <v>0</v>
      </c>
    </row>
    <row r="161" s="2" customFormat="1" ht="24.15" customHeight="1">
      <c r="A161" s="37"/>
      <c r="B161" s="177"/>
      <c r="C161" s="178" t="s">
        <v>198</v>
      </c>
      <c r="D161" s="178" t="s">
        <v>129</v>
      </c>
      <c r="E161" s="179" t="s">
        <v>199</v>
      </c>
      <c r="F161" s="180" t="s">
        <v>200</v>
      </c>
      <c r="G161" s="181" t="s">
        <v>201</v>
      </c>
      <c r="H161" s="182">
        <v>397.80000000000001</v>
      </c>
      <c r="I161" s="183"/>
      <c r="J161" s="184">
        <f>ROUND(I161*H161,2)</f>
        <v>0</v>
      </c>
      <c r="K161" s="185"/>
      <c r="L161" s="38"/>
      <c r="M161" s="186" t="s">
        <v>1</v>
      </c>
      <c r="N161" s="187" t="s">
        <v>42</v>
      </c>
      <c r="O161" s="81"/>
      <c r="P161" s="188">
        <f>O161*H161</f>
        <v>0</v>
      </c>
      <c r="Q161" s="188">
        <v>0</v>
      </c>
      <c r="R161" s="188">
        <f>Q161*H161</f>
        <v>0</v>
      </c>
      <c r="S161" s="188">
        <v>0</v>
      </c>
      <c r="T161" s="189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0" t="s">
        <v>133</v>
      </c>
      <c r="AT161" s="190" t="s">
        <v>129</v>
      </c>
      <c r="AU161" s="190" t="s">
        <v>84</v>
      </c>
      <c r="AY161" s="18" t="s">
        <v>127</v>
      </c>
      <c r="BE161" s="191">
        <f>IF(N161="základná",J161,0)</f>
        <v>0</v>
      </c>
      <c r="BF161" s="191">
        <f>IF(N161="znížená",J161,0)</f>
        <v>0</v>
      </c>
      <c r="BG161" s="191">
        <f>IF(N161="zákl. prenesená",J161,0)</f>
        <v>0</v>
      </c>
      <c r="BH161" s="191">
        <f>IF(N161="zníž. prenesená",J161,0)</f>
        <v>0</v>
      </c>
      <c r="BI161" s="191">
        <f>IF(N161="nulová",J161,0)</f>
        <v>0</v>
      </c>
      <c r="BJ161" s="18" t="s">
        <v>134</v>
      </c>
      <c r="BK161" s="191">
        <f>ROUND(I161*H161,2)</f>
        <v>0</v>
      </c>
      <c r="BL161" s="18" t="s">
        <v>133</v>
      </c>
      <c r="BM161" s="190" t="s">
        <v>202</v>
      </c>
    </row>
    <row r="162" s="2" customFormat="1" ht="37.8" customHeight="1">
      <c r="A162" s="37"/>
      <c r="B162" s="177"/>
      <c r="C162" s="178" t="s">
        <v>203</v>
      </c>
      <c r="D162" s="178" t="s">
        <v>129</v>
      </c>
      <c r="E162" s="179" t="s">
        <v>204</v>
      </c>
      <c r="F162" s="180" t="s">
        <v>205</v>
      </c>
      <c r="G162" s="181" t="s">
        <v>201</v>
      </c>
      <c r="H162" s="182">
        <v>397.80000000000001</v>
      </c>
      <c r="I162" s="183"/>
      <c r="J162" s="184">
        <f>ROUND(I162*H162,2)</f>
        <v>0</v>
      </c>
      <c r="K162" s="185"/>
      <c r="L162" s="38"/>
      <c r="M162" s="186" t="s">
        <v>1</v>
      </c>
      <c r="N162" s="187" t="s">
        <v>42</v>
      </c>
      <c r="O162" s="81"/>
      <c r="P162" s="188">
        <f>O162*H162</f>
        <v>0</v>
      </c>
      <c r="Q162" s="188">
        <v>0</v>
      </c>
      <c r="R162" s="188">
        <f>Q162*H162</f>
        <v>0</v>
      </c>
      <c r="S162" s="188">
        <v>0</v>
      </c>
      <c r="T162" s="189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90" t="s">
        <v>133</v>
      </c>
      <c r="AT162" s="190" t="s">
        <v>129</v>
      </c>
      <c r="AU162" s="190" t="s">
        <v>84</v>
      </c>
      <c r="AY162" s="18" t="s">
        <v>127</v>
      </c>
      <c r="BE162" s="191">
        <f>IF(N162="základná",J162,0)</f>
        <v>0</v>
      </c>
      <c r="BF162" s="191">
        <f>IF(N162="znížená",J162,0)</f>
        <v>0</v>
      </c>
      <c r="BG162" s="191">
        <f>IF(N162="zákl. prenesená",J162,0)</f>
        <v>0</v>
      </c>
      <c r="BH162" s="191">
        <f>IF(N162="zníž. prenesená",J162,0)</f>
        <v>0</v>
      </c>
      <c r="BI162" s="191">
        <f>IF(N162="nulová",J162,0)</f>
        <v>0</v>
      </c>
      <c r="BJ162" s="18" t="s">
        <v>134</v>
      </c>
      <c r="BK162" s="191">
        <f>ROUND(I162*H162,2)</f>
        <v>0</v>
      </c>
      <c r="BL162" s="18" t="s">
        <v>133</v>
      </c>
      <c r="BM162" s="190" t="s">
        <v>206</v>
      </c>
    </row>
    <row r="163" s="2" customFormat="1" ht="37.8" customHeight="1">
      <c r="A163" s="37"/>
      <c r="B163" s="177"/>
      <c r="C163" s="178" t="s">
        <v>207</v>
      </c>
      <c r="D163" s="178" t="s">
        <v>129</v>
      </c>
      <c r="E163" s="179" t="s">
        <v>208</v>
      </c>
      <c r="F163" s="180" t="s">
        <v>209</v>
      </c>
      <c r="G163" s="181" t="s">
        <v>201</v>
      </c>
      <c r="H163" s="182">
        <v>5171.3999999999996</v>
      </c>
      <c r="I163" s="183"/>
      <c r="J163" s="184">
        <f>ROUND(I163*H163,2)</f>
        <v>0</v>
      </c>
      <c r="K163" s="185"/>
      <c r="L163" s="38"/>
      <c r="M163" s="186" t="s">
        <v>1</v>
      </c>
      <c r="N163" s="187" t="s">
        <v>42</v>
      </c>
      <c r="O163" s="81"/>
      <c r="P163" s="188">
        <f>O163*H163</f>
        <v>0</v>
      </c>
      <c r="Q163" s="188">
        <v>0</v>
      </c>
      <c r="R163" s="188">
        <f>Q163*H163</f>
        <v>0</v>
      </c>
      <c r="S163" s="188">
        <v>0</v>
      </c>
      <c r="T163" s="189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0" t="s">
        <v>133</v>
      </c>
      <c r="AT163" s="190" t="s">
        <v>129</v>
      </c>
      <c r="AU163" s="190" t="s">
        <v>84</v>
      </c>
      <c r="AY163" s="18" t="s">
        <v>127</v>
      </c>
      <c r="BE163" s="191">
        <f>IF(N163="základná",J163,0)</f>
        <v>0</v>
      </c>
      <c r="BF163" s="191">
        <f>IF(N163="znížená",J163,0)</f>
        <v>0</v>
      </c>
      <c r="BG163" s="191">
        <f>IF(N163="zákl. prenesená",J163,0)</f>
        <v>0</v>
      </c>
      <c r="BH163" s="191">
        <f>IF(N163="zníž. prenesená",J163,0)</f>
        <v>0</v>
      </c>
      <c r="BI163" s="191">
        <f>IF(N163="nulová",J163,0)</f>
        <v>0</v>
      </c>
      <c r="BJ163" s="18" t="s">
        <v>134</v>
      </c>
      <c r="BK163" s="191">
        <f>ROUND(I163*H163,2)</f>
        <v>0</v>
      </c>
      <c r="BL163" s="18" t="s">
        <v>133</v>
      </c>
      <c r="BM163" s="190" t="s">
        <v>210</v>
      </c>
    </row>
    <row r="164" s="14" customFormat="1">
      <c r="A164" s="14"/>
      <c r="B164" s="200"/>
      <c r="C164" s="14"/>
      <c r="D164" s="193" t="s">
        <v>135</v>
      </c>
      <c r="E164" s="201" t="s">
        <v>1</v>
      </c>
      <c r="F164" s="202" t="s">
        <v>211</v>
      </c>
      <c r="G164" s="14"/>
      <c r="H164" s="203">
        <v>397.80000000000001</v>
      </c>
      <c r="I164" s="204"/>
      <c r="J164" s="14"/>
      <c r="K164" s="14"/>
      <c r="L164" s="200"/>
      <c r="M164" s="205"/>
      <c r="N164" s="206"/>
      <c r="O164" s="206"/>
      <c r="P164" s="206"/>
      <c r="Q164" s="206"/>
      <c r="R164" s="206"/>
      <c r="S164" s="206"/>
      <c r="T164" s="207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01" t="s">
        <v>135</v>
      </c>
      <c r="AU164" s="201" t="s">
        <v>84</v>
      </c>
      <c r="AV164" s="14" t="s">
        <v>134</v>
      </c>
      <c r="AW164" s="14" t="s">
        <v>33</v>
      </c>
      <c r="AX164" s="14" t="s">
        <v>76</v>
      </c>
      <c r="AY164" s="201" t="s">
        <v>127</v>
      </c>
    </row>
    <row r="165" s="15" customFormat="1">
      <c r="A165" s="15"/>
      <c r="B165" s="208"/>
      <c r="C165" s="15"/>
      <c r="D165" s="193" t="s">
        <v>135</v>
      </c>
      <c r="E165" s="209" t="s">
        <v>1</v>
      </c>
      <c r="F165" s="210" t="s">
        <v>138</v>
      </c>
      <c r="G165" s="15"/>
      <c r="H165" s="211">
        <v>397.80000000000001</v>
      </c>
      <c r="I165" s="212"/>
      <c r="J165" s="15"/>
      <c r="K165" s="15"/>
      <c r="L165" s="208"/>
      <c r="M165" s="213"/>
      <c r="N165" s="214"/>
      <c r="O165" s="214"/>
      <c r="P165" s="214"/>
      <c r="Q165" s="214"/>
      <c r="R165" s="214"/>
      <c r="S165" s="214"/>
      <c r="T165" s="2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09" t="s">
        <v>135</v>
      </c>
      <c r="AU165" s="209" t="s">
        <v>84</v>
      </c>
      <c r="AV165" s="15" t="s">
        <v>133</v>
      </c>
      <c r="AW165" s="15" t="s">
        <v>33</v>
      </c>
      <c r="AX165" s="15" t="s">
        <v>84</v>
      </c>
      <c r="AY165" s="209" t="s">
        <v>127</v>
      </c>
    </row>
    <row r="166" s="14" customFormat="1">
      <c r="A166" s="14"/>
      <c r="B166" s="200"/>
      <c r="C166" s="14"/>
      <c r="D166" s="193" t="s">
        <v>135</v>
      </c>
      <c r="E166" s="14"/>
      <c r="F166" s="202" t="s">
        <v>212</v>
      </c>
      <c r="G166" s="14"/>
      <c r="H166" s="203">
        <v>5171.3999999999996</v>
      </c>
      <c r="I166" s="204"/>
      <c r="J166" s="14"/>
      <c r="K166" s="14"/>
      <c r="L166" s="200"/>
      <c r="M166" s="205"/>
      <c r="N166" s="206"/>
      <c r="O166" s="206"/>
      <c r="P166" s="206"/>
      <c r="Q166" s="206"/>
      <c r="R166" s="206"/>
      <c r="S166" s="206"/>
      <c r="T166" s="207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01" t="s">
        <v>135</v>
      </c>
      <c r="AU166" s="201" t="s">
        <v>84</v>
      </c>
      <c r="AV166" s="14" t="s">
        <v>134</v>
      </c>
      <c r="AW166" s="14" t="s">
        <v>3</v>
      </c>
      <c r="AX166" s="14" t="s">
        <v>84</v>
      </c>
      <c r="AY166" s="201" t="s">
        <v>127</v>
      </c>
    </row>
    <row r="167" s="2" customFormat="1" ht="33" customHeight="1">
      <c r="A167" s="37"/>
      <c r="B167" s="177"/>
      <c r="C167" s="178" t="s">
        <v>152</v>
      </c>
      <c r="D167" s="178" t="s">
        <v>129</v>
      </c>
      <c r="E167" s="179" t="s">
        <v>213</v>
      </c>
      <c r="F167" s="180" t="s">
        <v>214</v>
      </c>
      <c r="G167" s="181" t="s">
        <v>201</v>
      </c>
      <c r="H167" s="182">
        <v>397.80000000000001</v>
      </c>
      <c r="I167" s="183"/>
      <c r="J167" s="184">
        <f>ROUND(I167*H167,2)</f>
        <v>0</v>
      </c>
      <c r="K167" s="185"/>
      <c r="L167" s="38"/>
      <c r="M167" s="186" t="s">
        <v>1</v>
      </c>
      <c r="N167" s="187" t="s">
        <v>42</v>
      </c>
      <c r="O167" s="81"/>
      <c r="P167" s="188">
        <f>O167*H167</f>
        <v>0</v>
      </c>
      <c r="Q167" s="188">
        <v>0</v>
      </c>
      <c r="R167" s="188">
        <f>Q167*H167</f>
        <v>0</v>
      </c>
      <c r="S167" s="188">
        <v>0</v>
      </c>
      <c r="T167" s="189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90" t="s">
        <v>133</v>
      </c>
      <c r="AT167" s="190" t="s">
        <v>129</v>
      </c>
      <c r="AU167" s="190" t="s">
        <v>84</v>
      </c>
      <c r="AY167" s="18" t="s">
        <v>127</v>
      </c>
      <c r="BE167" s="191">
        <f>IF(N167="základná",J167,0)</f>
        <v>0</v>
      </c>
      <c r="BF167" s="191">
        <f>IF(N167="znížená",J167,0)</f>
        <v>0</v>
      </c>
      <c r="BG167" s="191">
        <f>IF(N167="zákl. prenesená",J167,0)</f>
        <v>0</v>
      </c>
      <c r="BH167" s="191">
        <f>IF(N167="zníž. prenesená",J167,0)</f>
        <v>0</v>
      </c>
      <c r="BI167" s="191">
        <f>IF(N167="nulová",J167,0)</f>
        <v>0</v>
      </c>
      <c r="BJ167" s="18" t="s">
        <v>134</v>
      </c>
      <c r="BK167" s="191">
        <f>ROUND(I167*H167,2)</f>
        <v>0</v>
      </c>
      <c r="BL167" s="18" t="s">
        <v>133</v>
      </c>
      <c r="BM167" s="190" t="s">
        <v>215</v>
      </c>
    </row>
    <row r="168" s="2" customFormat="1" ht="24.15" customHeight="1">
      <c r="A168" s="37"/>
      <c r="B168" s="177"/>
      <c r="C168" s="178" t="s">
        <v>216</v>
      </c>
      <c r="D168" s="178" t="s">
        <v>129</v>
      </c>
      <c r="E168" s="179" t="s">
        <v>217</v>
      </c>
      <c r="F168" s="180" t="s">
        <v>218</v>
      </c>
      <c r="G168" s="181" t="s">
        <v>219</v>
      </c>
      <c r="H168" s="182">
        <v>596.70000000000005</v>
      </c>
      <c r="I168" s="183"/>
      <c r="J168" s="184">
        <f>ROUND(I168*H168,2)</f>
        <v>0</v>
      </c>
      <c r="K168" s="185"/>
      <c r="L168" s="38"/>
      <c r="M168" s="186" t="s">
        <v>1</v>
      </c>
      <c r="N168" s="187" t="s">
        <v>42</v>
      </c>
      <c r="O168" s="81"/>
      <c r="P168" s="188">
        <f>O168*H168</f>
        <v>0</v>
      </c>
      <c r="Q168" s="188">
        <v>0</v>
      </c>
      <c r="R168" s="188">
        <f>Q168*H168</f>
        <v>0</v>
      </c>
      <c r="S168" s="188">
        <v>0</v>
      </c>
      <c r="T168" s="18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90" t="s">
        <v>133</v>
      </c>
      <c r="AT168" s="190" t="s">
        <v>129</v>
      </c>
      <c r="AU168" s="190" t="s">
        <v>84</v>
      </c>
      <c r="AY168" s="18" t="s">
        <v>127</v>
      </c>
      <c r="BE168" s="191">
        <f>IF(N168="základná",J168,0)</f>
        <v>0</v>
      </c>
      <c r="BF168" s="191">
        <f>IF(N168="znížená",J168,0)</f>
        <v>0</v>
      </c>
      <c r="BG168" s="191">
        <f>IF(N168="zákl. prenesená",J168,0)</f>
        <v>0</v>
      </c>
      <c r="BH168" s="191">
        <f>IF(N168="zníž. prenesená",J168,0)</f>
        <v>0</v>
      </c>
      <c r="BI168" s="191">
        <f>IF(N168="nulová",J168,0)</f>
        <v>0</v>
      </c>
      <c r="BJ168" s="18" t="s">
        <v>134</v>
      </c>
      <c r="BK168" s="191">
        <f>ROUND(I168*H168,2)</f>
        <v>0</v>
      </c>
      <c r="BL168" s="18" t="s">
        <v>133</v>
      </c>
      <c r="BM168" s="190" t="s">
        <v>220</v>
      </c>
    </row>
    <row r="169" s="14" customFormat="1">
      <c r="A169" s="14"/>
      <c r="B169" s="200"/>
      <c r="C169" s="14"/>
      <c r="D169" s="193" t="s">
        <v>135</v>
      </c>
      <c r="E169" s="14"/>
      <c r="F169" s="202" t="s">
        <v>221</v>
      </c>
      <c r="G169" s="14"/>
      <c r="H169" s="203">
        <v>596.70000000000005</v>
      </c>
      <c r="I169" s="204"/>
      <c r="J169" s="14"/>
      <c r="K169" s="14"/>
      <c r="L169" s="200"/>
      <c r="M169" s="205"/>
      <c r="N169" s="206"/>
      <c r="O169" s="206"/>
      <c r="P169" s="206"/>
      <c r="Q169" s="206"/>
      <c r="R169" s="206"/>
      <c r="S169" s="206"/>
      <c r="T169" s="207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01" t="s">
        <v>135</v>
      </c>
      <c r="AU169" s="201" t="s">
        <v>84</v>
      </c>
      <c r="AV169" s="14" t="s">
        <v>134</v>
      </c>
      <c r="AW169" s="14" t="s">
        <v>3</v>
      </c>
      <c r="AX169" s="14" t="s">
        <v>84</v>
      </c>
      <c r="AY169" s="201" t="s">
        <v>127</v>
      </c>
    </row>
    <row r="170" s="2" customFormat="1" ht="16.5" customHeight="1">
      <c r="A170" s="37"/>
      <c r="B170" s="177"/>
      <c r="C170" s="178" t="s">
        <v>7</v>
      </c>
      <c r="D170" s="178" t="s">
        <v>129</v>
      </c>
      <c r="E170" s="179" t="s">
        <v>222</v>
      </c>
      <c r="F170" s="180" t="s">
        <v>223</v>
      </c>
      <c r="G170" s="181" t="s">
        <v>201</v>
      </c>
      <c r="H170" s="182">
        <v>244.80000000000001</v>
      </c>
      <c r="I170" s="183"/>
      <c r="J170" s="184">
        <f>ROUND(I170*H170,2)</f>
        <v>0</v>
      </c>
      <c r="K170" s="185"/>
      <c r="L170" s="38"/>
      <c r="M170" s="186" t="s">
        <v>1</v>
      </c>
      <c r="N170" s="187" t="s">
        <v>42</v>
      </c>
      <c r="O170" s="81"/>
      <c r="P170" s="188">
        <f>O170*H170</f>
        <v>0</v>
      </c>
      <c r="Q170" s="188">
        <v>1.837</v>
      </c>
      <c r="R170" s="188">
        <f>Q170*H170</f>
        <v>449.69760000000002</v>
      </c>
      <c r="S170" s="188">
        <v>0</v>
      </c>
      <c r="T170" s="189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90" t="s">
        <v>133</v>
      </c>
      <c r="AT170" s="190" t="s">
        <v>129</v>
      </c>
      <c r="AU170" s="190" t="s">
        <v>84</v>
      </c>
      <c r="AY170" s="18" t="s">
        <v>127</v>
      </c>
      <c r="BE170" s="191">
        <f>IF(N170="základná",J170,0)</f>
        <v>0</v>
      </c>
      <c r="BF170" s="191">
        <f>IF(N170="znížená",J170,0)</f>
        <v>0</v>
      </c>
      <c r="BG170" s="191">
        <f>IF(N170="zákl. prenesená",J170,0)</f>
        <v>0</v>
      </c>
      <c r="BH170" s="191">
        <f>IF(N170="zníž. prenesená",J170,0)</f>
        <v>0</v>
      </c>
      <c r="BI170" s="191">
        <f>IF(N170="nulová",J170,0)</f>
        <v>0</v>
      </c>
      <c r="BJ170" s="18" t="s">
        <v>134</v>
      </c>
      <c r="BK170" s="191">
        <f>ROUND(I170*H170,2)</f>
        <v>0</v>
      </c>
      <c r="BL170" s="18" t="s">
        <v>133</v>
      </c>
      <c r="BM170" s="190" t="s">
        <v>224</v>
      </c>
    </row>
    <row r="171" s="2" customFormat="1" ht="24.15" customHeight="1">
      <c r="A171" s="37"/>
      <c r="B171" s="177"/>
      <c r="C171" s="178" t="s">
        <v>225</v>
      </c>
      <c r="D171" s="178" t="s">
        <v>129</v>
      </c>
      <c r="E171" s="179" t="s">
        <v>226</v>
      </c>
      <c r="F171" s="180" t="s">
        <v>227</v>
      </c>
      <c r="G171" s="181" t="s">
        <v>228</v>
      </c>
      <c r="H171" s="182">
        <v>612</v>
      </c>
      <c r="I171" s="183"/>
      <c r="J171" s="184">
        <f>ROUND(I171*H171,2)</f>
        <v>0</v>
      </c>
      <c r="K171" s="185"/>
      <c r="L171" s="38"/>
      <c r="M171" s="186" t="s">
        <v>1</v>
      </c>
      <c r="N171" s="187" t="s">
        <v>42</v>
      </c>
      <c r="O171" s="81"/>
      <c r="P171" s="188">
        <f>O171*H171</f>
        <v>0</v>
      </c>
      <c r="Q171" s="188">
        <v>0.0022036</v>
      </c>
      <c r="R171" s="188">
        <f>Q171*H171</f>
        <v>1.3486031999999999</v>
      </c>
      <c r="S171" s="188">
        <v>0</v>
      </c>
      <c r="T171" s="189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90" t="s">
        <v>133</v>
      </c>
      <c r="AT171" s="190" t="s">
        <v>129</v>
      </c>
      <c r="AU171" s="190" t="s">
        <v>84</v>
      </c>
      <c r="AY171" s="18" t="s">
        <v>127</v>
      </c>
      <c r="BE171" s="191">
        <f>IF(N171="základná",J171,0)</f>
        <v>0</v>
      </c>
      <c r="BF171" s="191">
        <f>IF(N171="znížená",J171,0)</f>
        <v>0</v>
      </c>
      <c r="BG171" s="191">
        <f>IF(N171="zákl. prenesená",J171,0)</f>
        <v>0</v>
      </c>
      <c r="BH171" s="191">
        <f>IF(N171="zníž. prenesená",J171,0)</f>
        <v>0</v>
      </c>
      <c r="BI171" s="191">
        <f>IF(N171="nulová",J171,0)</f>
        <v>0</v>
      </c>
      <c r="BJ171" s="18" t="s">
        <v>134</v>
      </c>
      <c r="BK171" s="191">
        <f>ROUND(I171*H171,2)</f>
        <v>0</v>
      </c>
      <c r="BL171" s="18" t="s">
        <v>133</v>
      </c>
      <c r="BM171" s="190" t="s">
        <v>229</v>
      </c>
    </row>
    <row r="172" s="2" customFormat="1" ht="16.5" customHeight="1">
      <c r="A172" s="37"/>
      <c r="B172" s="177"/>
      <c r="C172" s="216" t="s">
        <v>158</v>
      </c>
      <c r="D172" s="216" t="s">
        <v>160</v>
      </c>
      <c r="E172" s="217" t="s">
        <v>230</v>
      </c>
      <c r="F172" s="218" t="s">
        <v>231</v>
      </c>
      <c r="G172" s="219" t="s">
        <v>228</v>
      </c>
      <c r="H172" s="220">
        <v>703.79999999999995</v>
      </c>
      <c r="I172" s="221"/>
      <c r="J172" s="222">
        <f>ROUND(I172*H172,2)</f>
        <v>0</v>
      </c>
      <c r="K172" s="223"/>
      <c r="L172" s="224"/>
      <c r="M172" s="225" t="s">
        <v>1</v>
      </c>
      <c r="N172" s="226" t="s">
        <v>42</v>
      </c>
      <c r="O172" s="81"/>
      <c r="P172" s="188">
        <f>O172*H172</f>
        <v>0</v>
      </c>
      <c r="Q172" s="188">
        <v>0.00029999999999999997</v>
      </c>
      <c r="R172" s="188">
        <f>Q172*H172</f>
        <v>0.21113999999999997</v>
      </c>
      <c r="S172" s="188">
        <v>0</v>
      </c>
      <c r="T172" s="189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90" t="s">
        <v>141</v>
      </c>
      <c r="AT172" s="190" t="s">
        <v>160</v>
      </c>
      <c r="AU172" s="190" t="s">
        <v>84</v>
      </c>
      <c r="AY172" s="18" t="s">
        <v>127</v>
      </c>
      <c r="BE172" s="191">
        <f>IF(N172="základná",J172,0)</f>
        <v>0</v>
      </c>
      <c r="BF172" s="191">
        <f>IF(N172="znížená",J172,0)</f>
        <v>0</v>
      </c>
      <c r="BG172" s="191">
        <f>IF(N172="zákl. prenesená",J172,0)</f>
        <v>0</v>
      </c>
      <c r="BH172" s="191">
        <f>IF(N172="zníž. prenesená",J172,0)</f>
        <v>0</v>
      </c>
      <c r="BI172" s="191">
        <f>IF(N172="nulová",J172,0)</f>
        <v>0</v>
      </c>
      <c r="BJ172" s="18" t="s">
        <v>134</v>
      </c>
      <c r="BK172" s="191">
        <f>ROUND(I172*H172,2)</f>
        <v>0</v>
      </c>
      <c r="BL172" s="18" t="s">
        <v>133</v>
      </c>
      <c r="BM172" s="190" t="s">
        <v>232</v>
      </c>
    </row>
    <row r="173" s="14" customFormat="1">
      <c r="A173" s="14"/>
      <c r="B173" s="200"/>
      <c r="C173" s="14"/>
      <c r="D173" s="193" t="s">
        <v>135</v>
      </c>
      <c r="E173" s="14"/>
      <c r="F173" s="202" t="s">
        <v>233</v>
      </c>
      <c r="G173" s="14"/>
      <c r="H173" s="203">
        <v>703.79999999999995</v>
      </c>
      <c r="I173" s="204"/>
      <c r="J173" s="14"/>
      <c r="K173" s="14"/>
      <c r="L173" s="200"/>
      <c r="M173" s="205"/>
      <c r="N173" s="206"/>
      <c r="O173" s="206"/>
      <c r="P173" s="206"/>
      <c r="Q173" s="206"/>
      <c r="R173" s="206"/>
      <c r="S173" s="206"/>
      <c r="T173" s="207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01" t="s">
        <v>135</v>
      </c>
      <c r="AU173" s="201" t="s">
        <v>84</v>
      </c>
      <c r="AV173" s="14" t="s">
        <v>134</v>
      </c>
      <c r="AW173" s="14" t="s">
        <v>3</v>
      </c>
      <c r="AX173" s="14" t="s">
        <v>84</v>
      </c>
      <c r="AY173" s="201" t="s">
        <v>127</v>
      </c>
    </row>
    <row r="174" s="2" customFormat="1" ht="33" customHeight="1">
      <c r="A174" s="37"/>
      <c r="B174" s="177"/>
      <c r="C174" s="178" t="s">
        <v>234</v>
      </c>
      <c r="D174" s="178" t="s">
        <v>129</v>
      </c>
      <c r="E174" s="179" t="s">
        <v>235</v>
      </c>
      <c r="F174" s="180" t="s">
        <v>236</v>
      </c>
      <c r="G174" s="181" t="s">
        <v>228</v>
      </c>
      <c r="H174" s="182">
        <v>612</v>
      </c>
      <c r="I174" s="183"/>
      <c r="J174" s="184">
        <f>ROUND(I174*H174,2)</f>
        <v>0</v>
      </c>
      <c r="K174" s="185"/>
      <c r="L174" s="38"/>
      <c r="M174" s="186" t="s">
        <v>1</v>
      </c>
      <c r="N174" s="187" t="s">
        <v>42</v>
      </c>
      <c r="O174" s="81"/>
      <c r="P174" s="188">
        <f>O174*H174</f>
        <v>0</v>
      </c>
      <c r="Q174" s="188">
        <v>0.60104000000000002</v>
      </c>
      <c r="R174" s="188">
        <f>Q174*H174</f>
        <v>367.83647999999999</v>
      </c>
      <c r="S174" s="188">
        <v>0</v>
      </c>
      <c r="T174" s="189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90" t="s">
        <v>133</v>
      </c>
      <c r="AT174" s="190" t="s">
        <v>129</v>
      </c>
      <c r="AU174" s="190" t="s">
        <v>84</v>
      </c>
      <c r="AY174" s="18" t="s">
        <v>127</v>
      </c>
      <c r="BE174" s="191">
        <f>IF(N174="základná",J174,0)</f>
        <v>0</v>
      </c>
      <c r="BF174" s="191">
        <f>IF(N174="znížená",J174,0)</f>
        <v>0</v>
      </c>
      <c r="BG174" s="191">
        <f>IF(N174="zákl. prenesená",J174,0)</f>
        <v>0</v>
      </c>
      <c r="BH174" s="191">
        <f>IF(N174="zníž. prenesená",J174,0)</f>
        <v>0</v>
      </c>
      <c r="BI174" s="191">
        <f>IF(N174="nulová",J174,0)</f>
        <v>0</v>
      </c>
      <c r="BJ174" s="18" t="s">
        <v>134</v>
      </c>
      <c r="BK174" s="191">
        <f>ROUND(I174*H174,2)</f>
        <v>0</v>
      </c>
      <c r="BL174" s="18" t="s">
        <v>133</v>
      </c>
      <c r="BM174" s="190" t="s">
        <v>237</v>
      </c>
    </row>
    <row r="175" s="2" customFormat="1" ht="33" customHeight="1">
      <c r="A175" s="37"/>
      <c r="B175" s="177"/>
      <c r="C175" s="178" t="s">
        <v>164</v>
      </c>
      <c r="D175" s="178" t="s">
        <v>129</v>
      </c>
      <c r="E175" s="179" t="s">
        <v>238</v>
      </c>
      <c r="F175" s="180" t="s">
        <v>239</v>
      </c>
      <c r="G175" s="181" t="s">
        <v>219</v>
      </c>
      <c r="H175" s="182">
        <v>819.09400000000005</v>
      </c>
      <c r="I175" s="183"/>
      <c r="J175" s="184">
        <f>ROUND(I175*H175,2)</f>
        <v>0</v>
      </c>
      <c r="K175" s="185"/>
      <c r="L175" s="38"/>
      <c r="M175" s="186" t="s">
        <v>1</v>
      </c>
      <c r="N175" s="187" t="s">
        <v>42</v>
      </c>
      <c r="O175" s="81"/>
      <c r="P175" s="188">
        <f>O175*H175</f>
        <v>0</v>
      </c>
      <c r="Q175" s="188">
        <v>0</v>
      </c>
      <c r="R175" s="188">
        <f>Q175*H175</f>
        <v>0</v>
      </c>
      <c r="S175" s="188">
        <v>0</v>
      </c>
      <c r="T175" s="189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90" t="s">
        <v>133</v>
      </c>
      <c r="AT175" s="190" t="s">
        <v>129</v>
      </c>
      <c r="AU175" s="190" t="s">
        <v>84</v>
      </c>
      <c r="AY175" s="18" t="s">
        <v>127</v>
      </c>
      <c r="BE175" s="191">
        <f>IF(N175="základná",J175,0)</f>
        <v>0</v>
      </c>
      <c r="BF175" s="191">
        <f>IF(N175="znížená",J175,0)</f>
        <v>0</v>
      </c>
      <c r="BG175" s="191">
        <f>IF(N175="zákl. prenesená",J175,0)</f>
        <v>0</v>
      </c>
      <c r="BH175" s="191">
        <f>IF(N175="zníž. prenesená",J175,0)</f>
        <v>0</v>
      </c>
      <c r="BI175" s="191">
        <f>IF(N175="nulová",J175,0)</f>
        <v>0</v>
      </c>
      <c r="BJ175" s="18" t="s">
        <v>134</v>
      </c>
      <c r="BK175" s="191">
        <f>ROUND(I175*H175,2)</f>
        <v>0</v>
      </c>
      <c r="BL175" s="18" t="s">
        <v>133</v>
      </c>
      <c r="BM175" s="190" t="s">
        <v>240</v>
      </c>
    </row>
    <row r="176" s="12" customFormat="1" ht="25.92" customHeight="1">
      <c r="A176" s="12"/>
      <c r="B176" s="166"/>
      <c r="C176" s="12"/>
      <c r="D176" s="167" t="s">
        <v>75</v>
      </c>
      <c r="E176" s="168" t="s">
        <v>241</v>
      </c>
      <c r="F176" s="168" t="s">
        <v>241</v>
      </c>
      <c r="G176" s="12"/>
      <c r="H176" s="12"/>
      <c r="I176" s="169"/>
      <c r="J176" s="170">
        <f>BK176</f>
        <v>0</v>
      </c>
      <c r="K176" s="12"/>
      <c r="L176" s="166"/>
      <c r="M176" s="171"/>
      <c r="N176" s="172"/>
      <c r="O176" s="172"/>
      <c r="P176" s="173">
        <f>SUM(P177:P184)</f>
        <v>0</v>
      </c>
      <c r="Q176" s="172"/>
      <c r="R176" s="173">
        <f>SUM(R177:R184)</f>
        <v>0</v>
      </c>
      <c r="S176" s="172"/>
      <c r="T176" s="174">
        <f>SUM(T177:T184)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67" t="s">
        <v>84</v>
      </c>
      <c r="AT176" s="175" t="s">
        <v>75</v>
      </c>
      <c r="AU176" s="175" t="s">
        <v>76</v>
      </c>
      <c r="AY176" s="167" t="s">
        <v>127</v>
      </c>
      <c r="BK176" s="176">
        <f>SUM(BK177:BK184)</f>
        <v>0</v>
      </c>
    </row>
    <row r="177" s="2" customFormat="1" ht="16.5" customHeight="1">
      <c r="A177" s="37"/>
      <c r="B177" s="177"/>
      <c r="C177" s="178" t="s">
        <v>242</v>
      </c>
      <c r="D177" s="178" t="s">
        <v>129</v>
      </c>
      <c r="E177" s="179" t="s">
        <v>243</v>
      </c>
      <c r="F177" s="180" t="s">
        <v>244</v>
      </c>
      <c r="G177" s="181" t="s">
        <v>132</v>
      </c>
      <c r="H177" s="182">
        <v>1</v>
      </c>
      <c r="I177" s="183"/>
      <c r="J177" s="184">
        <f>ROUND(I177*H177,2)</f>
        <v>0</v>
      </c>
      <c r="K177" s="185"/>
      <c r="L177" s="38"/>
      <c r="M177" s="186" t="s">
        <v>1</v>
      </c>
      <c r="N177" s="187" t="s">
        <v>42</v>
      </c>
      <c r="O177" s="81"/>
      <c r="P177" s="188">
        <f>O177*H177</f>
        <v>0</v>
      </c>
      <c r="Q177" s="188">
        <v>0</v>
      </c>
      <c r="R177" s="188">
        <f>Q177*H177</f>
        <v>0</v>
      </c>
      <c r="S177" s="188">
        <v>0</v>
      </c>
      <c r="T177" s="189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90" t="s">
        <v>133</v>
      </c>
      <c r="AT177" s="190" t="s">
        <v>129</v>
      </c>
      <c r="AU177" s="190" t="s">
        <v>84</v>
      </c>
      <c r="AY177" s="18" t="s">
        <v>127</v>
      </c>
      <c r="BE177" s="191">
        <f>IF(N177="základná",J177,0)</f>
        <v>0</v>
      </c>
      <c r="BF177" s="191">
        <f>IF(N177="znížená",J177,0)</f>
        <v>0</v>
      </c>
      <c r="BG177" s="191">
        <f>IF(N177="zákl. prenesená",J177,0)</f>
        <v>0</v>
      </c>
      <c r="BH177" s="191">
        <f>IF(N177="zníž. prenesená",J177,0)</f>
        <v>0</v>
      </c>
      <c r="BI177" s="191">
        <f>IF(N177="nulová",J177,0)</f>
        <v>0</v>
      </c>
      <c r="BJ177" s="18" t="s">
        <v>134</v>
      </c>
      <c r="BK177" s="191">
        <f>ROUND(I177*H177,2)</f>
        <v>0</v>
      </c>
      <c r="BL177" s="18" t="s">
        <v>133</v>
      </c>
      <c r="BM177" s="190" t="s">
        <v>245</v>
      </c>
    </row>
    <row r="178" s="2" customFormat="1" ht="16.5" customHeight="1">
      <c r="A178" s="37"/>
      <c r="B178" s="177"/>
      <c r="C178" s="216" t="s">
        <v>168</v>
      </c>
      <c r="D178" s="216" t="s">
        <v>160</v>
      </c>
      <c r="E178" s="217" t="s">
        <v>246</v>
      </c>
      <c r="F178" s="218" t="s">
        <v>247</v>
      </c>
      <c r="G178" s="219" t="s">
        <v>163</v>
      </c>
      <c r="H178" s="220">
        <v>10</v>
      </c>
      <c r="I178" s="221"/>
      <c r="J178" s="222">
        <f>ROUND(I178*H178,2)</f>
        <v>0</v>
      </c>
      <c r="K178" s="223"/>
      <c r="L178" s="224"/>
      <c r="M178" s="225" t="s">
        <v>1</v>
      </c>
      <c r="N178" s="226" t="s">
        <v>42</v>
      </c>
      <c r="O178" s="81"/>
      <c r="P178" s="188">
        <f>O178*H178</f>
        <v>0</v>
      </c>
      <c r="Q178" s="188">
        <v>0</v>
      </c>
      <c r="R178" s="188">
        <f>Q178*H178</f>
        <v>0</v>
      </c>
      <c r="S178" s="188">
        <v>0</v>
      </c>
      <c r="T178" s="189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90" t="s">
        <v>141</v>
      </c>
      <c r="AT178" s="190" t="s">
        <v>160</v>
      </c>
      <c r="AU178" s="190" t="s">
        <v>84</v>
      </c>
      <c r="AY178" s="18" t="s">
        <v>127</v>
      </c>
      <c r="BE178" s="191">
        <f>IF(N178="základná",J178,0)</f>
        <v>0</v>
      </c>
      <c r="BF178" s="191">
        <f>IF(N178="znížená",J178,0)</f>
        <v>0</v>
      </c>
      <c r="BG178" s="191">
        <f>IF(N178="zákl. prenesená",J178,0)</f>
        <v>0</v>
      </c>
      <c r="BH178" s="191">
        <f>IF(N178="zníž. prenesená",J178,0)</f>
        <v>0</v>
      </c>
      <c r="BI178" s="191">
        <f>IF(N178="nulová",J178,0)</f>
        <v>0</v>
      </c>
      <c r="BJ178" s="18" t="s">
        <v>134</v>
      </c>
      <c r="BK178" s="191">
        <f>ROUND(I178*H178,2)</f>
        <v>0</v>
      </c>
      <c r="BL178" s="18" t="s">
        <v>133</v>
      </c>
      <c r="BM178" s="190" t="s">
        <v>248</v>
      </c>
    </row>
    <row r="179" s="2" customFormat="1" ht="16.5" customHeight="1">
      <c r="A179" s="37"/>
      <c r="B179" s="177"/>
      <c r="C179" s="216" t="s">
        <v>249</v>
      </c>
      <c r="D179" s="216" t="s">
        <v>160</v>
      </c>
      <c r="E179" s="217" t="s">
        <v>250</v>
      </c>
      <c r="F179" s="218" t="s">
        <v>251</v>
      </c>
      <c r="G179" s="219" t="s">
        <v>163</v>
      </c>
      <c r="H179" s="220">
        <v>2</v>
      </c>
      <c r="I179" s="221"/>
      <c r="J179" s="222">
        <f>ROUND(I179*H179,2)</f>
        <v>0</v>
      </c>
      <c r="K179" s="223"/>
      <c r="L179" s="224"/>
      <c r="M179" s="225" t="s">
        <v>1</v>
      </c>
      <c r="N179" s="226" t="s">
        <v>42</v>
      </c>
      <c r="O179" s="81"/>
      <c r="P179" s="188">
        <f>O179*H179</f>
        <v>0</v>
      </c>
      <c r="Q179" s="188">
        <v>0</v>
      </c>
      <c r="R179" s="188">
        <f>Q179*H179</f>
        <v>0</v>
      </c>
      <c r="S179" s="188">
        <v>0</v>
      </c>
      <c r="T179" s="189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90" t="s">
        <v>141</v>
      </c>
      <c r="AT179" s="190" t="s">
        <v>160</v>
      </c>
      <c r="AU179" s="190" t="s">
        <v>84</v>
      </c>
      <c r="AY179" s="18" t="s">
        <v>127</v>
      </c>
      <c r="BE179" s="191">
        <f>IF(N179="základná",J179,0)</f>
        <v>0</v>
      </c>
      <c r="BF179" s="191">
        <f>IF(N179="znížená",J179,0)</f>
        <v>0</v>
      </c>
      <c r="BG179" s="191">
        <f>IF(N179="zákl. prenesená",J179,0)</f>
        <v>0</v>
      </c>
      <c r="BH179" s="191">
        <f>IF(N179="zníž. prenesená",J179,0)</f>
        <v>0</v>
      </c>
      <c r="BI179" s="191">
        <f>IF(N179="nulová",J179,0)</f>
        <v>0</v>
      </c>
      <c r="BJ179" s="18" t="s">
        <v>134</v>
      </c>
      <c r="BK179" s="191">
        <f>ROUND(I179*H179,2)</f>
        <v>0</v>
      </c>
      <c r="BL179" s="18" t="s">
        <v>133</v>
      </c>
      <c r="BM179" s="190" t="s">
        <v>252</v>
      </c>
    </row>
    <row r="180" s="2" customFormat="1" ht="16.5" customHeight="1">
      <c r="A180" s="37"/>
      <c r="B180" s="177"/>
      <c r="C180" s="216" t="s">
        <v>171</v>
      </c>
      <c r="D180" s="216" t="s">
        <v>160</v>
      </c>
      <c r="E180" s="217" t="s">
        <v>253</v>
      </c>
      <c r="F180" s="218" t="s">
        <v>254</v>
      </c>
      <c r="G180" s="219" t="s">
        <v>163</v>
      </c>
      <c r="H180" s="220">
        <v>7</v>
      </c>
      <c r="I180" s="221"/>
      <c r="J180" s="222">
        <f>ROUND(I180*H180,2)</f>
        <v>0</v>
      </c>
      <c r="K180" s="223"/>
      <c r="L180" s="224"/>
      <c r="M180" s="225" t="s">
        <v>1</v>
      </c>
      <c r="N180" s="226" t="s">
        <v>42</v>
      </c>
      <c r="O180" s="81"/>
      <c r="P180" s="188">
        <f>O180*H180</f>
        <v>0</v>
      </c>
      <c r="Q180" s="188">
        <v>0</v>
      </c>
      <c r="R180" s="188">
        <f>Q180*H180</f>
        <v>0</v>
      </c>
      <c r="S180" s="188">
        <v>0</v>
      </c>
      <c r="T180" s="189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90" t="s">
        <v>141</v>
      </c>
      <c r="AT180" s="190" t="s">
        <v>160</v>
      </c>
      <c r="AU180" s="190" t="s">
        <v>84</v>
      </c>
      <c r="AY180" s="18" t="s">
        <v>127</v>
      </c>
      <c r="BE180" s="191">
        <f>IF(N180="základná",J180,0)</f>
        <v>0</v>
      </c>
      <c r="BF180" s="191">
        <f>IF(N180="znížená",J180,0)</f>
        <v>0</v>
      </c>
      <c r="BG180" s="191">
        <f>IF(N180="zákl. prenesená",J180,0)</f>
        <v>0</v>
      </c>
      <c r="BH180" s="191">
        <f>IF(N180="zníž. prenesená",J180,0)</f>
        <v>0</v>
      </c>
      <c r="BI180" s="191">
        <f>IF(N180="nulová",J180,0)</f>
        <v>0</v>
      </c>
      <c r="BJ180" s="18" t="s">
        <v>134</v>
      </c>
      <c r="BK180" s="191">
        <f>ROUND(I180*H180,2)</f>
        <v>0</v>
      </c>
      <c r="BL180" s="18" t="s">
        <v>133</v>
      </c>
      <c r="BM180" s="190" t="s">
        <v>255</v>
      </c>
    </row>
    <row r="181" s="2" customFormat="1" ht="16.5" customHeight="1">
      <c r="A181" s="37"/>
      <c r="B181" s="177"/>
      <c r="C181" s="216" t="s">
        <v>256</v>
      </c>
      <c r="D181" s="216" t="s">
        <v>160</v>
      </c>
      <c r="E181" s="217" t="s">
        <v>257</v>
      </c>
      <c r="F181" s="218" t="s">
        <v>258</v>
      </c>
      <c r="G181" s="219" t="s">
        <v>163</v>
      </c>
      <c r="H181" s="220">
        <v>3</v>
      </c>
      <c r="I181" s="221"/>
      <c r="J181" s="222">
        <f>ROUND(I181*H181,2)</f>
        <v>0</v>
      </c>
      <c r="K181" s="223"/>
      <c r="L181" s="224"/>
      <c r="M181" s="225" t="s">
        <v>1</v>
      </c>
      <c r="N181" s="226" t="s">
        <v>42</v>
      </c>
      <c r="O181" s="81"/>
      <c r="P181" s="188">
        <f>O181*H181</f>
        <v>0</v>
      </c>
      <c r="Q181" s="188">
        <v>0</v>
      </c>
      <c r="R181" s="188">
        <f>Q181*H181</f>
        <v>0</v>
      </c>
      <c r="S181" s="188">
        <v>0</v>
      </c>
      <c r="T181" s="189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90" t="s">
        <v>141</v>
      </c>
      <c r="AT181" s="190" t="s">
        <v>160</v>
      </c>
      <c r="AU181" s="190" t="s">
        <v>84</v>
      </c>
      <c r="AY181" s="18" t="s">
        <v>127</v>
      </c>
      <c r="BE181" s="191">
        <f>IF(N181="základná",J181,0)</f>
        <v>0</v>
      </c>
      <c r="BF181" s="191">
        <f>IF(N181="znížená",J181,0)</f>
        <v>0</v>
      </c>
      <c r="BG181" s="191">
        <f>IF(N181="zákl. prenesená",J181,0)</f>
        <v>0</v>
      </c>
      <c r="BH181" s="191">
        <f>IF(N181="zníž. prenesená",J181,0)</f>
        <v>0</v>
      </c>
      <c r="BI181" s="191">
        <f>IF(N181="nulová",J181,0)</f>
        <v>0</v>
      </c>
      <c r="BJ181" s="18" t="s">
        <v>134</v>
      </c>
      <c r="BK181" s="191">
        <f>ROUND(I181*H181,2)</f>
        <v>0</v>
      </c>
      <c r="BL181" s="18" t="s">
        <v>133</v>
      </c>
      <c r="BM181" s="190" t="s">
        <v>259</v>
      </c>
    </row>
    <row r="182" s="2" customFormat="1" ht="21.75" customHeight="1">
      <c r="A182" s="37"/>
      <c r="B182" s="177"/>
      <c r="C182" s="216" t="s">
        <v>176</v>
      </c>
      <c r="D182" s="216" t="s">
        <v>160</v>
      </c>
      <c r="E182" s="217" t="s">
        <v>260</v>
      </c>
      <c r="F182" s="218" t="s">
        <v>261</v>
      </c>
      <c r="G182" s="219" t="s">
        <v>163</v>
      </c>
      <c r="H182" s="220">
        <v>7</v>
      </c>
      <c r="I182" s="221"/>
      <c r="J182" s="222">
        <f>ROUND(I182*H182,2)</f>
        <v>0</v>
      </c>
      <c r="K182" s="223"/>
      <c r="L182" s="224"/>
      <c r="M182" s="225" t="s">
        <v>1</v>
      </c>
      <c r="N182" s="226" t="s">
        <v>42</v>
      </c>
      <c r="O182" s="81"/>
      <c r="P182" s="188">
        <f>O182*H182</f>
        <v>0</v>
      </c>
      <c r="Q182" s="188">
        <v>0</v>
      </c>
      <c r="R182" s="188">
        <f>Q182*H182</f>
        <v>0</v>
      </c>
      <c r="S182" s="188">
        <v>0</v>
      </c>
      <c r="T182" s="189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90" t="s">
        <v>141</v>
      </c>
      <c r="AT182" s="190" t="s">
        <v>160</v>
      </c>
      <c r="AU182" s="190" t="s">
        <v>84</v>
      </c>
      <c r="AY182" s="18" t="s">
        <v>127</v>
      </c>
      <c r="BE182" s="191">
        <f>IF(N182="základná",J182,0)</f>
        <v>0</v>
      </c>
      <c r="BF182" s="191">
        <f>IF(N182="znížená",J182,0)</f>
        <v>0</v>
      </c>
      <c r="BG182" s="191">
        <f>IF(N182="zákl. prenesená",J182,0)</f>
        <v>0</v>
      </c>
      <c r="BH182" s="191">
        <f>IF(N182="zníž. prenesená",J182,0)</f>
        <v>0</v>
      </c>
      <c r="BI182" s="191">
        <f>IF(N182="nulová",J182,0)</f>
        <v>0</v>
      </c>
      <c r="BJ182" s="18" t="s">
        <v>134</v>
      </c>
      <c r="BK182" s="191">
        <f>ROUND(I182*H182,2)</f>
        <v>0</v>
      </c>
      <c r="BL182" s="18" t="s">
        <v>133</v>
      </c>
      <c r="BM182" s="190" t="s">
        <v>262</v>
      </c>
    </row>
    <row r="183" s="2" customFormat="1" ht="16.5" customHeight="1">
      <c r="A183" s="37"/>
      <c r="B183" s="177"/>
      <c r="C183" s="216" t="s">
        <v>263</v>
      </c>
      <c r="D183" s="216" t="s">
        <v>160</v>
      </c>
      <c r="E183" s="217" t="s">
        <v>264</v>
      </c>
      <c r="F183" s="218" t="s">
        <v>265</v>
      </c>
      <c r="G183" s="219" t="s">
        <v>163</v>
      </c>
      <c r="H183" s="220">
        <v>2</v>
      </c>
      <c r="I183" s="221"/>
      <c r="J183" s="222">
        <f>ROUND(I183*H183,2)</f>
        <v>0</v>
      </c>
      <c r="K183" s="223"/>
      <c r="L183" s="224"/>
      <c r="M183" s="225" t="s">
        <v>1</v>
      </c>
      <c r="N183" s="226" t="s">
        <v>42</v>
      </c>
      <c r="O183" s="81"/>
      <c r="P183" s="188">
        <f>O183*H183</f>
        <v>0</v>
      </c>
      <c r="Q183" s="188">
        <v>0</v>
      </c>
      <c r="R183" s="188">
        <f>Q183*H183</f>
        <v>0</v>
      </c>
      <c r="S183" s="188">
        <v>0</v>
      </c>
      <c r="T183" s="189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90" t="s">
        <v>141</v>
      </c>
      <c r="AT183" s="190" t="s">
        <v>160</v>
      </c>
      <c r="AU183" s="190" t="s">
        <v>84</v>
      </c>
      <c r="AY183" s="18" t="s">
        <v>127</v>
      </c>
      <c r="BE183" s="191">
        <f>IF(N183="základná",J183,0)</f>
        <v>0</v>
      </c>
      <c r="BF183" s="191">
        <f>IF(N183="znížená",J183,0)</f>
        <v>0</v>
      </c>
      <c r="BG183" s="191">
        <f>IF(N183="zákl. prenesená",J183,0)</f>
        <v>0</v>
      </c>
      <c r="BH183" s="191">
        <f>IF(N183="zníž. prenesená",J183,0)</f>
        <v>0</v>
      </c>
      <c r="BI183" s="191">
        <f>IF(N183="nulová",J183,0)</f>
        <v>0</v>
      </c>
      <c r="BJ183" s="18" t="s">
        <v>134</v>
      </c>
      <c r="BK183" s="191">
        <f>ROUND(I183*H183,2)</f>
        <v>0</v>
      </c>
      <c r="BL183" s="18" t="s">
        <v>133</v>
      </c>
      <c r="BM183" s="190" t="s">
        <v>266</v>
      </c>
    </row>
    <row r="184" s="2" customFormat="1" ht="24.15" customHeight="1">
      <c r="A184" s="37"/>
      <c r="B184" s="177"/>
      <c r="C184" s="216" t="s">
        <v>180</v>
      </c>
      <c r="D184" s="216" t="s">
        <v>160</v>
      </c>
      <c r="E184" s="217" t="s">
        <v>267</v>
      </c>
      <c r="F184" s="218" t="s">
        <v>268</v>
      </c>
      <c r="G184" s="219" t="s">
        <v>163</v>
      </c>
      <c r="H184" s="220">
        <v>1</v>
      </c>
      <c r="I184" s="221"/>
      <c r="J184" s="222">
        <f>ROUND(I184*H184,2)</f>
        <v>0</v>
      </c>
      <c r="K184" s="223"/>
      <c r="L184" s="224"/>
      <c r="M184" s="225" t="s">
        <v>1</v>
      </c>
      <c r="N184" s="226" t="s">
        <v>42</v>
      </c>
      <c r="O184" s="81"/>
      <c r="P184" s="188">
        <f>O184*H184</f>
        <v>0</v>
      </c>
      <c r="Q184" s="188">
        <v>0</v>
      </c>
      <c r="R184" s="188">
        <f>Q184*H184</f>
        <v>0</v>
      </c>
      <c r="S184" s="188">
        <v>0</v>
      </c>
      <c r="T184" s="189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90" t="s">
        <v>141</v>
      </c>
      <c r="AT184" s="190" t="s">
        <v>160</v>
      </c>
      <c r="AU184" s="190" t="s">
        <v>84</v>
      </c>
      <c r="AY184" s="18" t="s">
        <v>127</v>
      </c>
      <c r="BE184" s="191">
        <f>IF(N184="základná",J184,0)</f>
        <v>0</v>
      </c>
      <c r="BF184" s="191">
        <f>IF(N184="znížená",J184,0)</f>
        <v>0</v>
      </c>
      <c r="BG184" s="191">
        <f>IF(N184="zákl. prenesená",J184,0)</f>
        <v>0</v>
      </c>
      <c r="BH184" s="191">
        <f>IF(N184="zníž. prenesená",J184,0)</f>
        <v>0</v>
      </c>
      <c r="BI184" s="191">
        <f>IF(N184="nulová",J184,0)</f>
        <v>0</v>
      </c>
      <c r="BJ184" s="18" t="s">
        <v>134</v>
      </c>
      <c r="BK184" s="191">
        <f>ROUND(I184*H184,2)</f>
        <v>0</v>
      </c>
      <c r="BL184" s="18" t="s">
        <v>133</v>
      </c>
      <c r="BM184" s="190" t="s">
        <v>269</v>
      </c>
    </row>
    <row r="185" s="12" customFormat="1" ht="25.92" customHeight="1">
      <c r="A185" s="12"/>
      <c r="B185" s="166"/>
      <c r="C185" s="12"/>
      <c r="D185" s="167" t="s">
        <v>75</v>
      </c>
      <c r="E185" s="168" t="s">
        <v>270</v>
      </c>
      <c r="F185" s="168" t="s">
        <v>270</v>
      </c>
      <c r="G185" s="12"/>
      <c r="H185" s="12"/>
      <c r="I185" s="169"/>
      <c r="J185" s="170">
        <f>BK185</f>
        <v>0</v>
      </c>
      <c r="K185" s="12"/>
      <c r="L185" s="166"/>
      <c r="M185" s="171"/>
      <c r="N185" s="172"/>
      <c r="O185" s="172"/>
      <c r="P185" s="173">
        <f>SUM(P186:P187)</f>
        <v>0</v>
      </c>
      <c r="Q185" s="172"/>
      <c r="R185" s="173">
        <f>SUM(R186:R187)</f>
        <v>0</v>
      </c>
      <c r="S185" s="172"/>
      <c r="T185" s="174">
        <f>SUM(T186:T187)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67" t="s">
        <v>84</v>
      </c>
      <c r="AT185" s="175" t="s">
        <v>75</v>
      </c>
      <c r="AU185" s="175" t="s">
        <v>76</v>
      </c>
      <c r="AY185" s="167" t="s">
        <v>127</v>
      </c>
      <c r="BK185" s="176">
        <f>SUM(BK186:BK187)</f>
        <v>0</v>
      </c>
    </row>
    <row r="186" s="2" customFormat="1" ht="16.5" customHeight="1">
      <c r="A186" s="37"/>
      <c r="B186" s="177"/>
      <c r="C186" s="178" t="s">
        <v>271</v>
      </c>
      <c r="D186" s="178" t="s">
        <v>129</v>
      </c>
      <c r="E186" s="179" t="s">
        <v>272</v>
      </c>
      <c r="F186" s="180" t="s">
        <v>273</v>
      </c>
      <c r="G186" s="181" t="s">
        <v>132</v>
      </c>
      <c r="H186" s="182">
        <v>1</v>
      </c>
      <c r="I186" s="183"/>
      <c r="J186" s="184">
        <f>ROUND(I186*H186,2)</f>
        <v>0</v>
      </c>
      <c r="K186" s="185"/>
      <c r="L186" s="38"/>
      <c r="M186" s="186" t="s">
        <v>1</v>
      </c>
      <c r="N186" s="187" t="s">
        <v>42</v>
      </c>
      <c r="O186" s="81"/>
      <c r="P186" s="188">
        <f>O186*H186</f>
        <v>0</v>
      </c>
      <c r="Q186" s="188">
        <v>0</v>
      </c>
      <c r="R186" s="188">
        <f>Q186*H186</f>
        <v>0</v>
      </c>
      <c r="S186" s="188">
        <v>0</v>
      </c>
      <c r="T186" s="189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90" t="s">
        <v>133</v>
      </c>
      <c r="AT186" s="190" t="s">
        <v>129</v>
      </c>
      <c r="AU186" s="190" t="s">
        <v>84</v>
      </c>
      <c r="AY186" s="18" t="s">
        <v>127</v>
      </c>
      <c r="BE186" s="191">
        <f>IF(N186="základná",J186,0)</f>
        <v>0</v>
      </c>
      <c r="BF186" s="191">
        <f>IF(N186="znížená",J186,0)</f>
        <v>0</v>
      </c>
      <c r="BG186" s="191">
        <f>IF(N186="zákl. prenesená",J186,0)</f>
        <v>0</v>
      </c>
      <c r="BH186" s="191">
        <f>IF(N186="zníž. prenesená",J186,0)</f>
        <v>0</v>
      </c>
      <c r="BI186" s="191">
        <f>IF(N186="nulová",J186,0)</f>
        <v>0</v>
      </c>
      <c r="BJ186" s="18" t="s">
        <v>134</v>
      </c>
      <c r="BK186" s="191">
        <f>ROUND(I186*H186,2)</f>
        <v>0</v>
      </c>
      <c r="BL186" s="18" t="s">
        <v>133</v>
      </c>
      <c r="BM186" s="190" t="s">
        <v>274</v>
      </c>
    </row>
    <row r="187" s="2" customFormat="1" ht="21.75" customHeight="1">
      <c r="A187" s="37"/>
      <c r="B187" s="177"/>
      <c r="C187" s="216" t="s">
        <v>184</v>
      </c>
      <c r="D187" s="216" t="s">
        <v>160</v>
      </c>
      <c r="E187" s="217" t="s">
        <v>275</v>
      </c>
      <c r="F187" s="218" t="s">
        <v>276</v>
      </c>
      <c r="G187" s="219" t="s">
        <v>163</v>
      </c>
      <c r="H187" s="220">
        <v>13</v>
      </c>
      <c r="I187" s="221"/>
      <c r="J187" s="222">
        <f>ROUND(I187*H187,2)</f>
        <v>0</v>
      </c>
      <c r="K187" s="223"/>
      <c r="L187" s="224"/>
      <c r="M187" s="225" t="s">
        <v>1</v>
      </c>
      <c r="N187" s="226" t="s">
        <v>42</v>
      </c>
      <c r="O187" s="81"/>
      <c r="P187" s="188">
        <f>O187*H187</f>
        <v>0</v>
      </c>
      <c r="Q187" s="188">
        <v>0</v>
      </c>
      <c r="R187" s="188">
        <f>Q187*H187</f>
        <v>0</v>
      </c>
      <c r="S187" s="188">
        <v>0</v>
      </c>
      <c r="T187" s="189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90" t="s">
        <v>141</v>
      </c>
      <c r="AT187" s="190" t="s">
        <v>160</v>
      </c>
      <c r="AU187" s="190" t="s">
        <v>84</v>
      </c>
      <c r="AY187" s="18" t="s">
        <v>127</v>
      </c>
      <c r="BE187" s="191">
        <f>IF(N187="základná",J187,0)</f>
        <v>0</v>
      </c>
      <c r="BF187" s="191">
        <f>IF(N187="znížená",J187,0)</f>
        <v>0</v>
      </c>
      <c r="BG187" s="191">
        <f>IF(N187="zákl. prenesená",J187,0)</f>
        <v>0</v>
      </c>
      <c r="BH187" s="191">
        <f>IF(N187="zníž. prenesená",J187,0)</f>
        <v>0</v>
      </c>
      <c r="BI187" s="191">
        <f>IF(N187="nulová",J187,0)</f>
        <v>0</v>
      </c>
      <c r="BJ187" s="18" t="s">
        <v>134</v>
      </c>
      <c r="BK187" s="191">
        <f>ROUND(I187*H187,2)</f>
        <v>0</v>
      </c>
      <c r="BL187" s="18" t="s">
        <v>133</v>
      </c>
      <c r="BM187" s="190" t="s">
        <v>277</v>
      </c>
    </row>
    <row r="188" s="12" customFormat="1" ht="25.92" customHeight="1">
      <c r="A188" s="12"/>
      <c r="B188" s="166"/>
      <c r="C188" s="12"/>
      <c r="D188" s="167" t="s">
        <v>75</v>
      </c>
      <c r="E188" s="168" t="s">
        <v>278</v>
      </c>
      <c r="F188" s="168" t="s">
        <v>279</v>
      </c>
      <c r="G188" s="12"/>
      <c r="H188" s="12"/>
      <c r="I188" s="169"/>
      <c r="J188" s="170">
        <f>BK188</f>
        <v>0</v>
      </c>
      <c r="K188" s="12"/>
      <c r="L188" s="166"/>
      <c r="M188" s="171"/>
      <c r="N188" s="172"/>
      <c r="O188" s="172"/>
      <c r="P188" s="173">
        <f>SUM(P189:P190)</f>
        <v>0</v>
      </c>
      <c r="Q188" s="172"/>
      <c r="R188" s="173">
        <f>SUM(R189:R190)</f>
        <v>0</v>
      </c>
      <c r="S188" s="172"/>
      <c r="T188" s="174">
        <f>SUM(T189:T190)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167" t="s">
        <v>84</v>
      </c>
      <c r="AT188" s="175" t="s">
        <v>75</v>
      </c>
      <c r="AU188" s="175" t="s">
        <v>76</v>
      </c>
      <c r="AY188" s="167" t="s">
        <v>127</v>
      </c>
      <c r="BK188" s="176">
        <f>SUM(BK189:BK190)</f>
        <v>0</v>
      </c>
    </row>
    <row r="189" s="2" customFormat="1" ht="16.5" customHeight="1">
      <c r="A189" s="37"/>
      <c r="B189" s="177"/>
      <c r="C189" s="178" t="s">
        <v>280</v>
      </c>
      <c r="D189" s="178" t="s">
        <v>129</v>
      </c>
      <c r="E189" s="179" t="s">
        <v>281</v>
      </c>
      <c r="F189" s="180" t="s">
        <v>282</v>
      </c>
      <c r="G189" s="181" t="s">
        <v>132</v>
      </c>
      <c r="H189" s="182">
        <v>1</v>
      </c>
      <c r="I189" s="183"/>
      <c r="J189" s="184">
        <f>ROUND(I189*H189,2)</f>
        <v>0</v>
      </c>
      <c r="K189" s="185"/>
      <c r="L189" s="38"/>
      <c r="M189" s="186" t="s">
        <v>1</v>
      </c>
      <c r="N189" s="187" t="s">
        <v>42</v>
      </c>
      <c r="O189" s="81"/>
      <c r="P189" s="188">
        <f>O189*H189</f>
        <v>0</v>
      </c>
      <c r="Q189" s="188">
        <v>0</v>
      </c>
      <c r="R189" s="188">
        <f>Q189*H189</f>
        <v>0</v>
      </c>
      <c r="S189" s="188">
        <v>0</v>
      </c>
      <c r="T189" s="189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190" t="s">
        <v>133</v>
      </c>
      <c r="AT189" s="190" t="s">
        <v>129</v>
      </c>
      <c r="AU189" s="190" t="s">
        <v>84</v>
      </c>
      <c r="AY189" s="18" t="s">
        <v>127</v>
      </c>
      <c r="BE189" s="191">
        <f>IF(N189="základná",J189,0)</f>
        <v>0</v>
      </c>
      <c r="BF189" s="191">
        <f>IF(N189="znížená",J189,0)</f>
        <v>0</v>
      </c>
      <c r="BG189" s="191">
        <f>IF(N189="zákl. prenesená",J189,0)</f>
        <v>0</v>
      </c>
      <c r="BH189" s="191">
        <f>IF(N189="zníž. prenesená",J189,0)</f>
        <v>0</v>
      </c>
      <c r="BI189" s="191">
        <f>IF(N189="nulová",J189,0)</f>
        <v>0</v>
      </c>
      <c r="BJ189" s="18" t="s">
        <v>134</v>
      </c>
      <c r="BK189" s="191">
        <f>ROUND(I189*H189,2)</f>
        <v>0</v>
      </c>
      <c r="BL189" s="18" t="s">
        <v>133</v>
      </c>
      <c r="BM189" s="190" t="s">
        <v>283</v>
      </c>
    </row>
    <row r="190" s="2" customFormat="1" ht="16.5" customHeight="1">
      <c r="A190" s="37"/>
      <c r="B190" s="177"/>
      <c r="C190" s="216" t="s">
        <v>188</v>
      </c>
      <c r="D190" s="216" t="s">
        <v>160</v>
      </c>
      <c r="E190" s="217" t="s">
        <v>284</v>
      </c>
      <c r="F190" s="218" t="s">
        <v>285</v>
      </c>
      <c r="G190" s="219" t="s">
        <v>163</v>
      </c>
      <c r="H190" s="220">
        <v>2</v>
      </c>
      <c r="I190" s="221"/>
      <c r="J190" s="222">
        <f>ROUND(I190*H190,2)</f>
        <v>0</v>
      </c>
      <c r="K190" s="223"/>
      <c r="L190" s="224"/>
      <c r="M190" s="225" t="s">
        <v>1</v>
      </c>
      <c r="N190" s="226" t="s">
        <v>42</v>
      </c>
      <c r="O190" s="81"/>
      <c r="P190" s="188">
        <f>O190*H190</f>
        <v>0</v>
      </c>
      <c r="Q190" s="188">
        <v>0</v>
      </c>
      <c r="R190" s="188">
        <f>Q190*H190</f>
        <v>0</v>
      </c>
      <c r="S190" s="188">
        <v>0</v>
      </c>
      <c r="T190" s="189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90" t="s">
        <v>141</v>
      </c>
      <c r="AT190" s="190" t="s">
        <v>160</v>
      </c>
      <c r="AU190" s="190" t="s">
        <v>84</v>
      </c>
      <c r="AY190" s="18" t="s">
        <v>127</v>
      </c>
      <c r="BE190" s="191">
        <f>IF(N190="základná",J190,0)</f>
        <v>0</v>
      </c>
      <c r="BF190" s="191">
        <f>IF(N190="znížená",J190,0)</f>
        <v>0</v>
      </c>
      <c r="BG190" s="191">
        <f>IF(N190="zákl. prenesená",J190,0)</f>
        <v>0</v>
      </c>
      <c r="BH190" s="191">
        <f>IF(N190="zníž. prenesená",J190,0)</f>
        <v>0</v>
      </c>
      <c r="BI190" s="191">
        <f>IF(N190="nulová",J190,0)</f>
        <v>0</v>
      </c>
      <c r="BJ190" s="18" t="s">
        <v>134</v>
      </c>
      <c r="BK190" s="191">
        <f>ROUND(I190*H190,2)</f>
        <v>0</v>
      </c>
      <c r="BL190" s="18" t="s">
        <v>133</v>
      </c>
      <c r="BM190" s="190" t="s">
        <v>286</v>
      </c>
    </row>
    <row r="191" s="12" customFormat="1" ht="25.92" customHeight="1">
      <c r="A191" s="12"/>
      <c r="B191" s="166"/>
      <c r="C191" s="12"/>
      <c r="D191" s="167" t="s">
        <v>75</v>
      </c>
      <c r="E191" s="168" t="s">
        <v>287</v>
      </c>
      <c r="F191" s="168" t="s">
        <v>288</v>
      </c>
      <c r="G191" s="12"/>
      <c r="H191" s="12"/>
      <c r="I191" s="169"/>
      <c r="J191" s="170">
        <f>BK191</f>
        <v>0</v>
      </c>
      <c r="K191" s="12"/>
      <c r="L191" s="166"/>
      <c r="M191" s="171"/>
      <c r="N191" s="172"/>
      <c r="O191" s="172"/>
      <c r="P191" s="173">
        <f>SUM(P192:P195)</f>
        <v>0</v>
      </c>
      <c r="Q191" s="172"/>
      <c r="R191" s="173">
        <f>SUM(R192:R195)</f>
        <v>0</v>
      </c>
      <c r="S191" s="172"/>
      <c r="T191" s="174">
        <f>SUM(T192:T195)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167" t="s">
        <v>84</v>
      </c>
      <c r="AT191" s="175" t="s">
        <v>75</v>
      </c>
      <c r="AU191" s="175" t="s">
        <v>76</v>
      </c>
      <c r="AY191" s="167" t="s">
        <v>127</v>
      </c>
      <c r="BK191" s="176">
        <f>SUM(BK192:BK195)</f>
        <v>0</v>
      </c>
    </row>
    <row r="192" s="2" customFormat="1" ht="37.8" customHeight="1">
      <c r="A192" s="37"/>
      <c r="B192" s="177"/>
      <c r="C192" s="216" t="s">
        <v>289</v>
      </c>
      <c r="D192" s="216" t="s">
        <v>160</v>
      </c>
      <c r="E192" s="217" t="s">
        <v>290</v>
      </c>
      <c r="F192" s="218" t="s">
        <v>291</v>
      </c>
      <c r="G192" s="219" t="s">
        <v>132</v>
      </c>
      <c r="H192" s="220">
        <v>1</v>
      </c>
      <c r="I192" s="221"/>
      <c r="J192" s="222">
        <f>ROUND(I192*H192,2)</f>
        <v>0</v>
      </c>
      <c r="K192" s="223"/>
      <c r="L192" s="224"/>
      <c r="M192" s="225" t="s">
        <v>1</v>
      </c>
      <c r="N192" s="226" t="s">
        <v>42</v>
      </c>
      <c r="O192" s="81"/>
      <c r="P192" s="188">
        <f>O192*H192</f>
        <v>0</v>
      </c>
      <c r="Q192" s="188">
        <v>0</v>
      </c>
      <c r="R192" s="188">
        <f>Q192*H192</f>
        <v>0</v>
      </c>
      <c r="S192" s="188">
        <v>0</v>
      </c>
      <c r="T192" s="189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90" t="s">
        <v>141</v>
      </c>
      <c r="AT192" s="190" t="s">
        <v>160</v>
      </c>
      <c r="AU192" s="190" t="s">
        <v>84</v>
      </c>
      <c r="AY192" s="18" t="s">
        <v>127</v>
      </c>
      <c r="BE192" s="191">
        <f>IF(N192="základná",J192,0)</f>
        <v>0</v>
      </c>
      <c r="BF192" s="191">
        <f>IF(N192="znížená",J192,0)</f>
        <v>0</v>
      </c>
      <c r="BG192" s="191">
        <f>IF(N192="zákl. prenesená",J192,0)</f>
        <v>0</v>
      </c>
      <c r="BH192" s="191">
        <f>IF(N192="zníž. prenesená",J192,0)</f>
        <v>0</v>
      </c>
      <c r="BI192" s="191">
        <f>IF(N192="nulová",J192,0)</f>
        <v>0</v>
      </c>
      <c r="BJ192" s="18" t="s">
        <v>134</v>
      </c>
      <c r="BK192" s="191">
        <f>ROUND(I192*H192,2)</f>
        <v>0</v>
      </c>
      <c r="BL192" s="18" t="s">
        <v>133</v>
      </c>
      <c r="BM192" s="190" t="s">
        <v>292</v>
      </c>
    </row>
    <row r="193" s="2" customFormat="1" ht="24.15" customHeight="1">
      <c r="A193" s="37"/>
      <c r="B193" s="177"/>
      <c r="C193" s="178" t="s">
        <v>192</v>
      </c>
      <c r="D193" s="178" t="s">
        <v>129</v>
      </c>
      <c r="E193" s="179" t="s">
        <v>293</v>
      </c>
      <c r="F193" s="180" t="s">
        <v>294</v>
      </c>
      <c r="G193" s="181" t="s">
        <v>163</v>
      </c>
      <c r="H193" s="182">
        <v>2</v>
      </c>
      <c r="I193" s="183"/>
      <c r="J193" s="184">
        <f>ROUND(I193*H193,2)</f>
        <v>0</v>
      </c>
      <c r="K193" s="185"/>
      <c r="L193" s="38"/>
      <c r="M193" s="186" t="s">
        <v>1</v>
      </c>
      <c r="N193" s="187" t="s">
        <v>42</v>
      </c>
      <c r="O193" s="81"/>
      <c r="P193" s="188">
        <f>O193*H193</f>
        <v>0</v>
      </c>
      <c r="Q193" s="188">
        <v>0</v>
      </c>
      <c r="R193" s="188">
        <f>Q193*H193</f>
        <v>0</v>
      </c>
      <c r="S193" s="188">
        <v>0</v>
      </c>
      <c r="T193" s="189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190" t="s">
        <v>133</v>
      </c>
      <c r="AT193" s="190" t="s">
        <v>129</v>
      </c>
      <c r="AU193" s="190" t="s">
        <v>84</v>
      </c>
      <c r="AY193" s="18" t="s">
        <v>127</v>
      </c>
      <c r="BE193" s="191">
        <f>IF(N193="základná",J193,0)</f>
        <v>0</v>
      </c>
      <c r="BF193" s="191">
        <f>IF(N193="znížená",J193,0)</f>
        <v>0</v>
      </c>
      <c r="BG193" s="191">
        <f>IF(N193="zákl. prenesená",J193,0)</f>
        <v>0</v>
      </c>
      <c r="BH193" s="191">
        <f>IF(N193="zníž. prenesená",J193,0)</f>
        <v>0</v>
      </c>
      <c r="BI193" s="191">
        <f>IF(N193="nulová",J193,0)</f>
        <v>0</v>
      </c>
      <c r="BJ193" s="18" t="s">
        <v>134</v>
      </c>
      <c r="BK193" s="191">
        <f>ROUND(I193*H193,2)</f>
        <v>0</v>
      </c>
      <c r="BL193" s="18" t="s">
        <v>133</v>
      </c>
      <c r="BM193" s="190" t="s">
        <v>295</v>
      </c>
    </row>
    <row r="194" s="2" customFormat="1" ht="21.75" customHeight="1">
      <c r="A194" s="37"/>
      <c r="B194" s="177"/>
      <c r="C194" s="178" t="s">
        <v>296</v>
      </c>
      <c r="D194" s="178" t="s">
        <v>129</v>
      </c>
      <c r="E194" s="179" t="s">
        <v>297</v>
      </c>
      <c r="F194" s="180" t="s">
        <v>298</v>
      </c>
      <c r="G194" s="181" t="s">
        <v>163</v>
      </c>
      <c r="H194" s="182">
        <v>1</v>
      </c>
      <c r="I194" s="183"/>
      <c r="J194" s="184">
        <f>ROUND(I194*H194,2)</f>
        <v>0</v>
      </c>
      <c r="K194" s="185"/>
      <c r="L194" s="38"/>
      <c r="M194" s="186" t="s">
        <v>1</v>
      </c>
      <c r="N194" s="187" t="s">
        <v>42</v>
      </c>
      <c r="O194" s="81"/>
      <c r="P194" s="188">
        <f>O194*H194</f>
        <v>0</v>
      </c>
      <c r="Q194" s="188">
        <v>0</v>
      </c>
      <c r="R194" s="188">
        <f>Q194*H194</f>
        <v>0</v>
      </c>
      <c r="S194" s="188">
        <v>0</v>
      </c>
      <c r="T194" s="189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90" t="s">
        <v>133</v>
      </c>
      <c r="AT194" s="190" t="s">
        <v>129</v>
      </c>
      <c r="AU194" s="190" t="s">
        <v>84</v>
      </c>
      <c r="AY194" s="18" t="s">
        <v>127</v>
      </c>
      <c r="BE194" s="191">
        <f>IF(N194="základná",J194,0)</f>
        <v>0</v>
      </c>
      <c r="BF194" s="191">
        <f>IF(N194="znížená",J194,0)</f>
        <v>0</v>
      </c>
      <c r="BG194" s="191">
        <f>IF(N194="zákl. prenesená",J194,0)</f>
        <v>0</v>
      </c>
      <c r="BH194" s="191">
        <f>IF(N194="zníž. prenesená",J194,0)</f>
        <v>0</v>
      </c>
      <c r="BI194" s="191">
        <f>IF(N194="nulová",J194,0)</f>
        <v>0</v>
      </c>
      <c r="BJ194" s="18" t="s">
        <v>134</v>
      </c>
      <c r="BK194" s="191">
        <f>ROUND(I194*H194,2)</f>
        <v>0</v>
      </c>
      <c r="BL194" s="18" t="s">
        <v>133</v>
      </c>
      <c r="BM194" s="190" t="s">
        <v>299</v>
      </c>
    </row>
    <row r="195" s="2" customFormat="1" ht="16.5" customHeight="1">
      <c r="A195" s="37"/>
      <c r="B195" s="177"/>
      <c r="C195" s="216" t="s">
        <v>195</v>
      </c>
      <c r="D195" s="216" t="s">
        <v>160</v>
      </c>
      <c r="E195" s="217" t="s">
        <v>300</v>
      </c>
      <c r="F195" s="218" t="s">
        <v>301</v>
      </c>
      <c r="G195" s="219" t="s">
        <v>163</v>
      </c>
      <c r="H195" s="220">
        <v>2</v>
      </c>
      <c r="I195" s="221"/>
      <c r="J195" s="222">
        <f>ROUND(I195*H195,2)</f>
        <v>0</v>
      </c>
      <c r="K195" s="223"/>
      <c r="L195" s="224"/>
      <c r="M195" s="225" t="s">
        <v>1</v>
      </c>
      <c r="N195" s="226" t="s">
        <v>42</v>
      </c>
      <c r="O195" s="81"/>
      <c r="P195" s="188">
        <f>O195*H195</f>
        <v>0</v>
      </c>
      <c r="Q195" s="188">
        <v>0</v>
      </c>
      <c r="R195" s="188">
        <f>Q195*H195</f>
        <v>0</v>
      </c>
      <c r="S195" s="188">
        <v>0</v>
      </c>
      <c r="T195" s="189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190" t="s">
        <v>141</v>
      </c>
      <c r="AT195" s="190" t="s">
        <v>160</v>
      </c>
      <c r="AU195" s="190" t="s">
        <v>84</v>
      </c>
      <c r="AY195" s="18" t="s">
        <v>127</v>
      </c>
      <c r="BE195" s="191">
        <f>IF(N195="základná",J195,0)</f>
        <v>0</v>
      </c>
      <c r="BF195" s="191">
        <f>IF(N195="znížená",J195,0)</f>
        <v>0</v>
      </c>
      <c r="BG195" s="191">
        <f>IF(N195="zákl. prenesená",J195,0)</f>
        <v>0</v>
      </c>
      <c r="BH195" s="191">
        <f>IF(N195="zníž. prenesená",J195,0)</f>
        <v>0</v>
      </c>
      <c r="BI195" s="191">
        <f>IF(N195="nulová",J195,0)</f>
        <v>0</v>
      </c>
      <c r="BJ195" s="18" t="s">
        <v>134</v>
      </c>
      <c r="BK195" s="191">
        <f>ROUND(I195*H195,2)</f>
        <v>0</v>
      </c>
      <c r="BL195" s="18" t="s">
        <v>133</v>
      </c>
      <c r="BM195" s="190" t="s">
        <v>302</v>
      </c>
    </row>
    <row r="196" s="12" customFormat="1" ht="25.92" customHeight="1">
      <c r="A196" s="12"/>
      <c r="B196" s="166"/>
      <c r="C196" s="12"/>
      <c r="D196" s="167" t="s">
        <v>75</v>
      </c>
      <c r="E196" s="168" t="s">
        <v>303</v>
      </c>
      <c r="F196" s="168" t="s">
        <v>304</v>
      </c>
      <c r="G196" s="12"/>
      <c r="H196" s="12"/>
      <c r="I196" s="169"/>
      <c r="J196" s="170">
        <f>BK196</f>
        <v>0</v>
      </c>
      <c r="K196" s="12"/>
      <c r="L196" s="166"/>
      <c r="M196" s="171"/>
      <c r="N196" s="172"/>
      <c r="O196" s="172"/>
      <c r="P196" s="173">
        <f>P197+P198+P199</f>
        <v>0</v>
      </c>
      <c r="Q196" s="172"/>
      <c r="R196" s="173">
        <f>R197+R198+R199</f>
        <v>0</v>
      </c>
      <c r="S196" s="172"/>
      <c r="T196" s="174">
        <f>T197+T198+T199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167" t="s">
        <v>84</v>
      </c>
      <c r="AT196" s="175" t="s">
        <v>75</v>
      </c>
      <c r="AU196" s="175" t="s">
        <v>76</v>
      </c>
      <c r="AY196" s="167" t="s">
        <v>127</v>
      </c>
      <c r="BK196" s="176">
        <f>BK197+BK198+BK199</f>
        <v>0</v>
      </c>
    </row>
    <row r="197" s="2" customFormat="1" ht="24.15" customHeight="1">
      <c r="A197" s="37"/>
      <c r="B197" s="177"/>
      <c r="C197" s="178" t="s">
        <v>305</v>
      </c>
      <c r="D197" s="178" t="s">
        <v>129</v>
      </c>
      <c r="E197" s="179" t="s">
        <v>306</v>
      </c>
      <c r="F197" s="180" t="s">
        <v>307</v>
      </c>
      <c r="G197" s="181" t="s">
        <v>132</v>
      </c>
      <c r="H197" s="182">
        <v>1</v>
      </c>
      <c r="I197" s="183"/>
      <c r="J197" s="184">
        <f>ROUND(I197*H197,2)</f>
        <v>0</v>
      </c>
      <c r="K197" s="185"/>
      <c r="L197" s="38"/>
      <c r="M197" s="186" t="s">
        <v>1</v>
      </c>
      <c r="N197" s="187" t="s">
        <v>42</v>
      </c>
      <c r="O197" s="81"/>
      <c r="P197" s="188">
        <f>O197*H197</f>
        <v>0</v>
      </c>
      <c r="Q197" s="188">
        <v>0</v>
      </c>
      <c r="R197" s="188">
        <f>Q197*H197</f>
        <v>0</v>
      </c>
      <c r="S197" s="188">
        <v>0</v>
      </c>
      <c r="T197" s="189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190" t="s">
        <v>133</v>
      </c>
      <c r="AT197" s="190" t="s">
        <v>129</v>
      </c>
      <c r="AU197" s="190" t="s">
        <v>84</v>
      </c>
      <c r="AY197" s="18" t="s">
        <v>127</v>
      </c>
      <c r="BE197" s="191">
        <f>IF(N197="základná",J197,0)</f>
        <v>0</v>
      </c>
      <c r="BF197" s="191">
        <f>IF(N197="znížená",J197,0)</f>
        <v>0</v>
      </c>
      <c r="BG197" s="191">
        <f>IF(N197="zákl. prenesená",J197,0)</f>
        <v>0</v>
      </c>
      <c r="BH197" s="191">
        <f>IF(N197="zníž. prenesená",J197,0)</f>
        <v>0</v>
      </c>
      <c r="BI197" s="191">
        <f>IF(N197="nulová",J197,0)</f>
        <v>0</v>
      </c>
      <c r="BJ197" s="18" t="s">
        <v>134</v>
      </c>
      <c r="BK197" s="191">
        <f>ROUND(I197*H197,2)</f>
        <v>0</v>
      </c>
      <c r="BL197" s="18" t="s">
        <v>133</v>
      </c>
      <c r="BM197" s="190" t="s">
        <v>308</v>
      </c>
    </row>
    <row r="198" s="2" customFormat="1" ht="24.15" customHeight="1">
      <c r="A198" s="37"/>
      <c r="B198" s="177"/>
      <c r="C198" s="178" t="s">
        <v>202</v>
      </c>
      <c r="D198" s="178" t="s">
        <v>129</v>
      </c>
      <c r="E198" s="179" t="s">
        <v>309</v>
      </c>
      <c r="F198" s="180" t="s">
        <v>310</v>
      </c>
      <c r="G198" s="181" t="s">
        <v>163</v>
      </c>
      <c r="H198" s="182">
        <v>6</v>
      </c>
      <c r="I198" s="183"/>
      <c r="J198" s="184">
        <f>ROUND(I198*H198,2)</f>
        <v>0</v>
      </c>
      <c r="K198" s="185"/>
      <c r="L198" s="38"/>
      <c r="M198" s="186" t="s">
        <v>1</v>
      </c>
      <c r="N198" s="187" t="s">
        <v>42</v>
      </c>
      <c r="O198" s="81"/>
      <c r="P198" s="188">
        <f>O198*H198</f>
        <v>0</v>
      </c>
      <c r="Q198" s="188">
        <v>0</v>
      </c>
      <c r="R198" s="188">
        <f>Q198*H198</f>
        <v>0</v>
      </c>
      <c r="S198" s="188">
        <v>0</v>
      </c>
      <c r="T198" s="189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90" t="s">
        <v>133</v>
      </c>
      <c r="AT198" s="190" t="s">
        <v>129</v>
      </c>
      <c r="AU198" s="190" t="s">
        <v>84</v>
      </c>
      <c r="AY198" s="18" t="s">
        <v>127</v>
      </c>
      <c r="BE198" s="191">
        <f>IF(N198="základná",J198,0)</f>
        <v>0</v>
      </c>
      <c r="BF198" s="191">
        <f>IF(N198="znížená",J198,0)</f>
        <v>0</v>
      </c>
      <c r="BG198" s="191">
        <f>IF(N198="zákl. prenesená",J198,0)</f>
        <v>0</v>
      </c>
      <c r="BH198" s="191">
        <f>IF(N198="zníž. prenesená",J198,0)</f>
        <v>0</v>
      </c>
      <c r="BI198" s="191">
        <f>IF(N198="nulová",J198,0)</f>
        <v>0</v>
      </c>
      <c r="BJ198" s="18" t="s">
        <v>134</v>
      </c>
      <c r="BK198" s="191">
        <f>ROUND(I198*H198,2)</f>
        <v>0</v>
      </c>
      <c r="BL198" s="18" t="s">
        <v>133</v>
      </c>
      <c r="BM198" s="190" t="s">
        <v>311</v>
      </c>
    </row>
    <row r="199" s="12" customFormat="1" ht="22.8" customHeight="1">
      <c r="A199" s="12"/>
      <c r="B199" s="166"/>
      <c r="C199" s="12"/>
      <c r="D199" s="167" t="s">
        <v>75</v>
      </c>
      <c r="E199" s="227" t="s">
        <v>312</v>
      </c>
      <c r="F199" s="227" t="s">
        <v>313</v>
      </c>
      <c r="G199" s="12"/>
      <c r="H199" s="12"/>
      <c r="I199" s="169"/>
      <c r="J199" s="228">
        <f>BK199</f>
        <v>0</v>
      </c>
      <c r="K199" s="12"/>
      <c r="L199" s="166"/>
      <c r="M199" s="171"/>
      <c r="N199" s="172"/>
      <c r="O199" s="172"/>
      <c r="P199" s="173">
        <f>SUM(P200:P205)</f>
        <v>0</v>
      </c>
      <c r="Q199" s="172"/>
      <c r="R199" s="173">
        <f>SUM(R200:R205)</f>
        <v>0</v>
      </c>
      <c r="S199" s="172"/>
      <c r="T199" s="174">
        <f>SUM(T200:T205)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167" t="s">
        <v>84</v>
      </c>
      <c r="AT199" s="175" t="s">
        <v>75</v>
      </c>
      <c r="AU199" s="175" t="s">
        <v>84</v>
      </c>
      <c r="AY199" s="167" t="s">
        <v>127</v>
      </c>
      <c r="BK199" s="176">
        <f>SUM(BK200:BK205)</f>
        <v>0</v>
      </c>
    </row>
    <row r="200" s="2" customFormat="1" ht="16.5" customHeight="1">
      <c r="A200" s="37"/>
      <c r="B200" s="177"/>
      <c r="C200" s="178" t="s">
        <v>314</v>
      </c>
      <c r="D200" s="178" t="s">
        <v>129</v>
      </c>
      <c r="E200" s="179" t="s">
        <v>315</v>
      </c>
      <c r="F200" s="180" t="s">
        <v>316</v>
      </c>
      <c r="G200" s="181" t="s">
        <v>132</v>
      </c>
      <c r="H200" s="182">
        <v>1</v>
      </c>
      <c r="I200" s="183"/>
      <c r="J200" s="184">
        <f>ROUND(I200*H200,2)</f>
        <v>0</v>
      </c>
      <c r="K200" s="185"/>
      <c r="L200" s="38"/>
      <c r="M200" s="186" t="s">
        <v>1</v>
      </c>
      <c r="N200" s="187" t="s">
        <v>42</v>
      </c>
      <c r="O200" s="81"/>
      <c r="P200" s="188">
        <f>O200*H200</f>
        <v>0</v>
      </c>
      <c r="Q200" s="188">
        <v>0</v>
      </c>
      <c r="R200" s="188">
        <f>Q200*H200</f>
        <v>0</v>
      </c>
      <c r="S200" s="188">
        <v>0</v>
      </c>
      <c r="T200" s="189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90" t="s">
        <v>133</v>
      </c>
      <c r="AT200" s="190" t="s">
        <v>129</v>
      </c>
      <c r="AU200" s="190" t="s">
        <v>134</v>
      </c>
      <c r="AY200" s="18" t="s">
        <v>127</v>
      </c>
      <c r="BE200" s="191">
        <f>IF(N200="základná",J200,0)</f>
        <v>0</v>
      </c>
      <c r="BF200" s="191">
        <f>IF(N200="znížená",J200,0)</f>
        <v>0</v>
      </c>
      <c r="BG200" s="191">
        <f>IF(N200="zákl. prenesená",J200,0)</f>
        <v>0</v>
      </c>
      <c r="BH200" s="191">
        <f>IF(N200="zníž. prenesená",J200,0)</f>
        <v>0</v>
      </c>
      <c r="BI200" s="191">
        <f>IF(N200="nulová",J200,0)</f>
        <v>0</v>
      </c>
      <c r="BJ200" s="18" t="s">
        <v>134</v>
      </c>
      <c r="BK200" s="191">
        <f>ROUND(I200*H200,2)</f>
        <v>0</v>
      </c>
      <c r="BL200" s="18" t="s">
        <v>133</v>
      </c>
      <c r="BM200" s="190" t="s">
        <v>317</v>
      </c>
    </row>
    <row r="201" s="2" customFormat="1" ht="16.5" customHeight="1">
      <c r="A201" s="37"/>
      <c r="B201" s="177"/>
      <c r="C201" s="216" t="s">
        <v>206</v>
      </c>
      <c r="D201" s="216" t="s">
        <v>160</v>
      </c>
      <c r="E201" s="217" t="s">
        <v>318</v>
      </c>
      <c r="F201" s="218" t="s">
        <v>319</v>
      </c>
      <c r="G201" s="219" t="s">
        <v>163</v>
      </c>
      <c r="H201" s="220">
        <v>3</v>
      </c>
      <c r="I201" s="221"/>
      <c r="J201" s="222">
        <f>ROUND(I201*H201,2)</f>
        <v>0</v>
      </c>
      <c r="K201" s="223"/>
      <c r="L201" s="224"/>
      <c r="M201" s="225" t="s">
        <v>1</v>
      </c>
      <c r="N201" s="226" t="s">
        <v>42</v>
      </c>
      <c r="O201" s="81"/>
      <c r="P201" s="188">
        <f>O201*H201</f>
        <v>0</v>
      </c>
      <c r="Q201" s="188">
        <v>0</v>
      </c>
      <c r="R201" s="188">
        <f>Q201*H201</f>
        <v>0</v>
      </c>
      <c r="S201" s="188">
        <v>0</v>
      </c>
      <c r="T201" s="189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190" t="s">
        <v>141</v>
      </c>
      <c r="AT201" s="190" t="s">
        <v>160</v>
      </c>
      <c r="AU201" s="190" t="s">
        <v>134</v>
      </c>
      <c r="AY201" s="18" t="s">
        <v>127</v>
      </c>
      <c r="BE201" s="191">
        <f>IF(N201="základná",J201,0)</f>
        <v>0</v>
      </c>
      <c r="BF201" s="191">
        <f>IF(N201="znížená",J201,0)</f>
        <v>0</v>
      </c>
      <c r="BG201" s="191">
        <f>IF(N201="zákl. prenesená",J201,0)</f>
        <v>0</v>
      </c>
      <c r="BH201" s="191">
        <f>IF(N201="zníž. prenesená",J201,0)</f>
        <v>0</v>
      </c>
      <c r="BI201" s="191">
        <f>IF(N201="nulová",J201,0)</f>
        <v>0</v>
      </c>
      <c r="BJ201" s="18" t="s">
        <v>134</v>
      </c>
      <c r="BK201" s="191">
        <f>ROUND(I201*H201,2)</f>
        <v>0</v>
      </c>
      <c r="BL201" s="18" t="s">
        <v>133</v>
      </c>
      <c r="BM201" s="190" t="s">
        <v>320</v>
      </c>
    </row>
    <row r="202" s="14" customFormat="1">
      <c r="A202" s="14"/>
      <c r="B202" s="200"/>
      <c r="C202" s="14"/>
      <c r="D202" s="193" t="s">
        <v>135</v>
      </c>
      <c r="E202" s="14"/>
      <c r="F202" s="202" t="s">
        <v>321</v>
      </c>
      <c r="G202" s="14"/>
      <c r="H202" s="203">
        <v>3</v>
      </c>
      <c r="I202" s="204"/>
      <c r="J202" s="14"/>
      <c r="K202" s="14"/>
      <c r="L202" s="200"/>
      <c r="M202" s="205"/>
      <c r="N202" s="206"/>
      <c r="O202" s="206"/>
      <c r="P202" s="206"/>
      <c r="Q202" s="206"/>
      <c r="R202" s="206"/>
      <c r="S202" s="206"/>
      <c r="T202" s="207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01" t="s">
        <v>135</v>
      </c>
      <c r="AU202" s="201" t="s">
        <v>134</v>
      </c>
      <c r="AV202" s="14" t="s">
        <v>134</v>
      </c>
      <c r="AW202" s="14" t="s">
        <v>3</v>
      </c>
      <c r="AX202" s="14" t="s">
        <v>84</v>
      </c>
      <c r="AY202" s="201" t="s">
        <v>127</v>
      </c>
    </row>
    <row r="203" s="2" customFormat="1" ht="16.5" customHeight="1">
      <c r="A203" s="37"/>
      <c r="B203" s="177"/>
      <c r="C203" s="216" t="s">
        <v>322</v>
      </c>
      <c r="D203" s="216" t="s">
        <v>160</v>
      </c>
      <c r="E203" s="217" t="s">
        <v>323</v>
      </c>
      <c r="F203" s="218" t="s">
        <v>324</v>
      </c>
      <c r="G203" s="219" t="s">
        <v>163</v>
      </c>
      <c r="H203" s="220">
        <v>8</v>
      </c>
      <c r="I203" s="221"/>
      <c r="J203" s="222">
        <f>ROUND(I203*H203,2)</f>
        <v>0</v>
      </c>
      <c r="K203" s="223"/>
      <c r="L203" s="224"/>
      <c r="M203" s="225" t="s">
        <v>1</v>
      </c>
      <c r="N203" s="226" t="s">
        <v>42</v>
      </c>
      <c r="O203" s="81"/>
      <c r="P203" s="188">
        <f>O203*H203</f>
        <v>0</v>
      </c>
      <c r="Q203" s="188">
        <v>0</v>
      </c>
      <c r="R203" s="188">
        <f>Q203*H203</f>
        <v>0</v>
      </c>
      <c r="S203" s="188">
        <v>0</v>
      </c>
      <c r="T203" s="189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190" t="s">
        <v>141</v>
      </c>
      <c r="AT203" s="190" t="s">
        <v>160</v>
      </c>
      <c r="AU203" s="190" t="s">
        <v>134</v>
      </c>
      <c r="AY203" s="18" t="s">
        <v>127</v>
      </c>
      <c r="BE203" s="191">
        <f>IF(N203="základná",J203,0)</f>
        <v>0</v>
      </c>
      <c r="BF203" s="191">
        <f>IF(N203="znížená",J203,0)</f>
        <v>0</v>
      </c>
      <c r="BG203" s="191">
        <f>IF(N203="zákl. prenesená",J203,0)</f>
        <v>0</v>
      </c>
      <c r="BH203" s="191">
        <f>IF(N203="zníž. prenesená",J203,0)</f>
        <v>0</v>
      </c>
      <c r="BI203" s="191">
        <f>IF(N203="nulová",J203,0)</f>
        <v>0</v>
      </c>
      <c r="BJ203" s="18" t="s">
        <v>134</v>
      </c>
      <c r="BK203" s="191">
        <f>ROUND(I203*H203,2)</f>
        <v>0</v>
      </c>
      <c r="BL203" s="18" t="s">
        <v>133</v>
      </c>
      <c r="BM203" s="190" t="s">
        <v>325</v>
      </c>
    </row>
    <row r="204" s="2" customFormat="1" ht="16.5" customHeight="1">
      <c r="A204" s="37"/>
      <c r="B204" s="177"/>
      <c r="C204" s="216" t="s">
        <v>210</v>
      </c>
      <c r="D204" s="216" t="s">
        <v>160</v>
      </c>
      <c r="E204" s="217" t="s">
        <v>326</v>
      </c>
      <c r="F204" s="218" t="s">
        <v>327</v>
      </c>
      <c r="G204" s="219" t="s">
        <v>163</v>
      </c>
      <c r="H204" s="220">
        <v>1</v>
      </c>
      <c r="I204" s="221"/>
      <c r="J204" s="222">
        <f>ROUND(I204*H204,2)</f>
        <v>0</v>
      </c>
      <c r="K204" s="223"/>
      <c r="L204" s="224"/>
      <c r="M204" s="225" t="s">
        <v>1</v>
      </c>
      <c r="N204" s="226" t="s">
        <v>42</v>
      </c>
      <c r="O204" s="81"/>
      <c r="P204" s="188">
        <f>O204*H204</f>
        <v>0</v>
      </c>
      <c r="Q204" s="188">
        <v>0</v>
      </c>
      <c r="R204" s="188">
        <f>Q204*H204</f>
        <v>0</v>
      </c>
      <c r="S204" s="188">
        <v>0</v>
      </c>
      <c r="T204" s="189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90" t="s">
        <v>141</v>
      </c>
      <c r="AT204" s="190" t="s">
        <v>160</v>
      </c>
      <c r="AU204" s="190" t="s">
        <v>134</v>
      </c>
      <c r="AY204" s="18" t="s">
        <v>127</v>
      </c>
      <c r="BE204" s="191">
        <f>IF(N204="základná",J204,0)</f>
        <v>0</v>
      </c>
      <c r="BF204" s="191">
        <f>IF(N204="znížená",J204,0)</f>
        <v>0</v>
      </c>
      <c r="BG204" s="191">
        <f>IF(N204="zákl. prenesená",J204,0)</f>
        <v>0</v>
      </c>
      <c r="BH204" s="191">
        <f>IF(N204="zníž. prenesená",J204,0)</f>
        <v>0</v>
      </c>
      <c r="BI204" s="191">
        <f>IF(N204="nulová",J204,0)</f>
        <v>0</v>
      </c>
      <c r="BJ204" s="18" t="s">
        <v>134</v>
      </c>
      <c r="BK204" s="191">
        <f>ROUND(I204*H204,2)</f>
        <v>0</v>
      </c>
      <c r="BL204" s="18" t="s">
        <v>133</v>
      </c>
      <c r="BM204" s="190" t="s">
        <v>328</v>
      </c>
    </row>
    <row r="205" s="2" customFormat="1" ht="16.5" customHeight="1">
      <c r="A205" s="37"/>
      <c r="B205" s="177"/>
      <c r="C205" s="216" t="s">
        <v>329</v>
      </c>
      <c r="D205" s="216" t="s">
        <v>160</v>
      </c>
      <c r="E205" s="217" t="s">
        <v>330</v>
      </c>
      <c r="F205" s="218" t="s">
        <v>331</v>
      </c>
      <c r="G205" s="219" t="s">
        <v>163</v>
      </c>
      <c r="H205" s="220">
        <v>1</v>
      </c>
      <c r="I205" s="221"/>
      <c r="J205" s="222">
        <f>ROUND(I205*H205,2)</f>
        <v>0</v>
      </c>
      <c r="K205" s="223"/>
      <c r="L205" s="224"/>
      <c r="M205" s="229" t="s">
        <v>1</v>
      </c>
      <c r="N205" s="230" t="s">
        <v>42</v>
      </c>
      <c r="O205" s="231"/>
      <c r="P205" s="232">
        <f>O205*H205</f>
        <v>0</v>
      </c>
      <c r="Q205" s="232">
        <v>0</v>
      </c>
      <c r="R205" s="232">
        <f>Q205*H205</f>
        <v>0</v>
      </c>
      <c r="S205" s="232">
        <v>0</v>
      </c>
      <c r="T205" s="233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190" t="s">
        <v>141</v>
      </c>
      <c r="AT205" s="190" t="s">
        <v>160</v>
      </c>
      <c r="AU205" s="190" t="s">
        <v>134</v>
      </c>
      <c r="AY205" s="18" t="s">
        <v>127</v>
      </c>
      <c r="BE205" s="191">
        <f>IF(N205="základná",J205,0)</f>
        <v>0</v>
      </c>
      <c r="BF205" s="191">
        <f>IF(N205="znížená",J205,0)</f>
        <v>0</v>
      </c>
      <c r="BG205" s="191">
        <f>IF(N205="zákl. prenesená",J205,0)</f>
        <v>0</v>
      </c>
      <c r="BH205" s="191">
        <f>IF(N205="zníž. prenesená",J205,0)</f>
        <v>0</v>
      </c>
      <c r="BI205" s="191">
        <f>IF(N205="nulová",J205,0)</f>
        <v>0</v>
      </c>
      <c r="BJ205" s="18" t="s">
        <v>134</v>
      </c>
      <c r="BK205" s="191">
        <f>ROUND(I205*H205,2)</f>
        <v>0</v>
      </c>
      <c r="BL205" s="18" t="s">
        <v>133</v>
      </c>
      <c r="BM205" s="190" t="s">
        <v>332</v>
      </c>
    </row>
    <row r="206" s="2" customFormat="1" ht="6.96" customHeight="1">
      <c r="A206" s="37"/>
      <c r="B206" s="64"/>
      <c r="C206" s="65"/>
      <c r="D206" s="65"/>
      <c r="E206" s="65"/>
      <c r="F206" s="65"/>
      <c r="G206" s="65"/>
      <c r="H206" s="65"/>
      <c r="I206" s="65"/>
      <c r="J206" s="65"/>
      <c r="K206" s="65"/>
      <c r="L206" s="38"/>
      <c r="M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</row>
  </sheetData>
  <autoFilter ref="C126:K205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88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="1" customFormat="1" ht="24.96" customHeight="1">
      <c r="B4" s="21"/>
      <c r="D4" s="22" t="s">
        <v>92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26.25" customHeight="1">
      <c r="B7" s="21"/>
      <c r="E7" s="125" t="str">
        <f>'Rekapitulácia stavby'!K6</f>
        <v>Revitalizácia vnútrobloku Pádivec - Hracie prvky a drobná architektúra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93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333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20</v>
      </c>
      <c r="G12" s="37"/>
      <c r="H12" s="37"/>
      <c r="I12" s="31" t="s">
        <v>21</v>
      </c>
      <c r="J12" s="73" t="str">
        <f>'Rekapitulácia stavby'!AN8</f>
        <v>10. 2. 2022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95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25</v>
      </c>
      <c r="F15" s="37"/>
      <c r="G15" s="37"/>
      <c r="H15" s="37"/>
      <c r="I15" s="31" t="s">
        <v>26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26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24</v>
      </c>
      <c r="J20" s="26" t="s">
        <v>30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31</v>
      </c>
      <c r="F21" s="37"/>
      <c r="G21" s="37"/>
      <c r="H21" s="37"/>
      <c r="I21" s="31" t="s">
        <v>26</v>
      </c>
      <c r="J21" s="26" t="s">
        <v>96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34</v>
      </c>
      <c r="E23" s="37"/>
      <c r="F23" s="37"/>
      <c r="G23" s="37"/>
      <c r="H23" s="37"/>
      <c r="I23" s="31" t="s">
        <v>24</v>
      </c>
      <c r="J23" s="26" t="str">
        <f>IF('Rekapitulácia stavby'!AN19="","",'Rekapitulácia stavby'!AN19)</f>
        <v>44387954</v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IF('Rekapitulácia stavby'!E20="","",'Rekapitulácia stavby'!E20)</f>
        <v>Kvitnúce záhrady s.r.o.</v>
      </c>
      <c r="F24" s="37"/>
      <c r="G24" s="37"/>
      <c r="H24" s="37"/>
      <c r="I24" s="31" t="s">
        <v>26</v>
      </c>
      <c r="J24" s="26" t="str">
        <f>IF('Rekapitulácia stavby'!AN20="","",'Rekapitulácia stavby'!AN20)</f>
        <v>SK2022700306</v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35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9" t="s">
        <v>36</v>
      </c>
      <c r="E30" s="37"/>
      <c r="F30" s="37"/>
      <c r="G30" s="37"/>
      <c r="H30" s="37"/>
      <c r="I30" s="37"/>
      <c r="J30" s="100">
        <f>ROUND(J123, 2)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94"/>
      <c r="E31" s="94"/>
      <c r="F31" s="94"/>
      <c r="G31" s="94"/>
      <c r="H31" s="94"/>
      <c r="I31" s="94"/>
      <c r="J31" s="94"/>
      <c r="K31" s="94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38</v>
      </c>
      <c r="G32" s="37"/>
      <c r="H32" s="37"/>
      <c r="I32" s="42" t="s">
        <v>37</v>
      </c>
      <c r="J32" s="42" t="s">
        <v>39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0" t="s">
        <v>40</v>
      </c>
      <c r="E33" s="44" t="s">
        <v>41</v>
      </c>
      <c r="F33" s="131">
        <f>ROUND((SUM(BE123:BE177)),  2)</f>
        <v>0</v>
      </c>
      <c r="G33" s="132"/>
      <c r="H33" s="132"/>
      <c r="I33" s="133">
        <v>0.20000000000000001</v>
      </c>
      <c r="J33" s="131">
        <f>ROUND(((SUM(BE123:BE177))*I33),  2)</f>
        <v>0</v>
      </c>
      <c r="K33" s="37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44" t="s">
        <v>42</v>
      </c>
      <c r="F34" s="131">
        <f>ROUND((SUM(BF123:BF177)),  2)</f>
        <v>0</v>
      </c>
      <c r="G34" s="132"/>
      <c r="H34" s="132"/>
      <c r="I34" s="133">
        <v>0.20000000000000001</v>
      </c>
      <c r="J34" s="131">
        <f>ROUND(((SUM(BF123:BF177))*I34),  2)</f>
        <v>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43</v>
      </c>
      <c r="F35" s="134">
        <f>ROUND((SUM(BG123:BG177)),  2)</f>
        <v>0</v>
      </c>
      <c r="G35" s="37"/>
      <c r="H35" s="37"/>
      <c r="I35" s="135">
        <v>0.20000000000000001</v>
      </c>
      <c r="J35" s="134">
        <f>0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44</v>
      </c>
      <c r="F36" s="134">
        <f>ROUND((SUM(BH123:BH177)),  2)</f>
        <v>0</v>
      </c>
      <c r="G36" s="37"/>
      <c r="H36" s="37"/>
      <c r="I36" s="135">
        <v>0.20000000000000001</v>
      </c>
      <c r="J36" s="134">
        <f>0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44" t="s">
        <v>45</v>
      </c>
      <c r="F37" s="131">
        <f>ROUND((SUM(BI123:BI177)),  2)</f>
        <v>0</v>
      </c>
      <c r="G37" s="132"/>
      <c r="H37" s="132"/>
      <c r="I37" s="133">
        <v>0</v>
      </c>
      <c r="J37" s="131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46</v>
      </c>
      <c r="E39" s="85"/>
      <c r="F39" s="85"/>
      <c r="G39" s="138" t="s">
        <v>47</v>
      </c>
      <c r="H39" s="139" t="s">
        <v>48</v>
      </c>
      <c r="I39" s="85"/>
      <c r="J39" s="140">
        <f>SUM(J30:J37)</f>
        <v>0</v>
      </c>
      <c r="K39" s="141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49</v>
      </c>
      <c r="E50" s="61"/>
      <c r="F50" s="61"/>
      <c r="G50" s="60" t="s">
        <v>50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51</v>
      </c>
      <c r="E61" s="40"/>
      <c r="F61" s="142" t="s">
        <v>52</v>
      </c>
      <c r="G61" s="62" t="s">
        <v>51</v>
      </c>
      <c r="H61" s="40"/>
      <c r="I61" s="40"/>
      <c r="J61" s="143" t="s">
        <v>52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53</v>
      </c>
      <c r="E65" s="63"/>
      <c r="F65" s="63"/>
      <c r="G65" s="60" t="s">
        <v>54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51</v>
      </c>
      <c r="E76" s="40"/>
      <c r="F76" s="142" t="s">
        <v>52</v>
      </c>
      <c r="G76" s="62" t="s">
        <v>51</v>
      </c>
      <c r="H76" s="40"/>
      <c r="I76" s="40"/>
      <c r="J76" s="143" t="s">
        <v>52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97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5" t="str">
        <f>E7</f>
        <v>Revitalizácia vnútrobloku Pádivec - Hracie prvky a drobná architektúra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93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71" t="str">
        <f>E9</f>
        <v xml:space="preserve">SO 03.2 - SO 03.2 Prvky drobnej architektrúry 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19</v>
      </c>
      <c r="D89" s="37"/>
      <c r="E89" s="37"/>
      <c r="F89" s="26" t="str">
        <f>F12</f>
        <v>Trenčín</v>
      </c>
      <c r="G89" s="37"/>
      <c r="H89" s="37"/>
      <c r="I89" s="31" t="s">
        <v>21</v>
      </c>
      <c r="J89" s="73" t="str">
        <f>IF(J12="","",J12)</f>
        <v>10. 2. 2022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23</v>
      </c>
      <c r="D91" s="37"/>
      <c r="E91" s="37"/>
      <c r="F91" s="26" t="str">
        <f>E15</f>
        <v>Mesto Trenčín</v>
      </c>
      <c r="G91" s="37"/>
      <c r="H91" s="37"/>
      <c r="I91" s="31" t="s">
        <v>29</v>
      </c>
      <c r="J91" s="35" t="str">
        <f>E21</f>
        <v>Kvitnúce záhrady s.r.o.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5.6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34</v>
      </c>
      <c r="J92" s="35" t="str">
        <f>E24</f>
        <v>Kvitnúce záhrady s.r.o.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4" t="s">
        <v>98</v>
      </c>
      <c r="D94" s="136"/>
      <c r="E94" s="136"/>
      <c r="F94" s="136"/>
      <c r="G94" s="136"/>
      <c r="H94" s="136"/>
      <c r="I94" s="136"/>
      <c r="J94" s="145" t="s">
        <v>99</v>
      </c>
      <c r="K94" s="136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6" t="s">
        <v>100</v>
      </c>
      <c r="D96" s="37"/>
      <c r="E96" s="37"/>
      <c r="F96" s="37"/>
      <c r="G96" s="37"/>
      <c r="H96" s="37"/>
      <c r="I96" s="37"/>
      <c r="J96" s="100">
        <f>J123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101</v>
      </c>
    </row>
    <row r="97" s="9" customFormat="1" ht="24.96" customHeight="1">
      <c r="A97" s="9"/>
      <c r="B97" s="147"/>
      <c r="C97" s="9"/>
      <c r="D97" s="148" t="s">
        <v>104</v>
      </c>
      <c r="E97" s="149"/>
      <c r="F97" s="149"/>
      <c r="G97" s="149"/>
      <c r="H97" s="149"/>
      <c r="I97" s="149"/>
      <c r="J97" s="150">
        <f>J124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47"/>
      <c r="C98" s="9"/>
      <c r="D98" s="148" t="s">
        <v>102</v>
      </c>
      <c r="E98" s="149"/>
      <c r="F98" s="149"/>
      <c r="G98" s="149"/>
      <c r="H98" s="149"/>
      <c r="I98" s="149"/>
      <c r="J98" s="150">
        <f>J131</f>
        <v>0</v>
      </c>
      <c r="K98" s="9"/>
      <c r="L98" s="147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47"/>
      <c r="C99" s="9"/>
      <c r="D99" s="148" t="s">
        <v>334</v>
      </c>
      <c r="E99" s="149"/>
      <c r="F99" s="149"/>
      <c r="G99" s="149"/>
      <c r="H99" s="149"/>
      <c r="I99" s="149"/>
      <c r="J99" s="150">
        <f>J132</f>
        <v>0</v>
      </c>
      <c r="K99" s="9"/>
      <c r="L99" s="14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47"/>
      <c r="C100" s="9"/>
      <c r="D100" s="148" t="s">
        <v>335</v>
      </c>
      <c r="E100" s="149"/>
      <c r="F100" s="149"/>
      <c r="G100" s="149"/>
      <c r="H100" s="149"/>
      <c r="I100" s="149"/>
      <c r="J100" s="150">
        <f>J135</f>
        <v>0</v>
      </c>
      <c r="K100" s="9"/>
      <c r="L100" s="147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47"/>
      <c r="C101" s="9"/>
      <c r="D101" s="148" t="s">
        <v>106</v>
      </c>
      <c r="E101" s="149"/>
      <c r="F101" s="149"/>
      <c r="G101" s="149"/>
      <c r="H101" s="149"/>
      <c r="I101" s="149"/>
      <c r="J101" s="150">
        <f>J154</f>
        <v>0</v>
      </c>
      <c r="K101" s="9"/>
      <c r="L101" s="147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47"/>
      <c r="C102" s="9"/>
      <c r="D102" s="148" t="s">
        <v>107</v>
      </c>
      <c r="E102" s="149"/>
      <c r="F102" s="149"/>
      <c r="G102" s="149"/>
      <c r="H102" s="149"/>
      <c r="I102" s="149"/>
      <c r="J102" s="150">
        <f>J169</f>
        <v>0</v>
      </c>
      <c r="K102" s="9"/>
      <c r="L102" s="147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47"/>
      <c r="C103" s="9"/>
      <c r="D103" s="148" t="s">
        <v>109</v>
      </c>
      <c r="E103" s="149"/>
      <c r="F103" s="149"/>
      <c r="G103" s="149"/>
      <c r="H103" s="149"/>
      <c r="I103" s="149"/>
      <c r="J103" s="150">
        <f>J175</f>
        <v>0</v>
      </c>
      <c r="K103" s="9"/>
      <c r="L103" s="147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7"/>
      <c r="B104" s="38"/>
      <c r="C104" s="37"/>
      <c r="D104" s="37"/>
      <c r="E104" s="37"/>
      <c r="F104" s="37"/>
      <c r="G104" s="37"/>
      <c r="H104" s="37"/>
      <c r="I104" s="37"/>
      <c r="J104" s="37"/>
      <c r="K104" s="37"/>
      <c r="L104" s="59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64"/>
      <c r="C105" s="65"/>
      <c r="D105" s="65"/>
      <c r="E105" s="65"/>
      <c r="F105" s="65"/>
      <c r="G105" s="65"/>
      <c r="H105" s="65"/>
      <c r="I105" s="65"/>
      <c r="J105" s="65"/>
      <c r="K105" s="65"/>
      <c r="L105" s="59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9" s="2" customFormat="1" ht="6.96" customHeight="1">
      <c r="A109" s="37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59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4.96" customHeight="1">
      <c r="A110" s="37"/>
      <c r="B110" s="38"/>
      <c r="C110" s="22" t="s">
        <v>113</v>
      </c>
      <c r="D110" s="37"/>
      <c r="E110" s="37"/>
      <c r="F110" s="37"/>
      <c r="G110" s="37"/>
      <c r="H110" s="37"/>
      <c r="I110" s="37"/>
      <c r="J110" s="37"/>
      <c r="K110" s="37"/>
      <c r="L110" s="59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7"/>
      <c r="D111" s="37"/>
      <c r="E111" s="37"/>
      <c r="F111" s="37"/>
      <c r="G111" s="37"/>
      <c r="H111" s="37"/>
      <c r="I111" s="37"/>
      <c r="J111" s="37"/>
      <c r="K111" s="37"/>
      <c r="L111" s="59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15</v>
      </c>
      <c r="D112" s="37"/>
      <c r="E112" s="37"/>
      <c r="F112" s="37"/>
      <c r="G112" s="37"/>
      <c r="H112" s="37"/>
      <c r="I112" s="37"/>
      <c r="J112" s="37"/>
      <c r="K112" s="37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6.25" customHeight="1">
      <c r="A113" s="37"/>
      <c r="B113" s="38"/>
      <c r="C113" s="37"/>
      <c r="D113" s="37"/>
      <c r="E113" s="125" t="str">
        <f>E7</f>
        <v>Revitalizácia vnútrobloku Pádivec - Hracie prvky a drobná architektúra</v>
      </c>
      <c r="F113" s="31"/>
      <c r="G113" s="31"/>
      <c r="H113" s="31"/>
      <c r="I113" s="37"/>
      <c r="J113" s="37"/>
      <c r="K113" s="37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93</v>
      </c>
      <c r="D114" s="37"/>
      <c r="E114" s="37"/>
      <c r="F114" s="37"/>
      <c r="G114" s="37"/>
      <c r="H114" s="37"/>
      <c r="I114" s="37"/>
      <c r="J114" s="37"/>
      <c r="K114" s="37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7"/>
      <c r="D115" s="37"/>
      <c r="E115" s="71" t="str">
        <f>E9</f>
        <v xml:space="preserve">SO 03.2 - SO 03.2 Prvky drobnej architektrúry </v>
      </c>
      <c r="F115" s="37"/>
      <c r="G115" s="37"/>
      <c r="H115" s="37"/>
      <c r="I115" s="37"/>
      <c r="J115" s="37"/>
      <c r="K115" s="37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7"/>
      <c r="D116" s="37"/>
      <c r="E116" s="37"/>
      <c r="F116" s="37"/>
      <c r="G116" s="37"/>
      <c r="H116" s="37"/>
      <c r="I116" s="37"/>
      <c r="J116" s="37"/>
      <c r="K116" s="37"/>
      <c r="L116" s="59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19</v>
      </c>
      <c r="D117" s="37"/>
      <c r="E117" s="37"/>
      <c r="F117" s="26" t="str">
        <f>F12</f>
        <v>Trenčín</v>
      </c>
      <c r="G117" s="37"/>
      <c r="H117" s="37"/>
      <c r="I117" s="31" t="s">
        <v>21</v>
      </c>
      <c r="J117" s="73" t="str">
        <f>IF(J12="","",J12)</f>
        <v>10. 2. 2022</v>
      </c>
      <c r="K117" s="37"/>
      <c r="L117" s="59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7"/>
      <c r="D118" s="37"/>
      <c r="E118" s="37"/>
      <c r="F118" s="37"/>
      <c r="G118" s="37"/>
      <c r="H118" s="37"/>
      <c r="I118" s="37"/>
      <c r="J118" s="37"/>
      <c r="K118" s="37"/>
      <c r="L118" s="59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25.65" customHeight="1">
      <c r="A119" s="37"/>
      <c r="B119" s="38"/>
      <c r="C119" s="31" t="s">
        <v>23</v>
      </c>
      <c r="D119" s="37"/>
      <c r="E119" s="37"/>
      <c r="F119" s="26" t="str">
        <f>E15</f>
        <v>Mesto Trenčín</v>
      </c>
      <c r="G119" s="37"/>
      <c r="H119" s="37"/>
      <c r="I119" s="31" t="s">
        <v>29</v>
      </c>
      <c r="J119" s="35" t="str">
        <f>E21</f>
        <v>Kvitnúce záhrady s.r.o.</v>
      </c>
      <c r="K119" s="37"/>
      <c r="L119" s="59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5.65" customHeight="1">
      <c r="A120" s="37"/>
      <c r="B120" s="38"/>
      <c r="C120" s="31" t="s">
        <v>27</v>
      </c>
      <c r="D120" s="37"/>
      <c r="E120" s="37"/>
      <c r="F120" s="26" t="str">
        <f>IF(E18="","",E18)</f>
        <v>Vyplň údaj</v>
      </c>
      <c r="G120" s="37"/>
      <c r="H120" s="37"/>
      <c r="I120" s="31" t="s">
        <v>34</v>
      </c>
      <c r="J120" s="35" t="str">
        <f>E24</f>
        <v>Kvitnúce záhrady s.r.o.</v>
      </c>
      <c r="K120" s="37"/>
      <c r="L120" s="59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7"/>
      <c r="D121" s="37"/>
      <c r="E121" s="37"/>
      <c r="F121" s="37"/>
      <c r="G121" s="37"/>
      <c r="H121" s="37"/>
      <c r="I121" s="37"/>
      <c r="J121" s="37"/>
      <c r="K121" s="37"/>
      <c r="L121" s="59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155"/>
      <c r="B122" s="156"/>
      <c r="C122" s="157" t="s">
        <v>114</v>
      </c>
      <c r="D122" s="158" t="s">
        <v>61</v>
      </c>
      <c r="E122" s="158" t="s">
        <v>57</v>
      </c>
      <c r="F122" s="158" t="s">
        <v>58</v>
      </c>
      <c r="G122" s="158" t="s">
        <v>115</v>
      </c>
      <c r="H122" s="158" t="s">
        <v>116</v>
      </c>
      <c r="I122" s="158" t="s">
        <v>117</v>
      </c>
      <c r="J122" s="159" t="s">
        <v>99</v>
      </c>
      <c r="K122" s="160" t="s">
        <v>118</v>
      </c>
      <c r="L122" s="161"/>
      <c r="M122" s="90" t="s">
        <v>1</v>
      </c>
      <c r="N122" s="91" t="s">
        <v>40</v>
      </c>
      <c r="O122" s="91" t="s">
        <v>119</v>
      </c>
      <c r="P122" s="91" t="s">
        <v>120</v>
      </c>
      <c r="Q122" s="91" t="s">
        <v>121</v>
      </c>
      <c r="R122" s="91" t="s">
        <v>122</v>
      </c>
      <c r="S122" s="91" t="s">
        <v>123</v>
      </c>
      <c r="T122" s="92" t="s">
        <v>124</v>
      </c>
      <c r="U122" s="155"/>
      <c r="V122" s="155"/>
      <c r="W122" s="155"/>
      <c r="X122" s="155"/>
      <c r="Y122" s="155"/>
      <c r="Z122" s="155"/>
      <c r="AA122" s="155"/>
      <c r="AB122" s="155"/>
      <c r="AC122" s="155"/>
      <c r="AD122" s="155"/>
      <c r="AE122" s="155"/>
    </row>
    <row r="123" s="2" customFormat="1" ht="22.8" customHeight="1">
      <c r="A123" s="37"/>
      <c r="B123" s="38"/>
      <c r="C123" s="97" t="s">
        <v>100</v>
      </c>
      <c r="D123" s="37"/>
      <c r="E123" s="37"/>
      <c r="F123" s="37"/>
      <c r="G123" s="37"/>
      <c r="H123" s="37"/>
      <c r="I123" s="37"/>
      <c r="J123" s="162">
        <f>BK123</f>
        <v>0</v>
      </c>
      <c r="K123" s="37"/>
      <c r="L123" s="38"/>
      <c r="M123" s="93"/>
      <c r="N123" s="77"/>
      <c r="O123" s="94"/>
      <c r="P123" s="163">
        <f>P124+P131+P132+P135+P154+P169+P175</f>
        <v>0</v>
      </c>
      <c r="Q123" s="94"/>
      <c r="R123" s="163">
        <f>R124+R131+R132+R135+R154+R169+R175</f>
        <v>274.97837127000003</v>
      </c>
      <c r="S123" s="94"/>
      <c r="T123" s="164">
        <f>T124+T131+T132+T135+T154+T169+T175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8" t="s">
        <v>75</v>
      </c>
      <c r="AU123" s="18" t="s">
        <v>101</v>
      </c>
      <c r="BK123" s="165">
        <f>BK124+BK131+BK132+BK135+BK154+BK169+BK175</f>
        <v>0</v>
      </c>
    </row>
    <row r="124" s="12" customFormat="1" ht="25.92" customHeight="1">
      <c r="A124" s="12"/>
      <c r="B124" s="166"/>
      <c r="C124" s="12"/>
      <c r="D124" s="167" t="s">
        <v>75</v>
      </c>
      <c r="E124" s="168" t="s">
        <v>154</v>
      </c>
      <c r="F124" s="168" t="s">
        <v>154</v>
      </c>
      <c r="G124" s="12"/>
      <c r="H124" s="12"/>
      <c r="I124" s="169"/>
      <c r="J124" s="170">
        <f>BK124</f>
        <v>0</v>
      </c>
      <c r="K124" s="12"/>
      <c r="L124" s="166"/>
      <c r="M124" s="171"/>
      <c r="N124" s="172"/>
      <c r="O124" s="172"/>
      <c r="P124" s="173">
        <f>SUM(P125:P130)</f>
        <v>0</v>
      </c>
      <c r="Q124" s="172"/>
      <c r="R124" s="173">
        <f>SUM(R125:R130)</f>
        <v>0</v>
      </c>
      <c r="S124" s="172"/>
      <c r="T124" s="174">
        <f>SUM(T125:T130)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67" t="s">
        <v>84</v>
      </c>
      <c r="AT124" s="175" t="s">
        <v>75</v>
      </c>
      <c r="AU124" s="175" t="s">
        <v>76</v>
      </c>
      <c r="AY124" s="167" t="s">
        <v>127</v>
      </c>
      <c r="BK124" s="176">
        <f>SUM(BK125:BK130)</f>
        <v>0</v>
      </c>
    </row>
    <row r="125" s="2" customFormat="1" ht="16.5" customHeight="1">
      <c r="A125" s="37"/>
      <c r="B125" s="177"/>
      <c r="C125" s="178" t="s">
        <v>84</v>
      </c>
      <c r="D125" s="178" t="s">
        <v>129</v>
      </c>
      <c r="E125" s="179" t="s">
        <v>156</v>
      </c>
      <c r="F125" s="180" t="s">
        <v>336</v>
      </c>
      <c r="G125" s="181" t="s">
        <v>132</v>
      </c>
      <c r="H125" s="182">
        <v>1</v>
      </c>
      <c r="I125" s="183"/>
      <c r="J125" s="184">
        <f>ROUND(I125*H125,2)</f>
        <v>0</v>
      </c>
      <c r="K125" s="185"/>
      <c r="L125" s="38"/>
      <c r="M125" s="186" t="s">
        <v>1</v>
      </c>
      <c r="N125" s="187" t="s">
        <v>42</v>
      </c>
      <c r="O125" s="81"/>
      <c r="P125" s="188">
        <f>O125*H125</f>
        <v>0</v>
      </c>
      <c r="Q125" s="188">
        <v>0</v>
      </c>
      <c r="R125" s="188">
        <f>Q125*H125</f>
        <v>0</v>
      </c>
      <c r="S125" s="188">
        <v>0</v>
      </c>
      <c r="T125" s="18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0" t="s">
        <v>133</v>
      </c>
      <c r="AT125" s="190" t="s">
        <v>129</v>
      </c>
      <c r="AU125" s="190" t="s">
        <v>84</v>
      </c>
      <c r="AY125" s="18" t="s">
        <v>127</v>
      </c>
      <c r="BE125" s="191">
        <f>IF(N125="základná",J125,0)</f>
        <v>0</v>
      </c>
      <c r="BF125" s="191">
        <f>IF(N125="znížená",J125,0)</f>
        <v>0</v>
      </c>
      <c r="BG125" s="191">
        <f>IF(N125="zákl. prenesená",J125,0)</f>
        <v>0</v>
      </c>
      <c r="BH125" s="191">
        <f>IF(N125="zníž. prenesená",J125,0)</f>
        <v>0</v>
      </c>
      <c r="BI125" s="191">
        <f>IF(N125="nulová",J125,0)</f>
        <v>0</v>
      </c>
      <c r="BJ125" s="18" t="s">
        <v>134</v>
      </c>
      <c r="BK125" s="191">
        <f>ROUND(I125*H125,2)</f>
        <v>0</v>
      </c>
      <c r="BL125" s="18" t="s">
        <v>133</v>
      </c>
      <c r="BM125" s="190" t="s">
        <v>134</v>
      </c>
    </row>
    <row r="126" s="2" customFormat="1" ht="16.5" customHeight="1">
      <c r="A126" s="37"/>
      <c r="B126" s="177"/>
      <c r="C126" s="216" t="s">
        <v>134</v>
      </c>
      <c r="D126" s="216" t="s">
        <v>160</v>
      </c>
      <c r="E126" s="217" t="s">
        <v>337</v>
      </c>
      <c r="F126" s="218" t="s">
        <v>338</v>
      </c>
      <c r="G126" s="219" t="s">
        <v>163</v>
      </c>
      <c r="H126" s="220">
        <v>1</v>
      </c>
      <c r="I126" s="221"/>
      <c r="J126" s="222">
        <f>ROUND(I126*H126,2)</f>
        <v>0</v>
      </c>
      <c r="K126" s="223"/>
      <c r="L126" s="224"/>
      <c r="M126" s="225" t="s">
        <v>1</v>
      </c>
      <c r="N126" s="226" t="s">
        <v>42</v>
      </c>
      <c r="O126" s="81"/>
      <c r="P126" s="188">
        <f>O126*H126</f>
        <v>0</v>
      </c>
      <c r="Q126" s="188">
        <v>0</v>
      </c>
      <c r="R126" s="188">
        <f>Q126*H126</f>
        <v>0</v>
      </c>
      <c r="S126" s="188">
        <v>0</v>
      </c>
      <c r="T126" s="18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90" t="s">
        <v>141</v>
      </c>
      <c r="AT126" s="190" t="s">
        <v>160</v>
      </c>
      <c r="AU126" s="190" t="s">
        <v>84</v>
      </c>
      <c r="AY126" s="18" t="s">
        <v>127</v>
      </c>
      <c r="BE126" s="191">
        <f>IF(N126="základná",J126,0)</f>
        <v>0</v>
      </c>
      <c r="BF126" s="191">
        <f>IF(N126="znížená",J126,0)</f>
        <v>0</v>
      </c>
      <c r="BG126" s="191">
        <f>IF(N126="zákl. prenesená",J126,0)</f>
        <v>0</v>
      </c>
      <c r="BH126" s="191">
        <f>IF(N126="zníž. prenesená",J126,0)</f>
        <v>0</v>
      </c>
      <c r="BI126" s="191">
        <f>IF(N126="nulová",J126,0)</f>
        <v>0</v>
      </c>
      <c r="BJ126" s="18" t="s">
        <v>134</v>
      </c>
      <c r="BK126" s="191">
        <f>ROUND(I126*H126,2)</f>
        <v>0</v>
      </c>
      <c r="BL126" s="18" t="s">
        <v>133</v>
      </c>
      <c r="BM126" s="190" t="s">
        <v>133</v>
      </c>
    </row>
    <row r="127" s="2" customFormat="1" ht="16.5" customHeight="1">
      <c r="A127" s="37"/>
      <c r="B127" s="177"/>
      <c r="C127" s="216" t="s">
        <v>144</v>
      </c>
      <c r="D127" s="216" t="s">
        <v>160</v>
      </c>
      <c r="E127" s="217" t="s">
        <v>339</v>
      </c>
      <c r="F127" s="218" t="s">
        <v>340</v>
      </c>
      <c r="G127" s="219" t="s">
        <v>163</v>
      </c>
      <c r="H127" s="220">
        <v>1</v>
      </c>
      <c r="I127" s="221"/>
      <c r="J127" s="222">
        <f>ROUND(I127*H127,2)</f>
        <v>0</v>
      </c>
      <c r="K127" s="223"/>
      <c r="L127" s="224"/>
      <c r="M127" s="225" t="s">
        <v>1</v>
      </c>
      <c r="N127" s="226" t="s">
        <v>42</v>
      </c>
      <c r="O127" s="81"/>
      <c r="P127" s="188">
        <f>O127*H127</f>
        <v>0</v>
      </c>
      <c r="Q127" s="188">
        <v>0</v>
      </c>
      <c r="R127" s="188">
        <f>Q127*H127</f>
        <v>0</v>
      </c>
      <c r="S127" s="188">
        <v>0</v>
      </c>
      <c r="T127" s="18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0" t="s">
        <v>141</v>
      </c>
      <c r="AT127" s="190" t="s">
        <v>160</v>
      </c>
      <c r="AU127" s="190" t="s">
        <v>84</v>
      </c>
      <c r="AY127" s="18" t="s">
        <v>127</v>
      </c>
      <c r="BE127" s="191">
        <f>IF(N127="základná",J127,0)</f>
        <v>0</v>
      </c>
      <c r="BF127" s="191">
        <f>IF(N127="znížená",J127,0)</f>
        <v>0</v>
      </c>
      <c r="BG127" s="191">
        <f>IF(N127="zákl. prenesená",J127,0)</f>
        <v>0</v>
      </c>
      <c r="BH127" s="191">
        <f>IF(N127="zníž. prenesená",J127,0)</f>
        <v>0</v>
      </c>
      <c r="BI127" s="191">
        <f>IF(N127="nulová",J127,0)</f>
        <v>0</v>
      </c>
      <c r="BJ127" s="18" t="s">
        <v>134</v>
      </c>
      <c r="BK127" s="191">
        <f>ROUND(I127*H127,2)</f>
        <v>0</v>
      </c>
      <c r="BL127" s="18" t="s">
        <v>133</v>
      </c>
      <c r="BM127" s="190" t="s">
        <v>159</v>
      </c>
    </row>
    <row r="128" s="2" customFormat="1" ht="16.5" customHeight="1">
      <c r="A128" s="37"/>
      <c r="B128" s="177"/>
      <c r="C128" s="216" t="s">
        <v>133</v>
      </c>
      <c r="D128" s="216" t="s">
        <v>160</v>
      </c>
      <c r="E128" s="217" t="s">
        <v>341</v>
      </c>
      <c r="F128" s="218" t="s">
        <v>342</v>
      </c>
      <c r="G128" s="219" t="s">
        <v>163</v>
      </c>
      <c r="H128" s="220">
        <v>1</v>
      </c>
      <c r="I128" s="221"/>
      <c r="J128" s="222">
        <f>ROUND(I128*H128,2)</f>
        <v>0</v>
      </c>
      <c r="K128" s="223"/>
      <c r="L128" s="224"/>
      <c r="M128" s="225" t="s">
        <v>1</v>
      </c>
      <c r="N128" s="226" t="s">
        <v>42</v>
      </c>
      <c r="O128" s="81"/>
      <c r="P128" s="188">
        <f>O128*H128</f>
        <v>0</v>
      </c>
      <c r="Q128" s="188">
        <v>0</v>
      </c>
      <c r="R128" s="188">
        <f>Q128*H128</f>
        <v>0</v>
      </c>
      <c r="S128" s="188">
        <v>0</v>
      </c>
      <c r="T128" s="18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0" t="s">
        <v>141</v>
      </c>
      <c r="AT128" s="190" t="s">
        <v>160</v>
      </c>
      <c r="AU128" s="190" t="s">
        <v>84</v>
      </c>
      <c r="AY128" s="18" t="s">
        <v>127</v>
      </c>
      <c r="BE128" s="191">
        <f>IF(N128="základná",J128,0)</f>
        <v>0</v>
      </c>
      <c r="BF128" s="191">
        <f>IF(N128="znížená",J128,0)</f>
        <v>0</v>
      </c>
      <c r="BG128" s="191">
        <f>IF(N128="zákl. prenesená",J128,0)</f>
        <v>0</v>
      </c>
      <c r="BH128" s="191">
        <f>IF(N128="zníž. prenesená",J128,0)</f>
        <v>0</v>
      </c>
      <c r="BI128" s="191">
        <f>IF(N128="nulová",J128,0)</f>
        <v>0</v>
      </c>
      <c r="BJ128" s="18" t="s">
        <v>134</v>
      </c>
      <c r="BK128" s="191">
        <f>ROUND(I128*H128,2)</f>
        <v>0</v>
      </c>
      <c r="BL128" s="18" t="s">
        <v>133</v>
      </c>
      <c r="BM128" s="190" t="s">
        <v>141</v>
      </c>
    </row>
    <row r="129" s="2" customFormat="1" ht="24.15" customHeight="1">
      <c r="A129" s="37"/>
      <c r="B129" s="177"/>
      <c r="C129" s="216" t="s">
        <v>155</v>
      </c>
      <c r="D129" s="216" t="s">
        <v>160</v>
      </c>
      <c r="E129" s="217" t="s">
        <v>343</v>
      </c>
      <c r="F129" s="218" t="s">
        <v>344</v>
      </c>
      <c r="G129" s="219" t="s">
        <v>163</v>
      </c>
      <c r="H129" s="220">
        <v>2</v>
      </c>
      <c r="I129" s="221"/>
      <c r="J129" s="222">
        <f>ROUND(I129*H129,2)</f>
        <v>0</v>
      </c>
      <c r="K129" s="223"/>
      <c r="L129" s="224"/>
      <c r="M129" s="225" t="s">
        <v>1</v>
      </c>
      <c r="N129" s="226" t="s">
        <v>42</v>
      </c>
      <c r="O129" s="81"/>
      <c r="P129" s="188">
        <f>O129*H129</f>
        <v>0</v>
      </c>
      <c r="Q129" s="188">
        <v>0</v>
      </c>
      <c r="R129" s="188">
        <f>Q129*H129</f>
        <v>0</v>
      </c>
      <c r="S129" s="188">
        <v>0</v>
      </c>
      <c r="T129" s="18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0" t="s">
        <v>141</v>
      </c>
      <c r="AT129" s="190" t="s">
        <v>160</v>
      </c>
      <c r="AU129" s="190" t="s">
        <v>84</v>
      </c>
      <c r="AY129" s="18" t="s">
        <v>127</v>
      </c>
      <c r="BE129" s="191">
        <f>IF(N129="základná",J129,0)</f>
        <v>0</v>
      </c>
      <c r="BF129" s="191">
        <f>IF(N129="znížená",J129,0)</f>
        <v>0</v>
      </c>
      <c r="BG129" s="191">
        <f>IF(N129="zákl. prenesená",J129,0)</f>
        <v>0</v>
      </c>
      <c r="BH129" s="191">
        <f>IF(N129="zníž. prenesená",J129,0)</f>
        <v>0</v>
      </c>
      <c r="BI129" s="191">
        <f>IF(N129="nulová",J129,0)</f>
        <v>0</v>
      </c>
      <c r="BJ129" s="18" t="s">
        <v>134</v>
      </c>
      <c r="BK129" s="191">
        <f>ROUND(I129*H129,2)</f>
        <v>0</v>
      </c>
      <c r="BL129" s="18" t="s">
        <v>133</v>
      </c>
      <c r="BM129" s="190" t="s">
        <v>345</v>
      </c>
    </row>
    <row r="130" s="2" customFormat="1" ht="16.5" customHeight="1">
      <c r="A130" s="37"/>
      <c r="B130" s="177"/>
      <c r="C130" s="216" t="s">
        <v>159</v>
      </c>
      <c r="D130" s="216" t="s">
        <v>160</v>
      </c>
      <c r="E130" s="217" t="s">
        <v>346</v>
      </c>
      <c r="F130" s="218" t="s">
        <v>347</v>
      </c>
      <c r="G130" s="219" t="s">
        <v>163</v>
      </c>
      <c r="H130" s="220">
        <v>2</v>
      </c>
      <c r="I130" s="221"/>
      <c r="J130" s="222">
        <f>ROUND(I130*H130,2)</f>
        <v>0</v>
      </c>
      <c r="K130" s="223"/>
      <c r="L130" s="224"/>
      <c r="M130" s="225" t="s">
        <v>1</v>
      </c>
      <c r="N130" s="226" t="s">
        <v>42</v>
      </c>
      <c r="O130" s="81"/>
      <c r="P130" s="188">
        <f>O130*H130</f>
        <v>0</v>
      </c>
      <c r="Q130" s="188">
        <v>0</v>
      </c>
      <c r="R130" s="188">
        <f>Q130*H130</f>
        <v>0</v>
      </c>
      <c r="S130" s="188">
        <v>0</v>
      </c>
      <c r="T130" s="18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0" t="s">
        <v>141</v>
      </c>
      <c r="AT130" s="190" t="s">
        <v>160</v>
      </c>
      <c r="AU130" s="190" t="s">
        <v>84</v>
      </c>
      <c r="AY130" s="18" t="s">
        <v>127</v>
      </c>
      <c r="BE130" s="191">
        <f>IF(N130="základná",J130,0)</f>
        <v>0</v>
      </c>
      <c r="BF130" s="191">
        <f>IF(N130="znížená",J130,0)</f>
        <v>0</v>
      </c>
      <c r="BG130" s="191">
        <f>IF(N130="zákl. prenesená",J130,0)</f>
        <v>0</v>
      </c>
      <c r="BH130" s="191">
        <f>IF(N130="zníž. prenesená",J130,0)</f>
        <v>0</v>
      </c>
      <c r="BI130" s="191">
        <f>IF(N130="nulová",J130,0)</f>
        <v>0</v>
      </c>
      <c r="BJ130" s="18" t="s">
        <v>134</v>
      </c>
      <c r="BK130" s="191">
        <f>ROUND(I130*H130,2)</f>
        <v>0</v>
      </c>
      <c r="BL130" s="18" t="s">
        <v>133</v>
      </c>
      <c r="BM130" s="190" t="s">
        <v>348</v>
      </c>
    </row>
    <row r="131" s="12" customFormat="1" ht="25.92" customHeight="1">
      <c r="A131" s="12"/>
      <c r="B131" s="166"/>
      <c r="C131" s="12"/>
      <c r="D131" s="167" t="s">
        <v>75</v>
      </c>
      <c r="E131" s="168" t="s">
        <v>125</v>
      </c>
      <c r="F131" s="168" t="s">
        <v>126</v>
      </c>
      <c r="G131" s="12"/>
      <c r="H131" s="12"/>
      <c r="I131" s="169"/>
      <c r="J131" s="170">
        <f>BK131</f>
        <v>0</v>
      </c>
      <c r="K131" s="12"/>
      <c r="L131" s="166"/>
      <c r="M131" s="171"/>
      <c r="N131" s="172"/>
      <c r="O131" s="172"/>
      <c r="P131" s="173">
        <v>0</v>
      </c>
      <c r="Q131" s="172"/>
      <c r="R131" s="173">
        <v>0</v>
      </c>
      <c r="S131" s="172"/>
      <c r="T131" s="174"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67" t="s">
        <v>84</v>
      </c>
      <c r="AT131" s="175" t="s">
        <v>75</v>
      </c>
      <c r="AU131" s="175" t="s">
        <v>76</v>
      </c>
      <c r="AY131" s="167" t="s">
        <v>127</v>
      </c>
      <c r="BK131" s="176">
        <v>0</v>
      </c>
    </row>
    <row r="132" s="12" customFormat="1" ht="25.92" customHeight="1">
      <c r="A132" s="12"/>
      <c r="B132" s="166"/>
      <c r="C132" s="12"/>
      <c r="D132" s="167" t="s">
        <v>75</v>
      </c>
      <c r="E132" s="168" t="s">
        <v>349</v>
      </c>
      <c r="F132" s="168" t="s">
        <v>349</v>
      </c>
      <c r="G132" s="12"/>
      <c r="H132" s="12"/>
      <c r="I132" s="169"/>
      <c r="J132" s="170">
        <f>BK132</f>
        <v>0</v>
      </c>
      <c r="K132" s="12"/>
      <c r="L132" s="166"/>
      <c r="M132" s="171"/>
      <c r="N132" s="172"/>
      <c r="O132" s="172"/>
      <c r="P132" s="173">
        <f>SUM(P133:P134)</f>
        <v>0</v>
      </c>
      <c r="Q132" s="172"/>
      <c r="R132" s="173">
        <f>SUM(R133:R134)</f>
        <v>0</v>
      </c>
      <c r="S132" s="172"/>
      <c r="T132" s="174">
        <f>SUM(T133:T134)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67" t="s">
        <v>84</v>
      </c>
      <c r="AT132" s="175" t="s">
        <v>75</v>
      </c>
      <c r="AU132" s="175" t="s">
        <v>76</v>
      </c>
      <c r="AY132" s="167" t="s">
        <v>127</v>
      </c>
      <c r="BK132" s="176">
        <f>SUM(BK133:BK134)</f>
        <v>0</v>
      </c>
    </row>
    <row r="133" s="2" customFormat="1" ht="16.5" customHeight="1">
      <c r="A133" s="37"/>
      <c r="B133" s="177"/>
      <c r="C133" s="178" t="s">
        <v>165</v>
      </c>
      <c r="D133" s="178" t="s">
        <v>129</v>
      </c>
      <c r="E133" s="179" t="s">
        <v>350</v>
      </c>
      <c r="F133" s="180" t="s">
        <v>351</v>
      </c>
      <c r="G133" s="181" t="s">
        <v>132</v>
      </c>
      <c r="H133" s="182">
        <v>1</v>
      </c>
      <c r="I133" s="183"/>
      <c r="J133" s="184">
        <f>ROUND(I133*H133,2)</f>
        <v>0</v>
      </c>
      <c r="K133" s="185"/>
      <c r="L133" s="38"/>
      <c r="M133" s="186" t="s">
        <v>1</v>
      </c>
      <c r="N133" s="187" t="s">
        <v>42</v>
      </c>
      <c r="O133" s="81"/>
      <c r="P133" s="188">
        <f>O133*H133</f>
        <v>0</v>
      </c>
      <c r="Q133" s="188">
        <v>0</v>
      </c>
      <c r="R133" s="188">
        <f>Q133*H133</f>
        <v>0</v>
      </c>
      <c r="S133" s="188">
        <v>0</v>
      </c>
      <c r="T133" s="18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0" t="s">
        <v>133</v>
      </c>
      <c r="AT133" s="190" t="s">
        <v>129</v>
      </c>
      <c r="AU133" s="190" t="s">
        <v>84</v>
      </c>
      <c r="AY133" s="18" t="s">
        <v>127</v>
      </c>
      <c r="BE133" s="191">
        <f>IF(N133="základná",J133,0)</f>
        <v>0</v>
      </c>
      <c r="BF133" s="191">
        <f>IF(N133="znížená",J133,0)</f>
        <v>0</v>
      </c>
      <c r="BG133" s="191">
        <f>IF(N133="zákl. prenesená",J133,0)</f>
        <v>0</v>
      </c>
      <c r="BH133" s="191">
        <f>IF(N133="zníž. prenesená",J133,0)</f>
        <v>0</v>
      </c>
      <c r="BI133" s="191">
        <f>IF(N133="nulová",J133,0)</f>
        <v>0</v>
      </c>
      <c r="BJ133" s="18" t="s">
        <v>134</v>
      </c>
      <c r="BK133" s="191">
        <f>ROUND(I133*H133,2)</f>
        <v>0</v>
      </c>
      <c r="BL133" s="18" t="s">
        <v>133</v>
      </c>
      <c r="BM133" s="190" t="s">
        <v>177</v>
      </c>
    </row>
    <row r="134" s="2" customFormat="1" ht="16.5" customHeight="1">
      <c r="A134" s="37"/>
      <c r="B134" s="177"/>
      <c r="C134" s="216" t="s">
        <v>141</v>
      </c>
      <c r="D134" s="216" t="s">
        <v>160</v>
      </c>
      <c r="E134" s="217" t="s">
        <v>352</v>
      </c>
      <c r="F134" s="218" t="s">
        <v>353</v>
      </c>
      <c r="G134" s="219" t="s">
        <v>163</v>
      </c>
      <c r="H134" s="220">
        <v>1</v>
      </c>
      <c r="I134" s="221"/>
      <c r="J134" s="222">
        <f>ROUND(I134*H134,2)</f>
        <v>0</v>
      </c>
      <c r="K134" s="223"/>
      <c r="L134" s="224"/>
      <c r="M134" s="225" t="s">
        <v>1</v>
      </c>
      <c r="N134" s="226" t="s">
        <v>42</v>
      </c>
      <c r="O134" s="81"/>
      <c r="P134" s="188">
        <f>O134*H134</f>
        <v>0</v>
      </c>
      <c r="Q134" s="188">
        <v>0</v>
      </c>
      <c r="R134" s="188">
        <f>Q134*H134</f>
        <v>0</v>
      </c>
      <c r="S134" s="188">
        <v>0</v>
      </c>
      <c r="T134" s="18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0" t="s">
        <v>141</v>
      </c>
      <c r="AT134" s="190" t="s">
        <v>160</v>
      </c>
      <c r="AU134" s="190" t="s">
        <v>84</v>
      </c>
      <c r="AY134" s="18" t="s">
        <v>127</v>
      </c>
      <c r="BE134" s="191">
        <f>IF(N134="základná",J134,0)</f>
        <v>0</v>
      </c>
      <c r="BF134" s="191">
        <f>IF(N134="znížená",J134,0)</f>
        <v>0</v>
      </c>
      <c r="BG134" s="191">
        <f>IF(N134="zákl. prenesená",J134,0)</f>
        <v>0</v>
      </c>
      <c r="BH134" s="191">
        <f>IF(N134="zníž. prenesená",J134,0)</f>
        <v>0</v>
      </c>
      <c r="BI134" s="191">
        <f>IF(N134="nulová",J134,0)</f>
        <v>0</v>
      </c>
      <c r="BJ134" s="18" t="s">
        <v>134</v>
      </c>
      <c r="BK134" s="191">
        <f>ROUND(I134*H134,2)</f>
        <v>0</v>
      </c>
      <c r="BL134" s="18" t="s">
        <v>133</v>
      </c>
      <c r="BM134" s="190" t="s">
        <v>185</v>
      </c>
    </row>
    <row r="135" s="12" customFormat="1" ht="25.92" customHeight="1">
      <c r="A135" s="12"/>
      <c r="B135" s="166"/>
      <c r="C135" s="12"/>
      <c r="D135" s="167" t="s">
        <v>75</v>
      </c>
      <c r="E135" s="168" t="s">
        <v>354</v>
      </c>
      <c r="F135" s="168" t="s">
        <v>354</v>
      </c>
      <c r="G135" s="12"/>
      <c r="H135" s="12"/>
      <c r="I135" s="169"/>
      <c r="J135" s="170">
        <f>BK135</f>
        <v>0</v>
      </c>
      <c r="K135" s="12"/>
      <c r="L135" s="166"/>
      <c r="M135" s="171"/>
      <c r="N135" s="172"/>
      <c r="O135" s="172"/>
      <c r="P135" s="173">
        <f>SUM(P136:P153)</f>
        <v>0</v>
      </c>
      <c r="Q135" s="172"/>
      <c r="R135" s="173">
        <f>SUM(R136:R153)</f>
        <v>186.64472366999999</v>
      </c>
      <c r="S135" s="172"/>
      <c r="T135" s="174">
        <f>SUM(T136:T153)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67" t="s">
        <v>84</v>
      </c>
      <c r="AT135" s="175" t="s">
        <v>75</v>
      </c>
      <c r="AU135" s="175" t="s">
        <v>76</v>
      </c>
      <c r="AY135" s="167" t="s">
        <v>127</v>
      </c>
      <c r="BK135" s="176">
        <f>SUM(BK136:BK153)</f>
        <v>0</v>
      </c>
    </row>
    <row r="136" s="2" customFormat="1" ht="24.15" customHeight="1">
      <c r="A136" s="37"/>
      <c r="B136" s="177"/>
      <c r="C136" s="178" t="s">
        <v>173</v>
      </c>
      <c r="D136" s="178" t="s">
        <v>129</v>
      </c>
      <c r="E136" s="179" t="s">
        <v>199</v>
      </c>
      <c r="F136" s="180" t="s">
        <v>200</v>
      </c>
      <c r="G136" s="181" t="s">
        <v>201</v>
      </c>
      <c r="H136" s="182">
        <v>86.700000000000003</v>
      </c>
      <c r="I136" s="183"/>
      <c r="J136" s="184">
        <f>ROUND(I136*H136,2)</f>
        <v>0</v>
      </c>
      <c r="K136" s="185"/>
      <c r="L136" s="38"/>
      <c r="M136" s="186" t="s">
        <v>1</v>
      </c>
      <c r="N136" s="187" t="s">
        <v>42</v>
      </c>
      <c r="O136" s="81"/>
      <c r="P136" s="188">
        <f>O136*H136</f>
        <v>0</v>
      </c>
      <c r="Q136" s="188">
        <v>0</v>
      </c>
      <c r="R136" s="188">
        <f>Q136*H136</f>
        <v>0</v>
      </c>
      <c r="S136" s="188">
        <v>0</v>
      </c>
      <c r="T136" s="18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0" t="s">
        <v>133</v>
      </c>
      <c r="AT136" s="190" t="s">
        <v>129</v>
      </c>
      <c r="AU136" s="190" t="s">
        <v>84</v>
      </c>
      <c r="AY136" s="18" t="s">
        <v>127</v>
      </c>
      <c r="BE136" s="191">
        <f>IF(N136="základná",J136,0)</f>
        <v>0</v>
      </c>
      <c r="BF136" s="191">
        <f>IF(N136="znížená",J136,0)</f>
        <v>0</v>
      </c>
      <c r="BG136" s="191">
        <f>IF(N136="zákl. prenesená",J136,0)</f>
        <v>0</v>
      </c>
      <c r="BH136" s="191">
        <f>IF(N136="zníž. prenesená",J136,0)</f>
        <v>0</v>
      </c>
      <c r="BI136" s="191">
        <f>IF(N136="nulová",J136,0)</f>
        <v>0</v>
      </c>
      <c r="BJ136" s="18" t="s">
        <v>134</v>
      </c>
      <c r="BK136" s="191">
        <f>ROUND(I136*H136,2)</f>
        <v>0</v>
      </c>
      <c r="BL136" s="18" t="s">
        <v>133</v>
      </c>
      <c r="BM136" s="190" t="s">
        <v>355</v>
      </c>
    </row>
    <row r="137" s="2" customFormat="1" ht="37.8" customHeight="1">
      <c r="A137" s="37"/>
      <c r="B137" s="177"/>
      <c r="C137" s="178" t="s">
        <v>177</v>
      </c>
      <c r="D137" s="178" t="s">
        <v>129</v>
      </c>
      <c r="E137" s="179" t="s">
        <v>204</v>
      </c>
      <c r="F137" s="180" t="s">
        <v>205</v>
      </c>
      <c r="G137" s="181" t="s">
        <v>201</v>
      </c>
      <c r="H137" s="182">
        <v>86.700000000000003</v>
      </c>
      <c r="I137" s="183"/>
      <c r="J137" s="184">
        <f>ROUND(I137*H137,2)</f>
        <v>0</v>
      </c>
      <c r="K137" s="185"/>
      <c r="L137" s="38"/>
      <c r="M137" s="186" t="s">
        <v>1</v>
      </c>
      <c r="N137" s="187" t="s">
        <v>42</v>
      </c>
      <c r="O137" s="81"/>
      <c r="P137" s="188">
        <f>O137*H137</f>
        <v>0</v>
      </c>
      <c r="Q137" s="188">
        <v>0</v>
      </c>
      <c r="R137" s="188">
        <f>Q137*H137</f>
        <v>0</v>
      </c>
      <c r="S137" s="188">
        <v>0</v>
      </c>
      <c r="T137" s="18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0" t="s">
        <v>133</v>
      </c>
      <c r="AT137" s="190" t="s">
        <v>129</v>
      </c>
      <c r="AU137" s="190" t="s">
        <v>84</v>
      </c>
      <c r="AY137" s="18" t="s">
        <v>127</v>
      </c>
      <c r="BE137" s="191">
        <f>IF(N137="základná",J137,0)</f>
        <v>0</v>
      </c>
      <c r="BF137" s="191">
        <f>IF(N137="znížená",J137,0)</f>
        <v>0</v>
      </c>
      <c r="BG137" s="191">
        <f>IF(N137="zákl. prenesená",J137,0)</f>
        <v>0</v>
      </c>
      <c r="BH137" s="191">
        <f>IF(N137="zníž. prenesená",J137,0)</f>
        <v>0</v>
      </c>
      <c r="BI137" s="191">
        <f>IF(N137="nulová",J137,0)</f>
        <v>0</v>
      </c>
      <c r="BJ137" s="18" t="s">
        <v>134</v>
      </c>
      <c r="BK137" s="191">
        <f>ROUND(I137*H137,2)</f>
        <v>0</v>
      </c>
      <c r="BL137" s="18" t="s">
        <v>133</v>
      </c>
      <c r="BM137" s="190" t="s">
        <v>356</v>
      </c>
    </row>
    <row r="138" s="2" customFormat="1" ht="37.8" customHeight="1">
      <c r="A138" s="37"/>
      <c r="B138" s="177"/>
      <c r="C138" s="178" t="s">
        <v>181</v>
      </c>
      <c r="D138" s="178" t="s">
        <v>129</v>
      </c>
      <c r="E138" s="179" t="s">
        <v>208</v>
      </c>
      <c r="F138" s="180" t="s">
        <v>209</v>
      </c>
      <c r="G138" s="181" t="s">
        <v>201</v>
      </c>
      <c r="H138" s="182">
        <v>1127.0999999999999</v>
      </c>
      <c r="I138" s="183"/>
      <c r="J138" s="184">
        <f>ROUND(I138*H138,2)</f>
        <v>0</v>
      </c>
      <c r="K138" s="185"/>
      <c r="L138" s="38"/>
      <c r="M138" s="186" t="s">
        <v>1</v>
      </c>
      <c r="N138" s="187" t="s">
        <v>42</v>
      </c>
      <c r="O138" s="81"/>
      <c r="P138" s="188">
        <f>O138*H138</f>
        <v>0</v>
      </c>
      <c r="Q138" s="188">
        <v>0</v>
      </c>
      <c r="R138" s="188">
        <f>Q138*H138</f>
        <v>0</v>
      </c>
      <c r="S138" s="188">
        <v>0</v>
      </c>
      <c r="T138" s="18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0" t="s">
        <v>133</v>
      </c>
      <c r="AT138" s="190" t="s">
        <v>129</v>
      </c>
      <c r="AU138" s="190" t="s">
        <v>84</v>
      </c>
      <c r="AY138" s="18" t="s">
        <v>127</v>
      </c>
      <c r="BE138" s="191">
        <f>IF(N138="základná",J138,0)</f>
        <v>0</v>
      </c>
      <c r="BF138" s="191">
        <f>IF(N138="znížená",J138,0)</f>
        <v>0</v>
      </c>
      <c r="BG138" s="191">
        <f>IF(N138="zákl. prenesená",J138,0)</f>
        <v>0</v>
      </c>
      <c r="BH138" s="191">
        <f>IF(N138="zníž. prenesená",J138,0)</f>
        <v>0</v>
      </c>
      <c r="BI138" s="191">
        <f>IF(N138="nulová",J138,0)</f>
        <v>0</v>
      </c>
      <c r="BJ138" s="18" t="s">
        <v>134</v>
      </c>
      <c r="BK138" s="191">
        <f>ROUND(I138*H138,2)</f>
        <v>0</v>
      </c>
      <c r="BL138" s="18" t="s">
        <v>133</v>
      </c>
      <c r="BM138" s="190" t="s">
        <v>357</v>
      </c>
    </row>
    <row r="139" s="14" customFormat="1">
      <c r="A139" s="14"/>
      <c r="B139" s="200"/>
      <c r="C139" s="14"/>
      <c r="D139" s="193" t="s">
        <v>135</v>
      </c>
      <c r="E139" s="201" t="s">
        <v>1</v>
      </c>
      <c r="F139" s="202" t="s">
        <v>358</v>
      </c>
      <c r="G139" s="14"/>
      <c r="H139" s="203">
        <v>86.700000000000003</v>
      </c>
      <c r="I139" s="204"/>
      <c r="J139" s="14"/>
      <c r="K139" s="14"/>
      <c r="L139" s="200"/>
      <c r="M139" s="205"/>
      <c r="N139" s="206"/>
      <c r="O139" s="206"/>
      <c r="P139" s="206"/>
      <c r="Q139" s="206"/>
      <c r="R139" s="206"/>
      <c r="S139" s="206"/>
      <c r="T139" s="207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01" t="s">
        <v>135</v>
      </c>
      <c r="AU139" s="201" t="s">
        <v>84</v>
      </c>
      <c r="AV139" s="14" t="s">
        <v>134</v>
      </c>
      <c r="AW139" s="14" t="s">
        <v>33</v>
      </c>
      <c r="AX139" s="14" t="s">
        <v>84</v>
      </c>
      <c r="AY139" s="201" t="s">
        <v>127</v>
      </c>
    </row>
    <row r="140" s="14" customFormat="1">
      <c r="A140" s="14"/>
      <c r="B140" s="200"/>
      <c r="C140" s="14"/>
      <c r="D140" s="193" t="s">
        <v>135</v>
      </c>
      <c r="E140" s="14"/>
      <c r="F140" s="202" t="s">
        <v>359</v>
      </c>
      <c r="G140" s="14"/>
      <c r="H140" s="203">
        <v>1127.0999999999999</v>
      </c>
      <c r="I140" s="204"/>
      <c r="J140" s="14"/>
      <c r="K140" s="14"/>
      <c r="L140" s="200"/>
      <c r="M140" s="205"/>
      <c r="N140" s="206"/>
      <c r="O140" s="206"/>
      <c r="P140" s="206"/>
      <c r="Q140" s="206"/>
      <c r="R140" s="206"/>
      <c r="S140" s="206"/>
      <c r="T140" s="207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01" t="s">
        <v>135</v>
      </c>
      <c r="AU140" s="201" t="s">
        <v>84</v>
      </c>
      <c r="AV140" s="14" t="s">
        <v>134</v>
      </c>
      <c r="AW140" s="14" t="s">
        <v>3</v>
      </c>
      <c r="AX140" s="14" t="s">
        <v>84</v>
      </c>
      <c r="AY140" s="201" t="s">
        <v>127</v>
      </c>
    </row>
    <row r="141" s="2" customFormat="1" ht="33" customHeight="1">
      <c r="A141" s="37"/>
      <c r="B141" s="177"/>
      <c r="C141" s="178" t="s">
        <v>185</v>
      </c>
      <c r="D141" s="178" t="s">
        <v>129</v>
      </c>
      <c r="E141" s="179" t="s">
        <v>213</v>
      </c>
      <c r="F141" s="180" t="s">
        <v>214</v>
      </c>
      <c r="G141" s="181" t="s">
        <v>201</v>
      </c>
      <c r="H141" s="182">
        <v>86.700000000000003</v>
      </c>
      <c r="I141" s="183"/>
      <c r="J141" s="184">
        <f>ROUND(I141*H141,2)</f>
        <v>0</v>
      </c>
      <c r="K141" s="185"/>
      <c r="L141" s="38"/>
      <c r="M141" s="186" t="s">
        <v>1</v>
      </c>
      <c r="N141" s="187" t="s">
        <v>42</v>
      </c>
      <c r="O141" s="81"/>
      <c r="P141" s="188">
        <f>O141*H141</f>
        <v>0</v>
      </c>
      <c r="Q141" s="188">
        <v>0</v>
      </c>
      <c r="R141" s="188">
        <f>Q141*H141</f>
        <v>0</v>
      </c>
      <c r="S141" s="188">
        <v>0</v>
      </c>
      <c r="T141" s="18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90" t="s">
        <v>133</v>
      </c>
      <c r="AT141" s="190" t="s">
        <v>129</v>
      </c>
      <c r="AU141" s="190" t="s">
        <v>84</v>
      </c>
      <c r="AY141" s="18" t="s">
        <v>127</v>
      </c>
      <c r="BE141" s="191">
        <f>IF(N141="základná",J141,0)</f>
        <v>0</v>
      </c>
      <c r="BF141" s="191">
        <f>IF(N141="znížená",J141,0)</f>
        <v>0</v>
      </c>
      <c r="BG141" s="191">
        <f>IF(N141="zákl. prenesená",J141,0)</f>
        <v>0</v>
      </c>
      <c r="BH141" s="191">
        <f>IF(N141="zníž. prenesená",J141,0)</f>
        <v>0</v>
      </c>
      <c r="BI141" s="191">
        <f>IF(N141="nulová",J141,0)</f>
        <v>0</v>
      </c>
      <c r="BJ141" s="18" t="s">
        <v>134</v>
      </c>
      <c r="BK141" s="191">
        <f>ROUND(I141*H141,2)</f>
        <v>0</v>
      </c>
      <c r="BL141" s="18" t="s">
        <v>133</v>
      </c>
      <c r="BM141" s="190" t="s">
        <v>360</v>
      </c>
    </row>
    <row r="142" s="2" customFormat="1" ht="24.15" customHeight="1">
      <c r="A142" s="37"/>
      <c r="B142" s="177"/>
      <c r="C142" s="178" t="s">
        <v>189</v>
      </c>
      <c r="D142" s="178" t="s">
        <v>129</v>
      </c>
      <c r="E142" s="179" t="s">
        <v>217</v>
      </c>
      <c r="F142" s="180" t="s">
        <v>218</v>
      </c>
      <c r="G142" s="181" t="s">
        <v>219</v>
      </c>
      <c r="H142" s="182">
        <v>130.05000000000001</v>
      </c>
      <c r="I142" s="183"/>
      <c r="J142" s="184">
        <f>ROUND(I142*H142,2)</f>
        <v>0</v>
      </c>
      <c r="K142" s="185"/>
      <c r="L142" s="38"/>
      <c r="M142" s="186" t="s">
        <v>1</v>
      </c>
      <c r="N142" s="187" t="s">
        <v>42</v>
      </c>
      <c r="O142" s="81"/>
      <c r="P142" s="188">
        <f>O142*H142</f>
        <v>0</v>
      </c>
      <c r="Q142" s="188">
        <v>0</v>
      </c>
      <c r="R142" s="188">
        <f>Q142*H142</f>
        <v>0</v>
      </c>
      <c r="S142" s="188">
        <v>0</v>
      </c>
      <c r="T142" s="18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90" t="s">
        <v>133</v>
      </c>
      <c r="AT142" s="190" t="s">
        <v>129</v>
      </c>
      <c r="AU142" s="190" t="s">
        <v>84</v>
      </c>
      <c r="AY142" s="18" t="s">
        <v>127</v>
      </c>
      <c r="BE142" s="191">
        <f>IF(N142="základná",J142,0)</f>
        <v>0</v>
      </c>
      <c r="BF142" s="191">
        <f>IF(N142="znížená",J142,0)</f>
        <v>0</v>
      </c>
      <c r="BG142" s="191">
        <f>IF(N142="zákl. prenesená",J142,0)</f>
        <v>0</v>
      </c>
      <c r="BH142" s="191">
        <f>IF(N142="zníž. prenesená",J142,0)</f>
        <v>0</v>
      </c>
      <c r="BI142" s="191">
        <f>IF(N142="nulová",J142,0)</f>
        <v>0</v>
      </c>
      <c r="BJ142" s="18" t="s">
        <v>134</v>
      </c>
      <c r="BK142" s="191">
        <f>ROUND(I142*H142,2)</f>
        <v>0</v>
      </c>
      <c r="BL142" s="18" t="s">
        <v>133</v>
      </c>
      <c r="BM142" s="190" t="s">
        <v>361</v>
      </c>
    </row>
    <row r="143" s="14" customFormat="1">
      <c r="A143" s="14"/>
      <c r="B143" s="200"/>
      <c r="C143" s="14"/>
      <c r="D143" s="193" t="s">
        <v>135</v>
      </c>
      <c r="E143" s="14"/>
      <c r="F143" s="202" t="s">
        <v>362</v>
      </c>
      <c r="G143" s="14"/>
      <c r="H143" s="203">
        <v>130.05000000000001</v>
      </c>
      <c r="I143" s="204"/>
      <c r="J143" s="14"/>
      <c r="K143" s="14"/>
      <c r="L143" s="200"/>
      <c r="M143" s="205"/>
      <c r="N143" s="206"/>
      <c r="O143" s="206"/>
      <c r="P143" s="206"/>
      <c r="Q143" s="206"/>
      <c r="R143" s="206"/>
      <c r="S143" s="206"/>
      <c r="T143" s="207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01" t="s">
        <v>135</v>
      </c>
      <c r="AU143" s="201" t="s">
        <v>84</v>
      </c>
      <c r="AV143" s="14" t="s">
        <v>134</v>
      </c>
      <c r="AW143" s="14" t="s">
        <v>3</v>
      </c>
      <c r="AX143" s="14" t="s">
        <v>84</v>
      </c>
      <c r="AY143" s="201" t="s">
        <v>127</v>
      </c>
    </row>
    <row r="144" s="2" customFormat="1" ht="37.8" customHeight="1">
      <c r="A144" s="37"/>
      <c r="B144" s="177"/>
      <c r="C144" s="178" t="s">
        <v>147</v>
      </c>
      <c r="D144" s="178" t="s">
        <v>129</v>
      </c>
      <c r="E144" s="179" t="s">
        <v>363</v>
      </c>
      <c r="F144" s="180" t="s">
        <v>364</v>
      </c>
      <c r="G144" s="181" t="s">
        <v>228</v>
      </c>
      <c r="H144" s="182">
        <v>289</v>
      </c>
      <c r="I144" s="183"/>
      <c r="J144" s="184">
        <f>ROUND(I144*H144,2)</f>
        <v>0</v>
      </c>
      <c r="K144" s="185"/>
      <c r="L144" s="38"/>
      <c r="M144" s="186" t="s">
        <v>1</v>
      </c>
      <c r="N144" s="187" t="s">
        <v>42</v>
      </c>
      <c r="O144" s="81"/>
      <c r="P144" s="188">
        <f>O144*H144</f>
        <v>0</v>
      </c>
      <c r="Q144" s="188">
        <v>0.112</v>
      </c>
      <c r="R144" s="188">
        <f>Q144*H144</f>
        <v>32.368000000000002</v>
      </c>
      <c r="S144" s="188">
        <v>0</v>
      </c>
      <c r="T144" s="18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0" t="s">
        <v>133</v>
      </c>
      <c r="AT144" s="190" t="s">
        <v>129</v>
      </c>
      <c r="AU144" s="190" t="s">
        <v>84</v>
      </c>
      <c r="AY144" s="18" t="s">
        <v>127</v>
      </c>
      <c r="BE144" s="191">
        <f>IF(N144="základná",J144,0)</f>
        <v>0</v>
      </c>
      <c r="BF144" s="191">
        <f>IF(N144="znížená",J144,0)</f>
        <v>0</v>
      </c>
      <c r="BG144" s="191">
        <f>IF(N144="zákl. prenesená",J144,0)</f>
        <v>0</v>
      </c>
      <c r="BH144" s="191">
        <f>IF(N144="zníž. prenesená",J144,0)</f>
        <v>0</v>
      </c>
      <c r="BI144" s="191">
        <f>IF(N144="nulová",J144,0)</f>
        <v>0</v>
      </c>
      <c r="BJ144" s="18" t="s">
        <v>134</v>
      </c>
      <c r="BK144" s="191">
        <f>ROUND(I144*H144,2)</f>
        <v>0</v>
      </c>
      <c r="BL144" s="18" t="s">
        <v>133</v>
      </c>
      <c r="BM144" s="190" t="s">
        <v>365</v>
      </c>
    </row>
    <row r="145" s="2" customFormat="1" ht="33" customHeight="1">
      <c r="A145" s="37"/>
      <c r="B145" s="177"/>
      <c r="C145" s="178" t="s">
        <v>198</v>
      </c>
      <c r="D145" s="178" t="s">
        <v>129</v>
      </c>
      <c r="E145" s="179" t="s">
        <v>366</v>
      </c>
      <c r="F145" s="180" t="s">
        <v>367</v>
      </c>
      <c r="G145" s="181" t="s">
        <v>228</v>
      </c>
      <c r="H145" s="182">
        <v>289</v>
      </c>
      <c r="I145" s="183"/>
      <c r="J145" s="184">
        <f>ROUND(I145*H145,2)</f>
        <v>0</v>
      </c>
      <c r="K145" s="185"/>
      <c r="L145" s="38"/>
      <c r="M145" s="186" t="s">
        <v>1</v>
      </c>
      <c r="N145" s="187" t="s">
        <v>42</v>
      </c>
      <c r="O145" s="81"/>
      <c r="P145" s="188">
        <f>O145*H145</f>
        <v>0</v>
      </c>
      <c r="Q145" s="188">
        <v>0.106</v>
      </c>
      <c r="R145" s="188">
        <f>Q145*H145</f>
        <v>30.634</v>
      </c>
      <c r="S145" s="188">
        <v>0</v>
      </c>
      <c r="T145" s="18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90" t="s">
        <v>133</v>
      </c>
      <c r="AT145" s="190" t="s">
        <v>129</v>
      </c>
      <c r="AU145" s="190" t="s">
        <v>84</v>
      </c>
      <c r="AY145" s="18" t="s">
        <v>127</v>
      </c>
      <c r="BE145" s="191">
        <f>IF(N145="základná",J145,0)</f>
        <v>0</v>
      </c>
      <c r="BF145" s="191">
        <f>IF(N145="znížená",J145,0)</f>
        <v>0</v>
      </c>
      <c r="BG145" s="191">
        <f>IF(N145="zákl. prenesená",J145,0)</f>
        <v>0</v>
      </c>
      <c r="BH145" s="191">
        <f>IF(N145="zníž. prenesená",J145,0)</f>
        <v>0</v>
      </c>
      <c r="BI145" s="191">
        <f>IF(N145="nulová",J145,0)</f>
        <v>0</v>
      </c>
      <c r="BJ145" s="18" t="s">
        <v>134</v>
      </c>
      <c r="BK145" s="191">
        <f>ROUND(I145*H145,2)</f>
        <v>0</v>
      </c>
      <c r="BL145" s="18" t="s">
        <v>133</v>
      </c>
      <c r="BM145" s="190" t="s">
        <v>368</v>
      </c>
    </row>
    <row r="146" s="2" customFormat="1" ht="33" customHeight="1">
      <c r="A146" s="37"/>
      <c r="B146" s="177"/>
      <c r="C146" s="178" t="s">
        <v>203</v>
      </c>
      <c r="D146" s="178" t="s">
        <v>129</v>
      </c>
      <c r="E146" s="179" t="s">
        <v>369</v>
      </c>
      <c r="F146" s="180" t="s">
        <v>370</v>
      </c>
      <c r="G146" s="181" t="s">
        <v>228</v>
      </c>
      <c r="H146" s="182">
        <v>289</v>
      </c>
      <c r="I146" s="183"/>
      <c r="J146" s="184">
        <f>ROUND(I146*H146,2)</f>
        <v>0</v>
      </c>
      <c r="K146" s="185"/>
      <c r="L146" s="38"/>
      <c r="M146" s="186" t="s">
        <v>1</v>
      </c>
      <c r="N146" s="187" t="s">
        <v>42</v>
      </c>
      <c r="O146" s="81"/>
      <c r="P146" s="188">
        <f>O146*H146</f>
        <v>0</v>
      </c>
      <c r="Q146" s="188">
        <v>0.36834</v>
      </c>
      <c r="R146" s="188">
        <f>Q146*H146</f>
        <v>106.45026</v>
      </c>
      <c r="S146" s="188">
        <v>0</v>
      </c>
      <c r="T146" s="18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90" t="s">
        <v>133</v>
      </c>
      <c r="AT146" s="190" t="s">
        <v>129</v>
      </c>
      <c r="AU146" s="190" t="s">
        <v>84</v>
      </c>
      <c r="AY146" s="18" t="s">
        <v>127</v>
      </c>
      <c r="BE146" s="191">
        <f>IF(N146="základná",J146,0)</f>
        <v>0</v>
      </c>
      <c r="BF146" s="191">
        <f>IF(N146="znížená",J146,0)</f>
        <v>0</v>
      </c>
      <c r="BG146" s="191">
        <f>IF(N146="zákl. prenesená",J146,0)</f>
        <v>0</v>
      </c>
      <c r="BH146" s="191">
        <f>IF(N146="zníž. prenesená",J146,0)</f>
        <v>0</v>
      </c>
      <c r="BI146" s="191">
        <f>IF(N146="nulová",J146,0)</f>
        <v>0</v>
      </c>
      <c r="BJ146" s="18" t="s">
        <v>134</v>
      </c>
      <c r="BK146" s="191">
        <f>ROUND(I146*H146,2)</f>
        <v>0</v>
      </c>
      <c r="BL146" s="18" t="s">
        <v>133</v>
      </c>
      <c r="BM146" s="190" t="s">
        <v>371</v>
      </c>
    </row>
    <row r="147" s="2" customFormat="1" ht="37.8" customHeight="1">
      <c r="A147" s="37"/>
      <c r="B147" s="177"/>
      <c r="C147" s="178" t="s">
        <v>207</v>
      </c>
      <c r="D147" s="178" t="s">
        <v>129</v>
      </c>
      <c r="E147" s="179" t="s">
        <v>372</v>
      </c>
      <c r="F147" s="180" t="s">
        <v>373</v>
      </c>
      <c r="G147" s="181" t="s">
        <v>374</v>
      </c>
      <c r="H147" s="182">
        <v>73</v>
      </c>
      <c r="I147" s="183"/>
      <c r="J147" s="184">
        <f>ROUND(I147*H147,2)</f>
        <v>0</v>
      </c>
      <c r="K147" s="185"/>
      <c r="L147" s="38"/>
      <c r="M147" s="186" t="s">
        <v>1</v>
      </c>
      <c r="N147" s="187" t="s">
        <v>42</v>
      </c>
      <c r="O147" s="81"/>
      <c r="P147" s="188">
        <f>O147*H147</f>
        <v>0</v>
      </c>
      <c r="Q147" s="188">
        <v>0.097930000000000003</v>
      </c>
      <c r="R147" s="188">
        <f>Q147*H147</f>
        <v>7.1488900000000006</v>
      </c>
      <c r="S147" s="188">
        <v>0</v>
      </c>
      <c r="T147" s="18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90" t="s">
        <v>133</v>
      </c>
      <c r="AT147" s="190" t="s">
        <v>129</v>
      </c>
      <c r="AU147" s="190" t="s">
        <v>84</v>
      </c>
      <c r="AY147" s="18" t="s">
        <v>127</v>
      </c>
      <c r="BE147" s="191">
        <f>IF(N147="základná",J147,0)</f>
        <v>0</v>
      </c>
      <c r="BF147" s="191">
        <f>IF(N147="znížená",J147,0)</f>
        <v>0</v>
      </c>
      <c r="BG147" s="191">
        <f>IF(N147="zákl. prenesená",J147,0)</f>
        <v>0</v>
      </c>
      <c r="BH147" s="191">
        <f>IF(N147="zníž. prenesená",J147,0)</f>
        <v>0</v>
      </c>
      <c r="BI147" s="191">
        <f>IF(N147="nulová",J147,0)</f>
        <v>0</v>
      </c>
      <c r="BJ147" s="18" t="s">
        <v>134</v>
      </c>
      <c r="BK147" s="191">
        <f>ROUND(I147*H147,2)</f>
        <v>0</v>
      </c>
      <c r="BL147" s="18" t="s">
        <v>133</v>
      </c>
      <c r="BM147" s="190" t="s">
        <v>375</v>
      </c>
    </row>
    <row r="148" s="2" customFormat="1" ht="33" customHeight="1">
      <c r="A148" s="37"/>
      <c r="B148" s="177"/>
      <c r="C148" s="178" t="s">
        <v>152</v>
      </c>
      <c r="D148" s="178" t="s">
        <v>129</v>
      </c>
      <c r="E148" s="179" t="s">
        <v>376</v>
      </c>
      <c r="F148" s="180" t="s">
        <v>377</v>
      </c>
      <c r="G148" s="181" t="s">
        <v>201</v>
      </c>
      <c r="H148" s="182">
        <v>4.5629999999999997</v>
      </c>
      <c r="I148" s="183"/>
      <c r="J148" s="184">
        <f>ROUND(I148*H148,2)</f>
        <v>0</v>
      </c>
      <c r="K148" s="185"/>
      <c r="L148" s="38"/>
      <c r="M148" s="186" t="s">
        <v>1</v>
      </c>
      <c r="N148" s="187" t="s">
        <v>42</v>
      </c>
      <c r="O148" s="81"/>
      <c r="P148" s="188">
        <f>O148*H148</f>
        <v>0</v>
      </c>
      <c r="Q148" s="188">
        <v>2.2010900000000002</v>
      </c>
      <c r="R148" s="188">
        <f>Q148*H148</f>
        <v>10.043573670000001</v>
      </c>
      <c r="S148" s="188">
        <v>0</v>
      </c>
      <c r="T148" s="18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0" t="s">
        <v>133</v>
      </c>
      <c r="AT148" s="190" t="s">
        <v>129</v>
      </c>
      <c r="AU148" s="190" t="s">
        <v>84</v>
      </c>
      <c r="AY148" s="18" t="s">
        <v>127</v>
      </c>
      <c r="BE148" s="191">
        <f>IF(N148="základná",J148,0)</f>
        <v>0</v>
      </c>
      <c r="BF148" s="191">
        <f>IF(N148="znížená",J148,0)</f>
        <v>0</v>
      </c>
      <c r="BG148" s="191">
        <f>IF(N148="zákl. prenesená",J148,0)</f>
        <v>0</v>
      </c>
      <c r="BH148" s="191">
        <f>IF(N148="zníž. prenesená",J148,0)</f>
        <v>0</v>
      </c>
      <c r="BI148" s="191">
        <f>IF(N148="nulová",J148,0)</f>
        <v>0</v>
      </c>
      <c r="BJ148" s="18" t="s">
        <v>134</v>
      </c>
      <c r="BK148" s="191">
        <f>ROUND(I148*H148,2)</f>
        <v>0</v>
      </c>
      <c r="BL148" s="18" t="s">
        <v>133</v>
      </c>
      <c r="BM148" s="190" t="s">
        <v>378</v>
      </c>
    </row>
    <row r="149" s="2" customFormat="1" ht="24.15" customHeight="1">
      <c r="A149" s="37"/>
      <c r="B149" s="177"/>
      <c r="C149" s="216" t="s">
        <v>216</v>
      </c>
      <c r="D149" s="216" t="s">
        <v>160</v>
      </c>
      <c r="E149" s="217" t="s">
        <v>379</v>
      </c>
      <c r="F149" s="218" t="s">
        <v>380</v>
      </c>
      <c r="G149" s="219" t="s">
        <v>228</v>
      </c>
      <c r="H149" s="220">
        <v>143</v>
      </c>
      <c r="I149" s="221"/>
      <c r="J149" s="222">
        <f>ROUND(I149*H149,2)</f>
        <v>0</v>
      </c>
      <c r="K149" s="223"/>
      <c r="L149" s="224"/>
      <c r="M149" s="225" t="s">
        <v>1</v>
      </c>
      <c r="N149" s="226" t="s">
        <v>42</v>
      </c>
      <c r="O149" s="81"/>
      <c r="P149" s="188">
        <f>O149*H149</f>
        <v>0</v>
      </c>
      <c r="Q149" s="188">
        <v>0</v>
      </c>
      <c r="R149" s="188">
        <f>Q149*H149</f>
        <v>0</v>
      </c>
      <c r="S149" s="188">
        <v>0</v>
      </c>
      <c r="T149" s="189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90" t="s">
        <v>141</v>
      </c>
      <c r="AT149" s="190" t="s">
        <v>160</v>
      </c>
      <c r="AU149" s="190" t="s">
        <v>84</v>
      </c>
      <c r="AY149" s="18" t="s">
        <v>127</v>
      </c>
      <c r="BE149" s="191">
        <f>IF(N149="základná",J149,0)</f>
        <v>0</v>
      </c>
      <c r="BF149" s="191">
        <f>IF(N149="znížená",J149,0)</f>
        <v>0</v>
      </c>
      <c r="BG149" s="191">
        <f>IF(N149="zákl. prenesená",J149,0)</f>
        <v>0</v>
      </c>
      <c r="BH149" s="191">
        <f>IF(N149="zníž. prenesená",J149,0)</f>
        <v>0</v>
      </c>
      <c r="BI149" s="191">
        <f>IF(N149="nulová",J149,0)</f>
        <v>0</v>
      </c>
      <c r="BJ149" s="18" t="s">
        <v>134</v>
      </c>
      <c r="BK149" s="191">
        <f>ROUND(I149*H149,2)</f>
        <v>0</v>
      </c>
      <c r="BL149" s="18" t="s">
        <v>133</v>
      </c>
      <c r="BM149" s="190" t="s">
        <v>164</v>
      </c>
    </row>
    <row r="150" s="2" customFormat="1" ht="16.5" customHeight="1">
      <c r="A150" s="37"/>
      <c r="B150" s="177"/>
      <c r="C150" s="216" t="s">
        <v>7</v>
      </c>
      <c r="D150" s="216" t="s">
        <v>160</v>
      </c>
      <c r="E150" s="217" t="s">
        <v>381</v>
      </c>
      <c r="F150" s="218" t="s">
        <v>382</v>
      </c>
      <c r="G150" s="219" t="s">
        <v>383</v>
      </c>
      <c r="H150" s="220">
        <v>28</v>
      </c>
      <c r="I150" s="221"/>
      <c r="J150" s="222">
        <f>ROUND(I150*H150,2)</f>
        <v>0</v>
      </c>
      <c r="K150" s="223"/>
      <c r="L150" s="224"/>
      <c r="M150" s="225" t="s">
        <v>1</v>
      </c>
      <c r="N150" s="226" t="s">
        <v>42</v>
      </c>
      <c r="O150" s="81"/>
      <c r="P150" s="188">
        <f>O150*H150</f>
        <v>0</v>
      </c>
      <c r="Q150" s="188">
        <v>0</v>
      </c>
      <c r="R150" s="188">
        <f>Q150*H150</f>
        <v>0</v>
      </c>
      <c r="S150" s="188">
        <v>0</v>
      </c>
      <c r="T150" s="189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0" t="s">
        <v>141</v>
      </c>
      <c r="AT150" s="190" t="s">
        <v>160</v>
      </c>
      <c r="AU150" s="190" t="s">
        <v>84</v>
      </c>
      <c r="AY150" s="18" t="s">
        <v>127</v>
      </c>
      <c r="BE150" s="191">
        <f>IF(N150="základná",J150,0)</f>
        <v>0</v>
      </c>
      <c r="BF150" s="191">
        <f>IF(N150="znížená",J150,0)</f>
        <v>0</v>
      </c>
      <c r="BG150" s="191">
        <f>IF(N150="zákl. prenesená",J150,0)</f>
        <v>0</v>
      </c>
      <c r="BH150" s="191">
        <f>IF(N150="zníž. prenesená",J150,0)</f>
        <v>0</v>
      </c>
      <c r="BI150" s="191">
        <f>IF(N150="nulová",J150,0)</f>
        <v>0</v>
      </c>
      <c r="BJ150" s="18" t="s">
        <v>134</v>
      </c>
      <c r="BK150" s="191">
        <f>ROUND(I150*H150,2)</f>
        <v>0</v>
      </c>
      <c r="BL150" s="18" t="s">
        <v>133</v>
      </c>
      <c r="BM150" s="190" t="s">
        <v>168</v>
      </c>
    </row>
    <row r="151" s="2" customFormat="1" ht="24.15" customHeight="1">
      <c r="A151" s="37"/>
      <c r="B151" s="177"/>
      <c r="C151" s="216" t="s">
        <v>225</v>
      </c>
      <c r="D151" s="216" t="s">
        <v>160</v>
      </c>
      <c r="E151" s="217" t="s">
        <v>384</v>
      </c>
      <c r="F151" s="218" t="s">
        <v>385</v>
      </c>
      <c r="G151" s="219" t="s">
        <v>228</v>
      </c>
      <c r="H151" s="220">
        <v>146</v>
      </c>
      <c r="I151" s="221"/>
      <c r="J151" s="222">
        <f>ROUND(I151*H151,2)</f>
        <v>0</v>
      </c>
      <c r="K151" s="223"/>
      <c r="L151" s="224"/>
      <c r="M151" s="225" t="s">
        <v>1</v>
      </c>
      <c r="N151" s="226" t="s">
        <v>42</v>
      </c>
      <c r="O151" s="81"/>
      <c r="P151" s="188">
        <f>O151*H151</f>
        <v>0</v>
      </c>
      <c r="Q151" s="188">
        <v>0</v>
      </c>
      <c r="R151" s="188">
        <f>Q151*H151</f>
        <v>0</v>
      </c>
      <c r="S151" s="188">
        <v>0</v>
      </c>
      <c r="T151" s="18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0" t="s">
        <v>141</v>
      </c>
      <c r="AT151" s="190" t="s">
        <v>160</v>
      </c>
      <c r="AU151" s="190" t="s">
        <v>84</v>
      </c>
      <c r="AY151" s="18" t="s">
        <v>127</v>
      </c>
      <c r="BE151" s="191">
        <f>IF(N151="základná",J151,0)</f>
        <v>0</v>
      </c>
      <c r="BF151" s="191">
        <f>IF(N151="znížená",J151,0)</f>
        <v>0</v>
      </c>
      <c r="BG151" s="191">
        <f>IF(N151="zákl. prenesená",J151,0)</f>
        <v>0</v>
      </c>
      <c r="BH151" s="191">
        <f>IF(N151="zníž. prenesená",J151,0)</f>
        <v>0</v>
      </c>
      <c r="BI151" s="191">
        <f>IF(N151="nulová",J151,0)</f>
        <v>0</v>
      </c>
      <c r="BJ151" s="18" t="s">
        <v>134</v>
      </c>
      <c r="BK151" s="191">
        <f>ROUND(I151*H151,2)</f>
        <v>0</v>
      </c>
      <c r="BL151" s="18" t="s">
        <v>133</v>
      </c>
      <c r="BM151" s="190" t="s">
        <v>171</v>
      </c>
    </row>
    <row r="152" s="2" customFormat="1" ht="16.5" customHeight="1">
      <c r="A152" s="37"/>
      <c r="B152" s="177"/>
      <c r="C152" s="216" t="s">
        <v>158</v>
      </c>
      <c r="D152" s="216" t="s">
        <v>160</v>
      </c>
      <c r="E152" s="217" t="s">
        <v>381</v>
      </c>
      <c r="F152" s="218" t="s">
        <v>382</v>
      </c>
      <c r="G152" s="219" t="s">
        <v>383</v>
      </c>
      <c r="H152" s="220">
        <v>45</v>
      </c>
      <c r="I152" s="221"/>
      <c r="J152" s="222">
        <f>ROUND(I152*H152,2)</f>
        <v>0</v>
      </c>
      <c r="K152" s="223"/>
      <c r="L152" s="224"/>
      <c r="M152" s="225" t="s">
        <v>1</v>
      </c>
      <c r="N152" s="226" t="s">
        <v>42</v>
      </c>
      <c r="O152" s="81"/>
      <c r="P152" s="188">
        <f>O152*H152</f>
        <v>0</v>
      </c>
      <c r="Q152" s="188">
        <v>0</v>
      </c>
      <c r="R152" s="188">
        <f>Q152*H152</f>
        <v>0</v>
      </c>
      <c r="S152" s="188">
        <v>0</v>
      </c>
      <c r="T152" s="189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0" t="s">
        <v>141</v>
      </c>
      <c r="AT152" s="190" t="s">
        <v>160</v>
      </c>
      <c r="AU152" s="190" t="s">
        <v>84</v>
      </c>
      <c r="AY152" s="18" t="s">
        <v>127</v>
      </c>
      <c r="BE152" s="191">
        <f>IF(N152="základná",J152,0)</f>
        <v>0</v>
      </c>
      <c r="BF152" s="191">
        <f>IF(N152="znížená",J152,0)</f>
        <v>0</v>
      </c>
      <c r="BG152" s="191">
        <f>IF(N152="zákl. prenesená",J152,0)</f>
        <v>0</v>
      </c>
      <c r="BH152" s="191">
        <f>IF(N152="zníž. prenesená",J152,0)</f>
        <v>0</v>
      </c>
      <c r="BI152" s="191">
        <f>IF(N152="nulová",J152,0)</f>
        <v>0</v>
      </c>
      <c r="BJ152" s="18" t="s">
        <v>134</v>
      </c>
      <c r="BK152" s="191">
        <f>ROUND(I152*H152,2)</f>
        <v>0</v>
      </c>
      <c r="BL152" s="18" t="s">
        <v>133</v>
      </c>
      <c r="BM152" s="190" t="s">
        <v>176</v>
      </c>
    </row>
    <row r="153" s="2" customFormat="1" ht="33" customHeight="1">
      <c r="A153" s="37"/>
      <c r="B153" s="177"/>
      <c r="C153" s="178" t="s">
        <v>234</v>
      </c>
      <c r="D153" s="178" t="s">
        <v>129</v>
      </c>
      <c r="E153" s="179" t="s">
        <v>238</v>
      </c>
      <c r="F153" s="180" t="s">
        <v>239</v>
      </c>
      <c r="G153" s="181" t="s">
        <v>219</v>
      </c>
      <c r="H153" s="182">
        <v>186.64500000000001</v>
      </c>
      <c r="I153" s="183"/>
      <c r="J153" s="184">
        <f>ROUND(I153*H153,2)</f>
        <v>0</v>
      </c>
      <c r="K153" s="185"/>
      <c r="L153" s="38"/>
      <c r="M153" s="186" t="s">
        <v>1</v>
      </c>
      <c r="N153" s="187" t="s">
        <v>42</v>
      </c>
      <c r="O153" s="81"/>
      <c r="P153" s="188">
        <f>O153*H153</f>
        <v>0</v>
      </c>
      <c r="Q153" s="188">
        <v>0</v>
      </c>
      <c r="R153" s="188">
        <f>Q153*H153</f>
        <v>0</v>
      </c>
      <c r="S153" s="188">
        <v>0</v>
      </c>
      <c r="T153" s="189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90" t="s">
        <v>133</v>
      </c>
      <c r="AT153" s="190" t="s">
        <v>129</v>
      </c>
      <c r="AU153" s="190" t="s">
        <v>84</v>
      </c>
      <c r="AY153" s="18" t="s">
        <v>127</v>
      </c>
      <c r="BE153" s="191">
        <f>IF(N153="základná",J153,0)</f>
        <v>0</v>
      </c>
      <c r="BF153" s="191">
        <f>IF(N153="znížená",J153,0)</f>
        <v>0</v>
      </c>
      <c r="BG153" s="191">
        <f>IF(N153="zákl. prenesená",J153,0)</f>
        <v>0</v>
      </c>
      <c r="BH153" s="191">
        <f>IF(N153="zníž. prenesená",J153,0)</f>
        <v>0</v>
      </c>
      <c r="BI153" s="191">
        <f>IF(N153="nulová",J153,0)</f>
        <v>0</v>
      </c>
      <c r="BJ153" s="18" t="s">
        <v>134</v>
      </c>
      <c r="BK153" s="191">
        <f>ROUND(I153*H153,2)</f>
        <v>0</v>
      </c>
      <c r="BL153" s="18" t="s">
        <v>133</v>
      </c>
      <c r="BM153" s="190" t="s">
        <v>386</v>
      </c>
    </row>
    <row r="154" s="12" customFormat="1" ht="25.92" customHeight="1">
      <c r="A154" s="12"/>
      <c r="B154" s="166"/>
      <c r="C154" s="12"/>
      <c r="D154" s="167" t="s">
        <v>75</v>
      </c>
      <c r="E154" s="168" t="s">
        <v>196</v>
      </c>
      <c r="F154" s="168" t="s">
        <v>197</v>
      </c>
      <c r="G154" s="12"/>
      <c r="H154" s="12"/>
      <c r="I154" s="169"/>
      <c r="J154" s="170">
        <f>BK154</f>
        <v>0</v>
      </c>
      <c r="K154" s="12"/>
      <c r="L154" s="166"/>
      <c r="M154" s="171"/>
      <c r="N154" s="172"/>
      <c r="O154" s="172"/>
      <c r="P154" s="173">
        <f>SUM(P155:P168)</f>
        <v>0</v>
      </c>
      <c r="Q154" s="172"/>
      <c r="R154" s="173">
        <f>SUM(R155:R168)</f>
        <v>88.333647600000006</v>
      </c>
      <c r="S154" s="172"/>
      <c r="T154" s="174">
        <f>SUM(T155:T168)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67" t="s">
        <v>84</v>
      </c>
      <c r="AT154" s="175" t="s">
        <v>75</v>
      </c>
      <c r="AU154" s="175" t="s">
        <v>76</v>
      </c>
      <c r="AY154" s="167" t="s">
        <v>127</v>
      </c>
      <c r="BK154" s="176">
        <f>SUM(BK155:BK168)</f>
        <v>0</v>
      </c>
    </row>
    <row r="155" s="2" customFormat="1" ht="24.15" customHeight="1">
      <c r="A155" s="37"/>
      <c r="B155" s="177"/>
      <c r="C155" s="178" t="s">
        <v>164</v>
      </c>
      <c r="D155" s="178" t="s">
        <v>129</v>
      </c>
      <c r="E155" s="179" t="s">
        <v>199</v>
      </c>
      <c r="F155" s="180" t="s">
        <v>200</v>
      </c>
      <c r="G155" s="181" t="s">
        <v>201</v>
      </c>
      <c r="H155" s="182">
        <v>42.899999999999999</v>
      </c>
      <c r="I155" s="183"/>
      <c r="J155" s="184">
        <f>ROUND(I155*H155,2)</f>
        <v>0</v>
      </c>
      <c r="K155" s="185"/>
      <c r="L155" s="38"/>
      <c r="M155" s="186" t="s">
        <v>1</v>
      </c>
      <c r="N155" s="187" t="s">
        <v>42</v>
      </c>
      <c r="O155" s="81"/>
      <c r="P155" s="188">
        <f>O155*H155</f>
        <v>0</v>
      </c>
      <c r="Q155" s="188">
        <v>0</v>
      </c>
      <c r="R155" s="188">
        <f>Q155*H155</f>
        <v>0</v>
      </c>
      <c r="S155" s="188">
        <v>0</v>
      </c>
      <c r="T155" s="189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90" t="s">
        <v>133</v>
      </c>
      <c r="AT155" s="190" t="s">
        <v>129</v>
      </c>
      <c r="AU155" s="190" t="s">
        <v>84</v>
      </c>
      <c r="AY155" s="18" t="s">
        <v>127</v>
      </c>
      <c r="BE155" s="191">
        <f>IF(N155="základná",J155,0)</f>
        <v>0</v>
      </c>
      <c r="BF155" s="191">
        <f>IF(N155="znížená",J155,0)</f>
        <v>0</v>
      </c>
      <c r="BG155" s="191">
        <f>IF(N155="zákl. prenesená",J155,0)</f>
        <v>0</v>
      </c>
      <c r="BH155" s="191">
        <f>IF(N155="zníž. prenesená",J155,0)</f>
        <v>0</v>
      </c>
      <c r="BI155" s="191">
        <f>IF(N155="nulová",J155,0)</f>
        <v>0</v>
      </c>
      <c r="BJ155" s="18" t="s">
        <v>134</v>
      </c>
      <c r="BK155" s="191">
        <f>ROUND(I155*H155,2)</f>
        <v>0</v>
      </c>
      <c r="BL155" s="18" t="s">
        <v>133</v>
      </c>
      <c r="BM155" s="190" t="s">
        <v>180</v>
      </c>
    </row>
    <row r="156" s="2" customFormat="1" ht="37.8" customHeight="1">
      <c r="A156" s="37"/>
      <c r="B156" s="177"/>
      <c r="C156" s="178" t="s">
        <v>242</v>
      </c>
      <c r="D156" s="178" t="s">
        <v>129</v>
      </c>
      <c r="E156" s="179" t="s">
        <v>204</v>
      </c>
      <c r="F156" s="180" t="s">
        <v>205</v>
      </c>
      <c r="G156" s="181" t="s">
        <v>201</v>
      </c>
      <c r="H156" s="182">
        <v>42.899999999999999</v>
      </c>
      <c r="I156" s="183"/>
      <c r="J156" s="184">
        <f>ROUND(I156*H156,2)</f>
        <v>0</v>
      </c>
      <c r="K156" s="185"/>
      <c r="L156" s="38"/>
      <c r="M156" s="186" t="s">
        <v>1</v>
      </c>
      <c r="N156" s="187" t="s">
        <v>42</v>
      </c>
      <c r="O156" s="81"/>
      <c r="P156" s="188">
        <f>O156*H156</f>
        <v>0</v>
      </c>
      <c r="Q156" s="188">
        <v>0</v>
      </c>
      <c r="R156" s="188">
        <f>Q156*H156</f>
        <v>0</v>
      </c>
      <c r="S156" s="188">
        <v>0</v>
      </c>
      <c r="T156" s="189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0" t="s">
        <v>133</v>
      </c>
      <c r="AT156" s="190" t="s">
        <v>129</v>
      </c>
      <c r="AU156" s="190" t="s">
        <v>84</v>
      </c>
      <c r="AY156" s="18" t="s">
        <v>127</v>
      </c>
      <c r="BE156" s="191">
        <f>IF(N156="základná",J156,0)</f>
        <v>0</v>
      </c>
      <c r="BF156" s="191">
        <f>IF(N156="znížená",J156,0)</f>
        <v>0</v>
      </c>
      <c r="BG156" s="191">
        <f>IF(N156="zákl. prenesená",J156,0)</f>
        <v>0</v>
      </c>
      <c r="BH156" s="191">
        <f>IF(N156="zníž. prenesená",J156,0)</f>
        <v>0</v>
      </c>
      <c r="BI156" s="191">
        <f>IF(N156="nulová",J156,0)</f>
        <v>0</v>
      </c>
      <c r="BJ156" s="18" t="s">
        <v>134</v>
      </c>
      <c r="BK156" s="191">
        <f>ROUND(I156*H156,2)</f>
        <v>0</v>
      </c>
      <c r="BL156" s="18" t="s">
        <v>133</v>
      </c>
      <c r="BM156" s="190" t="s">
        <v>184</v>
      </c>
    </row>
    <row r="157" s="2" customFormat="1" ht="37.8" customHeight="1">
      <c r="A157" s="37"/>
      <c r="B157" s="177"/>
      <c r="C157" s="178" t="s">
        <v>168</v>
      </c>
      <c r="D157" s="178" t="s">
        <v>129</v>
      </c>
      <c r="E157" s="179" t="s">
        <v>208</v>
      </c>
      <c r="F157" s="180" t="s">
        <v>209</v>
      </c>
      <c r="G157" s="181" t="s">
        <v>201</v>
      </c>
      <c r="H157" s="182">
        <v>557.70000000000005</v>
      </c>
      <c r="I157" s="183"/>
      <c r="J157" s="184">
        <f>ROUND(I157*H157,2)</f>
        <v>0</v>
      </c>
      <c r="K157" s="185"/>
      <c r="L157" s="38"/>
      <c r="M157" s="186" t="s">
        <v>1</v>
      </c>
      <c r="N157" s="187" t="s">
        <v>42</v>
      </c>
      <c r="O157" s="81"/>
      <c r="P157" s="188">
        <f>O157*H157</f>
        <v>0</v>
      </c>
      <c r="Q157" s="188">
        <v>0</v>
      </c>
      <c r="R157" s="188">
        <f>Q157*H157</f>
        <v>0</v>
      </c>
      <c r="S157" s="188">
        <v>0</v>
      </c>
      <c r="T157" s="189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0" t="s">
        <v>133</v>
      </c>
      <c r="AT157" s="190" t="s">
        <v>129</v>
      </c>
      <c r="AU157" s="190" t="s">
        <v>84</v>
      </c>
      <c r="AY157" s="18" t="s">
        <v>127</v>
      </c>
      <c r="BE157" s="191">
        <f>IF(N157="základná",J157,0)</f>
        <v>0</v>
      </c>
      <c r="BF157" s="191">
        <f>IF(N157="znížená",J157,0)</f>
        <v>0</v>
      </c>
      <c r="BG157" s="191">
        <f>IF(N157="zákl. prenesená",J157,0)</f>
        <v>0</v>
      </c>
      <c r="BH157" s="191">
        <f>IF(N157="zníž. prenesená",J157,0)</f>
        <v>0</v>
      </c>
      <c r="BI157" s="191">
        <f>IF(N157="nulová",J157,0)</f>
        <v>0</v>
      </c>
      <c r="BJ157" s="18" t="s">
        <v>134</v>
      </c>
      <c r="BK157" s="191">
        <f>ROUND(I157*H157,2)</f>
        <v>0</v>
      </c>
      <c r="BL157" s="18" t="s">
        <v>133</v>
      </c>
      <c r="BM157" s="190" t="s">
        <v>188</v>
      </c>
    </row>
    <row r="158" s="14" customFormat="1">
      <c r="A158" s="14"/>
      <c r="B158" s="200"/>
      <c r="C158" s="14"/>
      <c r="D158" s="193" t="s">
        <v>135</v>
      </c>
      <c r="E158" s="201" t="s">
        <v>1</v>
      </c>
      <c r="F158" s="202" t="s">
        <v>387</v>
      </c>
      <c r="G158" s="14"/>
      <c r="H158" s="203">
        <v>42.899999999999999</v>
      </c>
      <c r="I158" s="204"/>
      <c r="J158" s="14"/>
      <c r="K158" s="14"/>
      <c r="L158" s="200"/>
      <c r="M158" s="205"/>
      <c r="N158" s="206"/>
      <c r="O158" s="206"/>
      <c r="P158" s="206"/>
      <c r="Q158" s="206"/>
      <c r="R158" s="206"/>
      <c r="S158" s="206"/>
      <c r="T158" s="207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01" t="s">
        <v>135</v>
      </c>
      <c r="AU158" s="201" t="s">
        <v>84</v>
      </c>
      <c r="AV158" s="14" t="s">
        <v>134</v>
      </c>
      <c r="AW158" s="14" t="s">
        <v>33</v>
      </c>
      <c r="AX158" s="14" t="s">
        <v>84</v>
      </c>
      <c r="AY158" s="201" t="s">
        <v>127</v>
      </c>
    </row>
    <row r="159" s="14" customFormat="1">
      <c r="A159" s="14"/>
      <c r="B159" s="200"/>
      <c r="C159" s="14"/>
      <c r="D159" s="193" t="s">
        <v>135</v>
      </c>
      <c r="E159" s="14"/>
      <c r="F159" s="202" t="s">
        <v>388</v>
      </c>
      <c r="G159" s="14"/>
      <c r="H159" s="203">
        <v>557.70000000000005</v>
      </c>
      <c r="I159" s="204"/>
      <c r="J159" s="14"/>
      <c r="K159" s="14"/>
      <c r="L159" s="200"/>
      <c r="M159" s="205"/>
      <c r="N159" s="206"/>
      <c r="O159" s="206"/>
      <c r="P159" s="206"/>
      <c r="Q159" s="206"/>
      <c r="R159" s="206"/>
      <c r="S159" s="206"/>
      <c r="T159" s="207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01" t="s">
        <v>135</v>
      </c>
      <c r="AU159" s="201" t="s">
        <v>84</v>
      </c>
      <c r="AV159" s="14" t="s">
        <v>134</v>
      </c>
      <c r="AW159" s="14" t="s">
        <v>3</v>
      </c>
      <c r="AX159" s="14" t="s">
        <v>84</v>
      </c>
      <c r="AY159" s="201" t="s">
        <v>127</v>
      </c>
    </row>
    <row r="160" s="2" customFormat="1" ht="33" customHeight="1">
      <c r="A160" s="37"/>
      <c r="B160" s="177"/>
      <c r="C160" s="178" t="s">
        <v>249</v>
      </c>
      <c r="D160" s="178" t="s">
        <v>129</v>
      </c>
      <c r="E160" s="179" t="s">
        <v>213</v>
      </c>
      <c r="F160" s="180" t="s">
        <v>214</v>
      </c>
      <c r="G160" s="181" t="s">
        <v>201</v>
      </c>
      <c r="H160" s="182">
        <v>42.899999999999999</v>
      </c>
      <c r="I160" s="183"/>
      <c r="J160" s="184">
        <f>ROUND(I160*H160,2)</f>
        <v>0</v>
      </c>
      <c r="K160" s="185"/>
      <c r="L160" s="38"/>
      <c r="M160" s="186" t="s">
        <v>1</v>
      </c>
      <c r="N160" s="187" t="s">
        <v>42</v>
      </c>
      <c r="O160" s="81"/>
      <c r="P160" s="188">
        <f>O160*H160</f>
        <v>0</v>
      </c>
      <c r="Q160" s="188">
        <v>0</v>
      </c>
      <c r="R160" s="188">
        <f>Q160*H160</f>
        <v>0</v>
      </c>
      <c r="S160" s="188">
        <v>0</v>
      </c>
      <c r="T160" s="189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90" t="s">
        <v>133</v>
      </c>
      <c r="AT160" s="190" t="s">
        <v>129</v>
      </c>
      <c r="AU160" s="190" t="s">
        <v>84</v>
      </c>
      <c r="AY160" s="18" t="s">
        <v>127</v>
      </c>
      <c r="BE160" s="191">
        <f>IF(N160="základná",J160,0)</f>
        <v>0</v>
      </c>
      <c r="BF160" s="191">
        <f>IF(N160="znížená",J160,0)</f>
        <v>0</v>
      </c>
      <c r="BG160" s="191">
        <f>IF(N160="zákl. prenesená",J160,0)</f>
        <v>0</v>
      </c>
      <c r="BH160" s="191">
        <f>IF(N160="zníž. prenesená",J160,0)</f>
        <v>0</v>
      </c>
      <c r="BI160" s="191">
        <f>IF(N160="nulová",J160,0)</f>
        <v>0</v>
      </c>
      <c r="BJ160" s="18" t="s">
        <v>134</v>
      </c>
      <c r="BK160" s="191">
        <f>ROUND(I160*H160,2)</f>
        <v>0</v>
      </c>
      <c r="BL160" s="18" t="s">
        <v>133</v>
      </c>
      <c r="BM160" s="190" t="s">
        <v>192</v>
      </c>
    </row>
    <row r="161" s="2" customFormat="1" ht="24.15" customHeight="1">
      <c r="A161" s="37"/>
      <c r="B161" s="177"/>
      <c r="C161" s="178" t="s">
        <v>171</v>
      </c>
      <c r="D161" s="178" t="s">
        <v>129</v>
      </c>
      <c r="E161" s="179" t="s">
        <v>217</v>
      </c>
      <c r="F161" s="180" t="s">
        <v>218</v>
      </c>
      <c r="G161" s="181" t="s">
        <v>219</v>
      </c>
      <c r="H161" s="182">
        <v>64.349999999999994</v>
      </c>
      <c r="I161" s="183"/>
      <c r="J161" s="184">
        <f>ROUND(I161*H161,2)</f>
        <v>0</v>
      </c>
      <c r="K161" s="185"/>
      <c r="L161" s="38"/>
      <c r="M161" s="186" t="s">
        <v>1</v>
      </c>
      <c r="N161" s="187" t="s">
        <v>42</v>
      </c>
      <c r="O161" s="81"/>
      <c r="P161" s="188">
        <f>O161*H161</f>
        <v>0</v>
      </c>
      <c r="Q161" s="188">
        <v>0</v>
      </c>
      <c r="R161" s="188">
        <f>Q161*H161</f>
        <v>0</v>
      </c>
      <c r="S161" s="188">
        <v>0</v>
      </c>
      <c r="T161" s="189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0" t="s">
        <v>133</v>
      </c>
      <c r="AT161" s="190" t="s">
        <v>129</v>
      </c>
      <c r="AU161" s="190" t="s">
        <v>84</v>
      </c>
      <c r="AY161" s="18" t="s">
        <v>127</v>
      </c>
      <c r="BE161" s="191">
        <f>IF(N161="základná",J161,0)</f>
        <v>0</v>
      </c>
      <c r="BF161" s="191">
        <f>IF(N161="znížená",J161,0)</f>
        <v>0</v>
      </c>
      <c r="BG161" s="191">
        <f>IF(N161="zákl. prenesená",J161,0)</f>
        <v>0</v>
      </c>
      <c r="BH161" s="191">
        <f>IF(N161="zníž. prenesená",J161,0)</f>
        <v>0</v>
      </c>
      <c r="BI161" s="191">
        <f>IF(N161="nulová",J161,0)</f>
        <v>0</v>
      </c>
      <c r="BJ161" s="18" t="s">
        <v>134</v>
      </c>
      <c r="BK161" s="191">
        <f>ROUND(I161*H161,2)</f>
        <v>0</v>
      </c>
      <c r="BL161" s="18" t="s">
        <v>133</v>
      </c>
      <c r="BM161" s="190" t="s">
        <v>195</v>
      </c>
    </row>
    <row r="162" s="14" customFormat="1">
      <c r="A162" s="14"/>
      <c r="B162" s="200"/>
      <c r="C162" s="14"/>
      <c r="D162" s="193" t="s">
        <v>135</v>
      </c>
      <c r="E162" s="14"/>
      <c r="F162" s="202" t="s">
        <v>389</v>
      </c>
      <c r="G162" s="14"/>
      <c r="H162" s="203">
        <v>64.349999999999994</v>
      </c>
      <c r="I162" s="204"/>
      <c r="J162" s="14"/>
      <c r="K162" s="14"/>
      <c r="L162" s="200"/>
      <c r="M162" s="205"/>
      <c r="N162" s="206"/>
      <c r="O162" s="206"/>
      <c r="P162" s="206"/>
      <c r="Q162" s="206"/>
      <c r="R162" s="206"/>
      <c r="S162" s="206"/>
      <c r="T162" s="207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01" t="s">
        <v>135</v>
      </c>
      <c r="AU162" s="201" t="s">
        <v>84</v>
      </c>
      <c r="AV162" s="14" t="s">
        <v>134</v>
      </c>
      <c r="AW162" s="14" t="s">
        <v>3</v>
      </c>
      <c r="AX162" s="14" t="s">
        <v>84</v>
      </c>
      <c r="AY162" s="201" t="s">
        <v>127</v>
      </c>
    </row>
    <row r="163" s="2" customFormat="1" ht="16.5" customHeight="1">
      <c r="A163" s="37"/>
      <c r="B163" s="177"/>
      <c r="C163" s="178" t="s">
        <v>256</v>
      </c>
      <c r="D163" s="178" t="s">
        <v>129</v>
      </c>
      <c r="E163" s="179" t="s">
        <v>222</v>
      </c>
      <c r="F163" s="180" t="s">
        <v>223</v>
      </c>
      <c r="G163" s="181" t="s">
        <v>201</v>
      </c>
      <c r="H163" s="182">
        <v>26.399999999999999</v>
      </c>
      <c r="I163" s="183"/>
      <c r="J163" s="184">
        <f>ROUND(I163*H163,2)</f>
        <v>0</v>
      </c>
      <c r="K163" s="185"/>
      <c r="L163" s="38"/>
      <c r="M163" s="186" t="s">
        <v>1</v>
      </c>
      <c r="N163" s="187" t="s">
        <v>42</v>
      </c>
      <c r="O163" s="81"/>
      <c r="P163" s="188">
        <f>O163*H163</f>
        <v>0</v>
      </c>
      <c r="Q163" s="188">
        <v>1.837</v>
      </c>
      <c r="R163" s="188">
        <f>Q163*H163</f>
        <v>48.496799999999993</v>
      </c>
      <c r="S163" s="188">
        <v>0</v>
      </c>
      <c r="T163" s="189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0" t="s">
        <v>133</v>
      </c>
      <c r="AT163" s="190" t="s">
        <v>129</v>
      </c>
      <c r="AU163" s="190" t="s">
        <v>84</v>
      </c>
      <c r="AY163" s="18" t="s">
        <v>127</v>
      </c>
      <c r="BE163" s="191">
        <f>IF(N163="základná",J163,0)</f>
        <v>0</v>
      </c>
      <c r="BF163" s="191">
        <f>IF(N163="znížená",J163,0)</f>
        <v>0</v>
      </c>
      <c r="BG163" s="191">
        <f>IF(N163="zákl. prenesená",J163,0)</f>
        <v>0</v>
      </c>
      <c r="BH163" s="191">
        <f>IF(N163="zníž. prenesená",J163,0)</f>
        <v>0</v>
      </c>
      <c r="BI163" s="191">
        <f>IF(N163="nulová",J163,0)</f>
        <v>0</v>
      </c>
      <c r="BJ163" s="18" t="s">
        <v>134</v>
      </c>
      <c r="BK163" s="191">
        <f>ROUND(I163*H163,2)</f>
        <v>0</v>
      </c>
      <c r="BL163" s="18" t="s">
        <v>133</v>
      </c>
      <c r="BM163" s="190" t="s">
        <v>202</v>
      </c>
    </row>
    <row r="164" s="2" customFormat="1" ht="24.15" customHeight="1">
      <c r="A164" s="37"/>
      <c r="B164" s="177"/>
      <c r="C164" s="178" t="s">
        <v>176</v>
      </c>
      <c r="D164" s="178" t="s">
        <v>129</v>
      </c>
      <c r="E164" s="179" t="s">
        <v>226</v>
      </c>
      <c r="F164" s="180" t="s">
        <v>227</v>
      </c>
      <c r="G164" s="181" t="s">
        <v>228</v>
      </c>
      <c r="H164" s="182">
        <v>66</v>
      </c>
      <c r="I164" s="183"/>
      <c r="J164" s="184">
        <f>ROUND(I164*H164,2)</f>
        <v>0</v>
      </c>
      <c r="K164" s="185"/>
      <c r="L164" s="38"/>
      <c r="M164" s="186" t="s">
        <v>1</v>
      </c>
      <c r="N164" s="187" t="s">
        <v>42</v>
      </c>
      <c r="O164" s="81"/>
      <c r="P164" s="188">
        <f>O164*H164</f>
        <v>0</v>
      </c>
      <c r="Q164" s="188">
        <v>0.0022036</v>
      </c>
      <c r="R164" s="188">
        <f>Q164*H164</f>
        <v>0.1454376</v>
      </c>
      <c r="S164" s="188">
        <v>0</v>
      </c>
      <c r="T164" s="189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90" t="s">
        <v>133</v>
      </c>
      <c r="AT164" s="190" t="s">
        <v>129</v>
      </c>
      <c r="AU164" s="190" t="s">
        <v>84</v>
      </c>
      <c r="AY164" s="18" t="s">
        <v>127</v>
      </c>
      <c r="BE164" s="191">
        <f>IF(N164="základná",J164,0)</f>
        <v>0</v>
      </c>
      <c r="BF164" s="191">
        <f>IF(N164="znížená",J164,0)</f>
        <v>0</v>
      </c>
      <c r="BG164" s="191">
        <f>IF(N164="zákl. prenesená",J164,0)</f>
        <v>0</v>
      </c>
      <c r="BH164" s="191">
        <f>IF(N164="zníž. prenesená",J164,0)</f>
        <v>0</v>
      </c>
      <c r="BI164" s="191">
        <f>IF(N164="nulová",J164,0)</f>
        <v>0</v>
      </c>
      <c r="BJ164" s="18" t="s">
        <v>134</v>
      </c>
      <c r="BK164" s="191">
        <f>ROUND(I164*H164,2)</f>
        <v>0</v>
      </c>
      <c r="BL164" s="18" t="s">
        <v>133</v>
      </c>
      <c r="BM164" s="190" t="s">
        <v>390</v>
      </c>
    </row>
    <row r="165" s="2" customFormat="1" ht="16.5" customHeight="1">
      <c r="A165" s="37"/>
      <c r="B165" s="177"/>
      <c r="C165" s="216" t="s">
        <v>263</v>
      </c>
      <c r="D165" s="216" t="s">
        <v>160</v>
      </c>
      <c r="E165" s="217" t="s">
        <v>230</v>
      </c>
      <c r="F165" s="218" t="s">
        <v>231</v>
      </c>
      <c r="G165" s="219" t="s">
        <v>228</v>
      </c>
      <c r="H165" s="220">
        <v>75.900000000000006</v>
      </c>
      <c r="I165" s="221"/>
      <c r="J165" s="222">
        <f>ROUND(I165*H165,2)</f>
        <v>0</v>
      </c>
      <c r="K165" s="223"/>
      <c r="L165" s="224"/>
      <c r="M165" s="225" t="s">
        <v>1</v>
      </c>
      <c r="N165" s="226" t="s">
        <v>42</v>
      </c>
      <c r="O165" s="81"/>
      <c r="P165" s="188">
        <f>O165*H165</f>
        <v>0</v>
      </c>
      <c r="Q165" s="188">
        <v>0.00029999999999999997</v>
      </c>
      <c r="R165" s="188">
        <f>Q165*H165</f>
        <v>0.022769999999999999</v>
      </c>
      <c r="S165" s="188">
        <v>0</v>
      </c>
      <c r="T165" s="18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90" t="s">
        <v>141</v>
      </c>
      <c r="AT165" s="190" t="s">
        <v>160</v>
      </c>
      <c r="AU165" s="190" t="s">
        <v>84</v>
      </c>
      <c r="AY165" s="18" t="s">
        <v>127</v>
      </c>
      <c r="BE165" s="191">
        <f>IF(N165="základná",J165,0)</f>
        <v>0</v>
      </c>
      <c r="BF165" s="191">
        <f>IF(N165="znížená",J165,0)</f>
        <v>0</v>
      </c>
      <c r="BG165" s="191">
        <f>IF(N165="zákl. prenesená",J165,0)</f>
        <v>0</v>
      </c>
      <c r="BH165" s="191">
        <f>IF(N165="zníž. prenesená",J165,0)</f>
        <v>0</v>
      </c>
      <c r="BI165" s="191">
        <f>IF(N165="nulová",J165,0)</f>
        <v>0</v>
      </c>
      <c r="BJ165" s="18" t="s">
        <v>134</v>
      </c>
      <c r="BK165" s="191">
        <f>ROUND(I165*H165,2)</f>
        <v>0</v>
      </c>
      <c r="BL165" s="18" t="s">
        <v>133</v>
      </c>
      <c r="BM165" s="190" t="s">
        <v>391</v>
      </c>
    </row>
    <row r="166" s="14" customFormat="1">
      <c r="A166" s="14"/>
      <c r="B166" s="200"/>
      <c r="C166" s="14"/>
      <c r="D166" s="193" t="s">
        <v>135</v>
      </c>
      <c r="E166" s="14"/>
      <c r="F166" s="202" t="s">
        <v>392</v>
      </c>
      <c r="G166" s="14"/>
      <c r="H166" s="203">
        <v>75.900000000000006</v>
      </c>
      <c r="I166" s="204"/>
      <c r="J166" s="14"/>
      <c r="K166" s="14"/>
      <c r="L166" s="200"/>
      <c r="M166" s="205"/>
      <c r="N166" s="206"/>
      <c r="O166" s="206"/>
      <c r="P166" s="206"/>
      <c r="Q166" s="206"/>
      <c r="R166" s="206"/>
      <c r="S166" s="206"/>
      <c r="T166" s="207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01" t="s">
        <v>135</v>
      </c>
      <c r="AU166" s="201" t="s">
        <v>84</v>
      </c>
      <c r="AV166" s="14" t="s">
        <v>134</v>
      </c>
      <c r="AW166" s="14" t="s">
        <v>3</v>
      </c>
      <c r="AX166" s="14" t="s">
        <v>84</v>
      </c>
      <c r="AY166" s="201" t="s">
        <v>127</v>
      </c>
    </row>
    <row r="167" s="2" customFormat="1" ht="33" customHeight="1">
      <c r="A167" s="37"/>
      <c r="B167" s="177"/>
      <c r="C167" s="178" t="s">
        <v>180</v>
      </c>
      <c r="D167" s="178" t="s">
        <v>129</v>
      </c>
      <c r="E167" s="179" t="s">
        <v>235</v>
      </c>
      <c r="F167" s="180" t="s">
        <v>236</v>
      </c>
      <c r="G167" s="181" t="s">
        <v>228</v>
      </c>
      <c r="H167" s="182">
        <v>66</v>
      </c>
      <c r="I167" s="183"/>
      <c r="J167" s="184">
        <f>ROUND(I167*H167,2)</f>
        <v>0</v>
      </c>
      <c r="K167" s="185"/>
      <c r="L167" s="38"/>
      <c r="M167" s="186" t="s">
        <v>1</v>
      </c>
      <c r="N167" s="187" t="s">
        <v>42</v>
      </c>
      <c r="O167" s="81"/>
      <c r="P167" s="188">
        <f>O167*H167</f>
        <v>0</v>
      </c>
      <c r="Q167" s="188">
        <v>0.60104000000000002</v>
      </c>
      <c r="R167" s="188">
        <f>Q167*H167</f>
        <v>39.668640000000003</v>
      </c>
      <c r="S167" s="188">
        <v>0</v>
      </c>
      <c r="T167" s="189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90" t="s">
        <v>133</v>
      </c>
      <c r="AT167" s="190" t="s">
        <v>129</v>
      </c>
      <c r="AU167" s="190" t="s">
        <v>84</v>
      </c>
      <c r="AY167" s="18" t="s">
        <v>127</v>
      </c>
      <c r="BE167" s="191">
        <f>IF(N167="základná",J167,0)</f>
        <v>0</v>
      </c>
      <c r="BF167" s="191">
        <f>IF(N167="znížená",J167,0)</f>
        <v>0</v>
      </c>
      <c r="BG167" s="191">
        <f>IF(N167="zákl. prenesená",J167,0)</f>
        <v>0</v>
      </c>
      <c r="BH167" s="191">
        <f>IF(N167="zníž. prenesená",J167,0)</f>
        <v>0</v>
      </c>
      <c r="BI167" s="191">
        <f>IF(N167="nulová",J167,0)</f>
        <v>0</v>
      </c>
      <c r="BJ167" s="18" t="s">
        <v>134</v>
      </c>
      <c r="BK167" s="191">
        <f>ROUND(I167*H167,2)</f>
        <v>0</v>
      </c>
      <c r="BL167" s="18" t="s">
        <v>133</v>
      </c>
      <c r="BM167" s="190" t="s">
        <v>210</v>
      </c>
    </row>
    <row r="168" s="2" customFormat="1" ht="33" customHeight="1">
      <c r="A168" s="37"/>
      <c r="B168" s="177"/>
      <c r="C168" s="178" t="s">
        <v>271</v>
      </c>
      <c r="D168" s="178" t="s">
        <v>129</v>
      </c>
      <c r="E168" s="179" t="s">
        <v>238</v>
      </c>
      <c r="F168" s="180" t="s">
        <v>239</v>
      </c>
      <c r="G168" s="181" t="s">
        <v>219</v>
      </c>
      <c r="H168" s="182">
        <v>88.334000000000003</v>
      </c>
      <c r="I168" s="183"/>
      <c r="J168" s="184">
        <f>ROUND(I168*H168,2)</f>
        <v>0</v>
      </c>
      <c r="K168" s="185"/>
      <c r="L168" s="38"/>
      <c r="M168" s="186" t="s">
        <v>1</v>
      </c>
      <c r="N168" s="187" t="s">
        <v>42</v>
      </c>
      <c r="O168" s="81"/>
      <c r="P168" s="188">
        <f>O168*H168</f>
        <v>0</v>
      </c>
      <c r="Q168" s="188">
        <v>0</v>
      </c>
      <c r="R168" s="188">
        <f>Q168*H168</f>
        <v>0</v>
      </c>
      <c r="S168" s="188">
        <v>0</v>
      </c>
      <c r="T168" s="18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90" t="s">
        <v>133</v>
      </c>
      <c r="AT168" s="190" t="s">
        <v>129</v>
      </c>
      <c r="AU168" s="190" t="s">
        <v>84</v>
      </c>
      <c r="AY168" s="18" t="s">
        <v>127</v>
      </c>
      <c r="BE168" s="191">
        <f>IF(N168="základná",J168,0)</f>
        <v>0</v>
      </c>
      <c r="BF168" s="191">
        <f>IF(N168="znížená",J168,0)</f>
        <v>0</v>
      </c>
      <c r="BG168" s="191">
        <f>IF(N168="zákl. prenesená",J168,0)</f>
        <v>0</v>
      </c>
      <c r="BH168" s="191">
        <f>IF(N168="zníž. prenesená",J168,0)</f>
        <v>0</v>
      </c>
      <c r="BI168" s="191">
        <f>IF(N168="nulová",J168,0)</f>
        <v>0</v>
      </c>
      <c r="BJ168" s="18" t="s">
        <v>134</v>
      </c>
      <c r="BK168" s="191">
        <f>ROUND(I168*H168,2)</f>
        <v>0</v>
      </c>
      <c r="BL168" s="18" t="s">
        <v>133</v>
      </c>
      <c r="BM168" s="190" t="s">
        <v>393</v>
      </c>
    </row>
    <row r="169" s="12" customFormat="1" ht="25.92" customHeight="1">
      <c r="A169" s="12"/>
      <c r="B169" s="166"/>
      <c r="C169" s="12"/>
      <c r="D169" s="167" t="s">
        <v>75</v>
      </c>
      <c r="E169" s="168" t="s">
        <v>241</v>
      </c>
      <c r="F169" s="168" t="s">
        <v>241</v>
      </c>
      <c r="G169" s="12"/>
      <c r="H169" s="12"/>
      <c r="I169" s="169"/>
      <c r="J169" s="170">
        <f>BK169</f>
        <v>0</v>
      </c>
      <c r="K169" s="12"/>
      <c r="L169" s="166"/>
      <c r="M169" s="171"/>
      <c r="N169" s="172"/>
      <c r="O169" s="172"/>
      <c r="P169" s="173">
        <f>SUM(P170:P174)</f>
        <v>0</v>
      </c>
      <c r="Q169" s="172"/>
      <c r="R169" s="173">
        <f>SUM(R170:R174)</f>
        <v>0</v>
      </c>
      <c r="S169" s="172"/>
      <c r="T169" s="174">
        <f>SUM(T170:T174)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67" t="s">
        <v>84</v>
      </c>
      <c r="AT169" s="175" t="s">
        <v>75</v>
      </c>
      <c r="AU169" s="175" t="s">
        <v>76</v>
      </c>
      <c r="AY169" s="167" t="s">
        <v>127</v>
      </c>
      <c r="BK169" s="176">
        <f>SUM(BK170:BK174)</f>
        <v>0</v>
      </c>
    </row>
    <row r="170" s="2" customFormat="1" ht="16.5" customHeight="1">
      <c r="A170" s="37"/>
      <c r="B170" s="177"/>
      <c r="C170" s="178" t="s">
        <v>184</v>
      </c>
      <c r="D170" s="178" t="s">
        <v>129</v>
      </c>
      <c r="E170" s="179" t="s">
        <v>243</v>
      </c>
      <c r="F170" s="180" t="s">
        <v>244</v>
      </c>
      <c r="G170" s="181" t="s">
        <v>132</v>
      </c>
      <c r="H170" s="182">
        <v>1</v>
      </c>
      <c r="I170" s="183"/>
      <c r="J170" s="184">
        <f>ROUND(I170*H170,2)</f>
        <v>0</v>
      </c>
      <c r="K170" s="185"/>
      <c r="L170" s="38"/>
      <c r="M170" s="186" t="s">
        <v>1</v>
      </c>
      <c r="N170" s="187" t="s">
        <v>42</v>
      </c>
      <c r="O170" s="81"/>
      <c r="P170" s="188">
        <f>O170*H170</f>
        <v>0</v>
      </c>
      <c r="Q170" s="188">
        <v>0</v>
      </c>
      <c r="R170" s="188">
        <f>Q170*H170</f>
        <v>0</v>
      </c>
      <c r="S170" s="188">
        <v>0</v>
      </c>
      <c r="T170" s="189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90" t="s">
        <v>133</v>
      </c>
      <c r="AT170" s="190" t="s">
        <v>129</v>
      </c>
      <c r="AU170" s="190" t="s">
        <v>84</v>
      </c>
      <c r="AY170" s="18" t="s">
        <v>127</v>
      </c>
      <c r="BE170" s="191">
        <f>IF(N170="základná",J170,0)</f>
        <v>0</v>
      </c>
      <c r="BF170" s="191">
        <f>IF(N170="znížená",J170,0)</f>
        <v>0</v>
      </c>
      <c r="BG170" s="191">
        <f>IF(N170="zákl. prenesená",J170,0)</f>
        <v>0</v>
      </c>
      <c r="BH170" s="191">
        <f>IF(N170="zníž. prenesená",J170,0)</f>
        <v>0</v>
      </c>
      <c r="BI170" s="191">
        <f>IF(N170="nulová",J170,0)</f>
        <v>0</v>
      </c>
      <c r="BJ170" s="18" t="s">
        <v>134</v>
      </c>
      <c r="BK170" s="191">
        <f>ROUND(I170*H170,2)</f>
        <v>0</v>
      </c>
      <c r="BL170" s="18" t="s">
        <v>133</v>
      </c>
      <c r="BM170" s="190" t="s">
        <v>215</v>
      </c>
    </row>
    <row r="171" s="2" customFormat="1" ht="16.5" customHeight="1">
      <c r="A171" s="37"/>
      <c r="B171" s="177"/>
      <c r="C171" s="216" t="s">
        <v>280</v>
      </c>
      <c r="D171" s="216" t="s">
        <v>160</v>
      </c>
      <c r="E171" s="217" t="s">
        <v>394</v>
      </c>
      <c r="F171" s="218" t="s">
        <v>395</v>
      </c>
      <c r="G171" s="219" t="s">
        <v>163</v>
      </c>
      <c r="H171" s="220">
        <v>1</v>
      </c>
      <c r="I171" s="221"/>
      <c r="J171" s="222">
        <f>ROUND(I171*H171,2)</f>
        <v>0</v>
      </c>
      <c r="K171" s="223"/>
      <c r="L171" s="224"/>
      <c r="M171" s="225" t="s">
        <v>1</v>
      </c>
      <c r="N171" s="226" t="s">
        <v>42</v>
      </c>
      <c r="O171" s="81"/>
      <c r="P171" s="188">
        <f>O171*H171</f>
        <v>0</v>
      </c>
      <c r="Q171" s="188">
        <v>0</v>
      </c>
      <c r="R171" s="188">
        <f>Q171*H171</f>
        <v>0</v>
      </c>
      <c r="S171" s="188">
        <v>0</v>
      </c>
      <c r="T171" s="189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90" t="s">
        <v>141</v>
      </c>
      <c r="AT171" s="190" t="s">
        <v>160</v>
      </c>
      <c r="AU171" s="190" t="s">
        <v>84</v>
      </c>
      <c r="AY171" s="18" t="s">
        <v>127</v>
      </c>
      <c r="BE171" s="191">
        <f>IF(N171="základná",J171,0)</f>
        <v>0</v>
      </c>
      <c r="BF171" s="191">
        <f>IF(N171="znížená",J171,0)</f>
        <v>0</v>
      </c>
      <c r="BG171" s="191">
        <f>IF(N171="zákl. prenesená",J171,0)</f>
        <v>0</v>
      </c>
      <c r="BH171" s="191">
        <f>IF(N171="zníž. prenesená",J171,0)</f>
        <v>0</v>
      </c>
      <c r="BI171" s="191">
        <f>IF(N171="nulová",J171,0)</f>
        <v>0</v>
      </c>
      <c r="BJ171" s="18" t="s">
        <v>134</v>
      </c>
      <c r="BK171" s="191">
        <f>ROUND(I171*H171,2)</f>
        <v>0</v>
      </c>
      <c r="BL171" s="18" t="s">
        <v>133</v>
      </c>
      <c r="BM171" s="190" t="s">
        <v>229</v>
      </c>
    </row>
    <row r="172" s="2" customFormat="1" ht="16.5" customHeight="1">
      <c r="A172" s="37"/>
      <c r="B172" s="177"/>
      <c r="C172" s="216" t="s">
        <v>188</v>
      </c>
      <c r="D172" s="216" t="s">
        <v>160</v>
      </c>
      <c r="E172" s="217" t="s">
        <v>264</v>
      </c>
      <c r="F172" s="218" t="s">
        <v>396</v>
      </c>
      <c r="G172" s="219" t="s">
        <v>163</v>
      </c>
      <c r="H172" s="220">
        <v>2</v>
      </c>
      <c r="I172" s="221"/>
      <c r="J172" s="222">
        <f>ROUND(I172*H172,2)</f>
        <v>0</v>
      </c>
      <c r="K172" s="223"/>
      <c r="L172" s="224"/>
      <c r="M172" s="225" t="s">
        <v>1</v>
      </c>
      <c r="N172" s="226" t="s">
        <v>42</v>
      </c>
      <c r="O172" s="81"/>
      <c r="P172" s="188">
        <f>O172*H172</f>
        <v>0</v>
      </c>
      <c r="Q172" s="188">
        <v>0</v>
      </c>
      <c r="R172" s="188">
        <f>Q172*H172</f>
        <v>0</v>
      </c>
      <c r="S172" s="188">
        <v>0</v>
      </c>
      <c r="T172" s="189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90" t="s">
        <v>141</v>
      </c>
      <c r="AT172" s="190" t="s">
        <v>160</v>
      </c>
      <c r="AU172" s="190" t="s">
        <v>84</v>
      </c>
      <c r="AY172" s="18" t="s">
        <v>127</v>
      </c>
      <c r="BE172" s="191">
        <f>IF(N172="základná",J172,0)</f>
        <v>0</v>
      </c>
      <c r="BF172" s="191">
        <f>IF(N172="znížená",J172,0)</f>
        <v>0</v>
      </c>
      <c r="BG172" s="191">
        <f>IF(N172="zákl. prenesená",J172,0)</f>
        <v>0</v>
      </c>
      <c r="BH172" s="191">
        <f>IF(N172="zníž. prenesená",J172,0)</f>
        <v>0</v>
      </c>
      <c r="BI172" s="191">
        <f>IF(N172="nulová",J172,0)</f>
        <v>0</v>
      </c>
      <c r="BJ172" s="18" t="s">
        <v>134</v>
      </c>
      <c r="BK172" s="191">
        <f>ROUND(I172*H172,2)</f>
        <v>0</v>
      </c>
      <c r="BL172" s="18" t="s">
        <v>133</v>
      </c>
      <c r="BM172" s="190" t="s">
        <v>237</v>
      </c>
    </row>
    <row r="173" s="2" customFormat="1" ht="16.5" customHeight="1">
      <c r="A173" s="37"/>
      <c r="B173" s="177"/>
      <c r="C173" s="216" t="s">
        <v>289</v>
      </c>
      <c r="D173" s="216" t="s">
        <v>160</v>
      </c>
      <c r="E173" s="217" t="s">
        <v>397</v>
      </c>
      <c r="F173" s="218" t="s">
        <v>398</v>
      </c>
      <c r="G173" s="219" t="s">
        <v>163</v>
      </c>
      <c r="H173" s="220">
        <v>1</v>
      </c>
      <c r="I173" s="221"/>
      <c r="J173" s="222">
        <f>ROUND(I173*H173,2)</f>
        <v>0</v>
      </c>
      <c r="K173" s="223"/>
      <c r="L173" s="224"/>
      <c r="M173" s="225" t="s">
        <v>1</v>
      </c>
      <c r="N173" s="226" t="s">
        <v>42</v>
      </c>
      <c r="O173" s="81"/>
      <c r="P173" s="188">
        <f>O173*H173</f>
        <v>0</v>
      </c>
      <c r="Q173" s="188">
        <v>0</v>
      </c>
      <c r="R173" s="188">
        <f>Q173*H173</f>
        <v>0</v>
      </c>
      <c r="S173" s="188">
        <v>0</v>
      </c>
      <c r="T173" s="189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90" t="s">
        <v>141</v>
      </c>
      <c r="AT173" s="190" t="s">
        <v>160</v>
      </c>
      <c r="AU173" s="190" t="s">
        <v>84</v>
      </c>
      <c r="AY173" s="18" t="s">
        <v>127</v>
      </c>
      <c r="BE173" s="191">
        <f>IF(N173="základná",J173,0)</f>
        <v>0</v>
      </c>
      <c r="BF173" s="191">
        <f>IF(N173="znížená",J173,0)</f>
        <v>0</v>
      </c>
      <c r="BG173" s="191">
        <f>IF(N173="zákl. prenesená",J173,0)</f>
        <v>0</v>
      </c>
      <c r="BH173" s="191">
        <f>IF(N173="zníž. prenesená",J173,0)</f>
        <v>0</v>
      </c>
      <c r="BI173" s="191">
        <f>IF(N173="nulová",J173,0)</f>
        <v>0</v>
      </c>
      <c r="BJ173" s="18" t="s">
        <v>134</v>
      </c>
      <c r="BK173" s="191">
        <f>ROUND(I173*H173,2)</f>
        <v>0</v>
      </c>
      <c r="BL173" s="18" t="s">
        <v>133</v>
      </c>
      <c r="BM173" s="190" t="s">
        <v>245</v>
      </c>
    </row>
    <row r="174" s="2" customFormat="1" ht="16.5" customHeight="1">
      <c r="A174" s="37"/>
      <c r="B174" s="177"/>
      <c r="C174" s="216" t="s">
        <v>192</v>
      </c>
      <c r="D174" s="216" t="s">
        <v>160</v>
      </c>
      <c r="E174" s="217" t="s">
        <v>399</v>
      </c>
      <c r="F174" s="218" t="s">
        <v>400</v>
      </c>
      <c r="G174" s="219" t="s">
        <v>163</v>
      </c>
      <c r="H174" s="220">
        <v>2</v>
      </c>
      <c r="I174" s="221"/>
      <c r="J174" s="222">
        <f>ROUND(I174*H174,2)</f>
        <v>0</v>
      </c>
      <c r="K174" s="223"/>
      <c r="L174" s="224"/>
      <c r="M174" s="225" t="s">
        <v>1</v>
      </c>
      <c r="N174" s="226" t="s">
        <v>42</v>
      </c>
      <c r="O174" s="81"/>
      <c r="P174" s="188">
        <f>O174*H174</f>
        <v>0</v>
      </c>
      <c r="Q174" s="188">
        <v>0</v>
      </c>
      <c r="R174" s="188">
        <f>Q174*H174</f>
        <v>0</v>
      </c>
      <c r="S174" s="188">
        <v>0</v>
      </c>
      <c r="T174" s="189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90" t="s">
        <v>141</v>
      </c>
      <c r="AT174" s="190" t="s">
        <v>160</v>
      </c>
      <c r="AU174" s="190" t="s">
        <v>84</v>
      </c>
      <c r="AY174" s="18" t="s">
        <v>127</v>
      </c>
      <c r="BE174" s="191">
        <f>IF(N174="základná",J174,0)</f>
        <v>0</v>
      </c>
      <c r="BF174" s="191">
        <f>IF(N174="znížená",J174,0)</f>
        <v>0</v>
      </c>
      <c r="BG174" s="191">
        <f>IF(N174="zákl. prenesená",J174,0)</f>
        <v>0</v>
      </c>
      <c r="BH174" s="191">
        <f>IF(N174="zníž. prenesená",J174,0)</f>
        <v>0</v>
      </c>
      <c r="BI174" s="191">
        <f>IF(N174="nulová",J174,0)</f>
        <v>0</v>
      </c>
      <c r="BJ174" s="18" t="s">
        <v>134</v>
      </c>
      <c r="BK174" s="191">
        <f>ROUND(I174*H174,2)</f>
        <v>0</v>
      </c>
      <c r="BL174" s="18" t="s">
        <v>133</v>
      </c>
      <c r="BM174" s="190" t="s">
        <v>248</v>
      </c>
    </row>
    <row r="175" s="12" customFormat="1" ht="25.92" customHeight="1">
      <c r="A175" s="12"/>
      <c r="B175" s="166"/>
      <c r="C175" s="12"/>
      <c r="D175" s="167" t="s">
        <v>75</v>
      </c>
      <c r="E175" s="168" t="s">
        <v>278</v>
      </c>
      <c r="F175" s="168" t="s">
        <v>279</v>
      </c>
      <c r="G175" s="12"/>
      <c r="H175" s="12"/>
      <c r="I175" s="169"/>
      <c r="J175" s="170">
        <f>BK175</f>
        <v>0</v>
      </c>
      <c r="K175" s="12"/>
      <c r="L175" s="166"/>
      <c r="M175" s="171"/>
      <c r="N175" s="172"/>
      <c r="O175" s="172"/>
      <c r="P175" s="173">
        <f>SUM(P176:P177)</f>
        <v>0</v>
      </c>
      <c r="Q175" s="172"/>
      <c r="R175" s="173">
        <f>SUM(R176:R177)</f>
        <v>0</v>
      </c>
      <c r="S175" s="172"/>
      <c r="T175" s="174">
        <f>SUM(T176:T177)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67" t="s">
        <v>84</v>
      </c>
      <c r="AT175" s="175" t="s">
        <v>75</v>
      </c>
      <c r="AU175" s="175" t="s">
        <v>76</v>
      </c>
      <c r="AY175" s="167" t="s">
        <v>127</v>
      </c>
      <c r="BK175" s="176">
        <f>SUM(BK176:BK177)</f>
        <v>0</v>
      </c>
    </row>
    <row r="176" s="2" customFormat="1" ht="16.5" customHeight="1">
      <c r="A176" s="37"/>
      <c r="B176" s="177"/>
      <c r="C176" s="178" t="s">
        <v>296</v>
      </c>
      <c r="D176" s="178" t="s">
        <v>129</v>
      </c>
      <c r="E176" s="179" t="s">
        <v>281</v>
      </c>
      <c r="F176" s="180" t="s">
        <v>401</v>
      </c>
      <c r="G176" s="181" t="s">
        <v>132</v>
      </c>
      <c r="H176" s="182">
        <v>1</v>
      </c>
      <c r="I176" s="183"/>
      <c r="J176" s="184">
        <f>ROUND(I176*H176,2)</f>
        <v>0</v>
      </c>
      <c r="K176" s="185"/>
      <c r="L176" s="38"/>
      <c r="M176" s="186" t="s">
        <v>1</v>
      </c>
      <c r="N176" s="187" t="s">
        <v>42</v>
      </c>
      <c r="O176" s="81"/>
      <c r="P176" s="188">
        <f>O176*H176</f>
        <v>0</v>
      </c>
      <c r="Q176" s="188">
        <v>0</v>
      </c>
      <c r="R176" s="188">
        <f>Q176*H176</f>
        <v>0</v>
      </c>
      <c r="S176" s="188">
        <v>0</v>
      </c>
      <c r="T176" s="189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90" t="s">
        <v>133</v>
      </c>
      <c r="AT176" s="190" t="s">
        <v>129</v>
      </c>
      <c r="AU176" s="190" t="s">
        <v>84</v>
      </c>
      <c r="AY176" s="18" t="s">
        <v>127</v>
      </c>
      <c r="BE176" s="191">
        <f>IF(N176="základná",J176,0)</f>
        <v>0</v>
      </c>
      <c r="BF176" s="191">
        <f>IF(N176="znížená",J176,0)</f>
        <v>0</v>
      </c>
      <c r="BG176" s="191">
        <f>IF(N176="zákl. prenesená",J176,0)</f>
        <v>0</v>
      </c>
      <c r="BH176" s="191">
        <f>IF(N176="zníž. prenesená",J176,0)</f>
        <v>0</v>
      </c>
      <c r="BI176" s="191">
        <f>IF(N176="nulová",J176,0)</f>
        <v>0</v>
      </c>
      <c r="BJ176" s="18" t="s">
        <v>134</v>
      </c>
      <c r="BK176" s="191">
        <f>ROUND(I176*H176,2)</f>
        <v>0</v>
      </c>
      <c r="BL176" s="18" t="s">
        <v>133</v>
      </c>
      <c r="BM176" s="190" t="s">
        <v>252</v>
      </c>
    </row>
    <row r="177" s="2" customFormat="1" ht="16.5" customHeight="1">
      <c r="A177" s="37"/>
      <c r="B177" s="177"/>
      <c r="C177" s="216" t="s">
        <v>195</v>
      </c>
      <c r="D177" s="216" t="s">
        <v>160</v>
      </c>
      <c r="E177" s="217" t="s">
        <v>402</v>
      </c>
      <c r="F177" s="218" t="s">
        <v>403</v>
      </c>
      <c r="G177" s="219" t="s">
        <v>163</v>
      </c>
      <c r="H177" s="220">
        <v>1</v>
      </c>
      <c r="I177" s="221"/>
      <c r="J177" s="222">
        <f>ROUND(I177*H177,2)</f>
        <v>0</v>
      </c>
      <c r="K177" s="223"/>
      <c r="L177" s="224"/>
      <c r="M177" s="229" t="s">
        <v>1</v>
      </c>
      <c r="N177" s="230" t="s">
        <v>42</v>
      </c>
      <c r="O177" s="231"/>
      <c r="P177" s="232">
        <f>O177*H177</f>
        <v>0</v>
      </c>
      <c r="Q177" s="232">
        <v>0</v>
      </c>
      <c r="R177" s="232">
        <f>Q177*H177</f>
        <v>0</v>
      </c>
      <c r="S177" s="232">
        <v>0</v>
      </c>
      <c r="T177" s="233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90" t="s">
        <v>141</v>
      </c>
      <c r="AT177" s="190" t="s">
        <v>160</v>
      </c>
      <c r="AU177" s="190" t="s">
        <v>84</v>
      </c>
      <c r="AY177" s="18" t="s">
        <v>127</v>
      </c>
      <c r="BE177" s="191">
        <f>IF(N177="základná",J177,0)</f>
        <v>0</v>
      </c>
      <c r="BF177" s="191">
        <f>IF(N177="znížená",J177,0)</f>
        <v>0</v>
      </c>
      <c r="BG177" s="191">
        <f>IF(N177="zákl. prenesená",J177,0)</f>
        <v>0</v>
      </c>
      <c r="BH177" s="191">
        <f>IF(N177="zníž. prenesená",J177,0)</f>
        <v>0</v>
      </c>
      <c r="BI177" s="191">
        <f>IF(N177="nulová",J177,0)</f>
        <v>0</v>
      </c>
      <c r="BJ177" s="18" t="s">
        <v>134</v>
      </c>
      <c r="BK177" s="191">
        <f>ROUND(I177*H177,2)</f>
        <v>0</v>
      </c>
      <c r="BL177" s="18" t="s">
        <v>133</v>
      </c>
      <c r="BM177" s="190" t="s">
        <v>255</v>
      </c>
    </row>
    <row r="178" s="2" customFormat="1" ht="6.96" customHeight="1">
      <c r="A178" s="37"/>
      <c r="B178" s="64"/>
      <c r="C178" s="65"/>
      <c r="D178" s="65"/>
      <c r="E178" s="65"/>
      <c r="F178" s="65"/>
      <c r="G178" s="65"/>
      <c r="H178" s="65"/>
      <c r="I178" s="65"/>
      <c r="J178" s="65"/>
      <c r="K178" s="65"/>
      <c r="L178" s="38"/>
      <c r="M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</row>
  </sheetData>
  <autoFilter ref="C122:K177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91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="1" customFormat="1" ht="24.96" customHeight="1">
      <c r="B4" s="21"/>
      <c r="D4" s="22" t="s">
        <v>92</v>
      </c>
      <c r="L4" s="21"/>
      <c r="M4" s="124" t="s">
        <v>9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15</v>
      </c>
      <c r="L6" s="21"/>
    </row>
    <row r="7" s="1" customFormat="1" ht="26.25" customHeight="1">
      <c r="B7" s="21"/>
      <c r="E7" s="125" t="str">
        <f>'Rekapitulácia stavby'!K6</f>
        <v>Revitalizácia vnútrobloku Pádivec - Hracie prvky a drobná architektúra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93</v>
      </c>
      <c r="E8" s="37"/>
      <c r="F8" s="37"/>
      <c r="G8" s="37"/>
      <c r="H8" s="37"/>
      <c r="I8" s="37"/>
      <c r="J8" s="37"/>
      <c r="K8" s="37"/>
      <c r="L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71" t="s">
        <v>404</v>
      </c>
      <c r="F9" s="37"/>
      <c r="G9" s="37"/>
      <c r="H9" s="37"/>
      <c r="I9" s="37"/>
      <c r="J9" s="37"/>
      <c r="K9" s="37"/>
      <c r="L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17</v>
      </c>
      <c r="E11" s="37"/>
      <c r="F11" s="26" t="s">
        <v>1</v>
      </c>
      <c r="G11" s="37"/>
      <c r="H11" s="37"/>
      <c r="I11" s="31" t="s">
        <v>18</v>
      </c>
      <c r="J11" s="26" t="s">
        <v>1</v>
      </c>
      <c r="K11" s="37"/>
      <c r="L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19</v>
      </c>
      <c r="E12" s="37"/>
      <c r="F12" s="26" t="s">
        <v>20</v>
      </c>
      <c r="G12" s="37"/>
      <c r="H12" s="37"/>
      <c r="I12" s="31" t="s">
        <v>21</v>
      </c>
      <c r="J12" s="73" t="str">
        <f>'Rekapitulácia stavby'!AN8</f>
        <v>10. 2. 2022</v>
      </c>
      <c r="K12" s="37"/>
      <c r="L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23</v>
      </c>
      <c r="E14" s="37"/>
      <c r="F14" s="37"/>
      <c r="G14" s="37"/>
      <c r="H14" s="37"/>
      <c r="I14" s="31" t="s">
        <v>24</v>
      </c>
      <c r="J14" s="26" t="s">
        <v>95</v>
      </c>
      <c r="K14" s="37"/>
      <c r="L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25</v>
      </c>
      <c r="F15" s="37"/>
      <c r="G15" s="37"/>
      <c r="H15" s="37"/>
      <c r="I15" s="31" t="s">
        <v>26</v>
      </c>
      <c r="J15" s="26" t="s">
        <v>1</v>
      </c>
      <c r="K15" s="37"/>
      <c r="L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27</v>
      </c>
      <c r="E17" s="37"/>
      <c r="F17" s="37"/>
      <c r="G17" s="37"/>
      <c r="H17" s="37"/>
      <c r="I17" s="31" t="s">
        <v>24</v>
      </c>
      <c r="J17" s="32" t="str">
        <f>'Rekapitulácia stavby'!AN13</f>
        <v>Vyplň údaj</v>
      </c>
      <c r="K17" s="37"/>
      <c r="L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'Rekapitulácia stavby'!E14</f>
        <v>Vyplň údaj</v>
      </c>
      <c r="F18" s="26"/>
      <c r="G18" s="26"/>
      <c r="H18" s="26"/>
      <c r="I18" s="31" t="s">
        <v>26</v>
      </c>
      <c r="J18" s="32" t="str">
        <f>'Rekapitulácia stavby'!AN14</f>
        <v>Vyplň údaj</v>
      </c>
      <c r="K18" s="37"/>
      <c r="L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29</v>
      </c>
      <c r="E20" s="37"/>
      <c r="F20" s="37"/>
      <c r="G20" s="37"/>
      <c r="H20" s="37"/>
      <c r="I20" s="31" t="s">
        <v>24</v>
      </c>
      <c r="J20" s="26" t="s">
        <v>30</v>
      </c>
      <c r="K20" s="37"/>
      <c r="L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31</v>
      </c>
      <c r="F21" s="37"/>
      <c r="G21" s="37"/>
      <c r="H21" s="37"/>
      <c r="I21" s="31" t="s">
        <v>26</v>
      </c>
      <c r="J21" s="26" t="s">
        <v>96</v>
      </c>
      <c r="K21" s="37"/>
      <c r="L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34</v>
      </c>
      <c r="E23" s="37"/>
      <c r="F23" s="37"/>
      <c r="G23" s="37"/>
      <c r="H23" s="37"/>
      <c r="I23" s="31" t="s">
        <v>24</v>
      </c>
      <c r="J23" s="26" t="str">
        <f>IF('Rekapitulácia stavby'!AN19="","",'Rekapitulácia stavby'!AN19)</f>
        <v>44387954</v>
      </c>
      <c r="K23" s="37"/>
      <c r="L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IF('Rekapitulácia stavby'!E20="","",'Rekapitulácia stavby'!E20)</f>
        <v>Kvitnúce záhrady s.r.o.</v>
      </c>
      <c r="F24" s="37"/>
      <c r="G24" s="37"/>
      <c r="H24" s="37"/>
      <c r="I24" s="31" t="s">
        <v>26</v>
      </c>
      <c r="J24" s="26" t="str">
        <f>IF('Rekapitulácia stavby'!AN20="","",'Rekapitulácia stavby'!AN20)</f>
        <v>SK2022700306</v>
      </c>
      <c r="K24" s="37"/>
      <c r="L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35</v>
      </c>
      <c r="E26" s="37"/>
      <c r="F26" s="37"/>
      <c r="G26" s="37"/>
      <c r="H26" s="37"/>
      <c r="I26" s="37"/>
      <c r="J26" s="37"/>
      <c r="K26" s="37"/>
      <c r="L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6"/>
      <c r="B27" s="127"/>
      <c r="C27" s="126"/>
      <c r="D27" s="126"/>
      <c r="E27" s="35" t="s">
        <v>1</v>
      </c>
      <c r="F27" s="35"/>
      <c r="G27" s="35"/>
      <c r="H27" s="35"/>
      <c r="I27" s="126"/>
      <c r="J27" s="126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94"/>
      <c r="E29" s="94"/>
      <c r="F29" s="94"/>
      <c r="G29" s="94"/>
      <c r="H29" s="94"/>
      <c r="I29" s="94"/>
      <c r="J29" s="94"/>
      <c r="K29" s="94"/>
      <c r="L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9" t="s">
        <v>36</v>
      </c>
      <c r="E30" s="37"/>
      <c r="F30" s="37"/>
      <c r="G30" s="37"/>
      <c r="H30" s="37"/>
      <c r="I30" s="37"/>
      <c r="J30" s="100">
        <f>ROUND(J117, 2)</f>
        <v>0</v>
      </c>
      <c r="K30" s="37"/>
      <c r="L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94"/>
      <c r="E31" s="94"/>
      <c r="F31" s="94"/>
      <c r="G31" s="94"/>
      <c r="H31" s="94"/>
      <c r="I31" s="94"/>
      <c r="J31" s="94"/>
      <c r="K31" s="94"/>
      <c r="L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38</v>
      </c>
      <c r="G32" s="37"/>
      <c r="H32" s="37"/>
      <c r="I32" s="42" t="s">
        <v>37</v>
      </c>
      <c r="J32" s="42" t="s">
        <v>39</v>
      </c>
      <c r="K32" s="37"/>
      <c r="L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0" t="s">
        <v>40</v>
      </c>
      <c r="E33" s="44" t="s">
        <v>41</v>
      </c>
      <c r="F33" s="131">
        <f>ROUND((SUM(BE117:BE119)),  2)</f>
        <v>0</v>
      </c>
      <c r="G33" s="132"/>
      <c r="H33" s="132"/>
      <c r="I33" s="133">
        <v>0.20000000000000001</v>
      </c>
      <c r="J33" s="131">
        <f>ROUND(((SUM(BE117:BE119))*I33),  2)</f>
        <v>0</v>
      </c>
      <c r="K33" s="37"/>
      <c r="L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44" t="s">
        <v>42</v>
      </c>
      <c r="F34" s="131">
        <f>ROUND((SUM(BF117:BF119)),  2)</f>
        <v>0</v>
      </c>
      <c r="G34" s="132"/>
      <c r="H34" s="132"/>
      <c r="I34" s="133">
        <v>0.20000000000000001</v>
      </c>
      <c r="J34" s="131">
        <f>ROUND(((SUM(BF117:BF119))*I34),  2)</f>
        <v>0</v>
      </c>
      <c r="K34" s="37"/>
      <c r="L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43</v>
      </c>
      <c r="F35" s="134">
        <f>ROUND((SUM(BG117:BG119)),  2)</f>
        <v>0</v>
      </c>
      <c r="G35" s="37"/>
      <c r="H35" s="37"/>
      <c r="I35" s="135">
        <v>0.20000000000000001</v>
      </c>
      <c r="J35" s="134">
        <f>0</f>
        <v>0</v>
      </c>
      <c r="K35" s="37"/>
      <c r="L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44</v>
      </c>
      <c r="F36" s="134">
        <f>ROUND((SUM(BH117:BH119)),  2)</f>
        <v>0</v>
      </c>
      <c r="G36" s="37"/>
      <c r="H36" s="37"/>
      <c r="I36" s="135">
        <v>0.20000000000000001</v>
      </c>
      <c r="J36" s="134">
        <f>0</f>
        <v>0</v>
      </c>
      <c r="K36" s="37"/>
      <c r="L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44" t="s">
        <v>45</v>
      </c>
      <c r="F37" s="131">
        <f>ROUND((SUM(BI117:BI119)),  2)</f>
        <v>0</v>
      </c>
      <c r="G37" s="132"/>
      <c r="H37" s="132"/>
      <c r="I37" s="133">
        <v>0</v>
      </c>
      <c r="J37" s="131">
        <f>0</f>
        <v>0</v>
      </c>
      <c r="K37" s="37"/>
      <c r="L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46</v>
      </c>
      <c r="E39" s="85"/>
      <c r="F39" s="85"/>
      <c r="G39" s="138" t="s">
        <v>47</v>
      </c>
      <c r="H39" s="139" t="s">
        <v>48</v>
      </c>
      <c r="I39" s="85"/>
      <c r="J39" s="140">
        <f>SUM(J30:J37)</f>
        <v>0</v>
      </c>
      <c r="K39" s="141"/>
      <c r="L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9"/>
      <c r="D50" s="60" t="s">
        <v>49</v>
      </c>
      <c r="E50" s="61"/>
      <c r="F50" s="61"/>
      <c r="G50" s="60" t="s">
        <v>50</v>
      </c>
      <c r="H50" s="61"/>
      <c r="I50" s="61"/>
      <c r="J50" s="61"/>
      <c r="K50" s="61"/>
      <c r="L50" s="59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62" t="s">
        <v>51</v>
      </c>
      <c r="E61" s="40"/>
      <c r="F61" s="142" t="s">
        <v>52</v>
      </c>
      <c r="G61" s="62" t="s">
        <v>51</v>
      </c>
      <c r="H61" s="40"/>
      <c r="I61" s="40"/>
      <c r="J61" s="143" t="s">
        <v>52</v>
      </c>
      <c r="K61" s="40"/>
      <c r="L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60" t="s">
        <v>53</v>
      </c>
      <c r="E65" s="63"/>
      <c r="F65" s="63"/>
      <c r="G65" s="60" t="s">
        <v>54</v>
      </c>
      <c r="H65" s="63"/>
      <c r="I65" s="63"/>
      <c r="J65" s="63"/>
      <c r="K65" s="63"/>
      <c r="L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62" t="s">
        <v>51</v>
      </c>
      <c r="E76" s="40"/>
      <c r="F76" s="142" t="s">
        <v>52</v>
      </c>
      <c r="G76" s="62" t="s">
        <v>51</v>
      </c>
      <c r="H76" s="40"/>
      <c r="I76" s="40"/>
      <c r="J76" s="143" t="s">
        <v>52</v>
      </c>
      <c r="K76" s="40"/>
      <c r="L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97</v>
      </c>
      <c r="D82" s="37"/>
      <c r="E82" s="37"/>
      <c r="F82" s="37"/>
      <c r="G82" s="37"/>
      <c r="H82" s="37"/>
      <c r="I82" s="37"/>
      <c r="J82" s="37"/>
      <c r="K82" s="37"/>
      <c r="L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15</v>
      </c>
      <c r="D84" s="37"/>
      <c r="E84" s="37"/>
      <c r="F84" s="37"/>
      <c r="G84" s="37"/>
      <c r="H84" s="37"/>
      <c r="I84" s="37"/>
      <c r="J84" s="37"/>
      <c r="K84" s="37"/>
      <c r="L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5" t="str">
        <f>E7</f>
        <v>Revitalizácia vnútrobloku Pádivec - Hracie prvky a drobná architektúra</v>
      </c>
      <c r="F85" s="31"/>
      <c r="G85" s="31"/>
      <c r="H85" s="31"/>
      <c r="I85" s="37"/>
      <c r="J85" s="37"/>
      <c r="K85" s="37"/>
      <c r="L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93</v>
      </c>
      <c r="D86" s="37"/>
      <c r="E86" s="37"/>
      <c r="F86" s="37"/>
      <c r="G86" s="37"/>
      <c r="H86" s="37"/>
      <c r="I86" s="37"/>
      <c r="J86" s="37"/>
      <c r="K86" s="37"/>
      <c r="L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71" t="str">
        <f>E9</f>
        <v xml:space="preserve">SO 03.3 - SO 03.3 Prvky drobnej architektúry </v>
      </c>
      <c r="F87" s="37"/>
      <c r="G87" s="37"/>
      <c r="H87" s="37"/>
      <c r="I87" s="37"/>
      <c r="J87" s="37"/>
      <c r="K87" s="37"/>
      <c r="L87" s="5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19</v>
      </c>
      <c r="D89" s="37"/>
      <c r="E89" s="37"/>
      <c r="F89" s="26" t="str">
        <f>F12</f>
        <v>Trenčín</v>
      </c>
      <c r="G89" s="37"/>
      <c r="H89" s="37"/>
      <c r="I89" s="31" t="s">
        <v>21</v>
      </c>
      <c r="J89" s="73" t="str">
        <f>IF(J12="","",J12)</f>
        <v>10. 2. 2022</v>
      </c>
      <c r="K89" s="37"/>
      <c r="L89" s="5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23</v>
      </c>
      <c r="D91" s="37"/>
      <c r="E91" s="37"/>
      <c r="F91" s="26" t="str">
        <f>E15</f>
        <v>Mesto Trenčín</v>
      </c>
      <c r="G91" s="37"/>
      <c r="H91" s="37"/>
      <c r="I91" s="31" t="s">
        <v>29</v>
      </c>
      <c r="J91" s="35" t="str">
        <f>E21</f>
        <v>Kvitnúce záhrady s.r.o.</v>
      </c>
      <c r="K91" s="37"/>
      <c r="L91" s="5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5.65" customHeight="1">
      <c r="A92" s="37"/>
      <c r="B92" s="38"/>
      <c r="C92" s="31" t="s">
        <v>27</v>
      </c>
      <c r="D92" s="37"/>
      <c r="E92" s="37"/>
      <c r="F92" s="26" t="str">
        <f>IF(E18="","",E18)</f>
        <v>Vyplň údaj</v>
      </c>
      <c r="G92" s="37"/>
      <c r="H92" s="37"/>
      <c r="I92" s="31" t="s">
        <v>34</v>
      </c>
      <c r="J92" s="35" t="str">
        <f>E24</f>
        <v>Kvitnúce záhrady s.r.o.</v>
      </c>
      <c r="K92" s="37"/>
      <c r="L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4" t="s">
        <v>98</v>
      </c>
      <c r="D94" s="136"/>
      <c r="E94" s="136"/>
      <c r="F94" s="136"/>
      <c r="G94" s="136"/>
      <c r="H94" s="136"/>
      <c r="I94" s="136"/>
      <c r="J94" s="145" t="s">
        <v>99</v>
      </c>
      <c r="K94" s="136"/>
      <c r="L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6" t="s">
        <v>100</v>
      </c>
      <c r="D96" s="37"/>
      <c r="E96" s="37"/>
      <c r="F96" s="37"/>
      <c r="G96" s="37"/>
      <c r="H96" s="37"/>
      <c r="I96" s="37"/>
      <c r="J96" s="100">
        <f>J117</f>
        <v>0</v>
      </c>
      <c r="K96" s="37"/>
      <c r="L96" s="5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101</v>
      </c>
    </row>
    <row r="97" s="9" customFormat="1" ht="24.96" customHeight="1">
      <c r="A97" s="9"/>
      <c r="B97" s="147"/>
      <c r="C97" s="9"/>
      <c r="D97" s="148" t="s">
        <v>110</v>
      </c>
      <c r="E97" s="149"/>
      <c r="F97" s="149"/>
      <c r="G97" s="149"/>
      <c r="H97" s="149"/>
      <c r="I97" s="149"/>
      <c r="J97" s="150">
        <f>J118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7"/>
      <c r="B98" s="38"/>
      <c r="C98" s="37"/>
      <c r="D98" s="37"/>
      <c r="E98" s="37"/>
      <c r="F98" s="37"/>
      <c r="G98" s="37"/>
      <c r="H98" s="37"/>
      <c r="I98" s="37"/>
      <c r="J98" s="37"/>
      <c r="K98" s="37"/>
      <c r="L98" s="59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s="2" customFormat="1" ht="6.96" customHeight="1">
      <c r="A99" s="37"/>
      <c r="B99" s="64"/>
      <c r="C99" s="65"/>
      <c r="D99" s="65"/>
      <c r="E99" s="65"/>
      <c r="F99" s="65"/>
      <c r="G99" s="65"/>
      <c r="H99" s="65"/>
      <c r="I99" s="65"/>
      <c r="J99" s="65"/>
      <c r="K99" s="65"/>
      <c r="L99" s="59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3" s="2" customFormat="1" ht="6.96" customHeight="1">
      <c r="A103" s="37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59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24.96" customHeight="1">
      <c r="A104" s="37"/>
      <c r="B104" s="38"/>
      <c r="C104" s="22" t="s">
        <v>113</v>
      </c>
      <c r="D104" s="37"/>
      <c r="E104" s="37"/>
      <c r="F104" s="37"/>
      <c r="G104" s="37"/>
      <c r="H104" s="37"/>
      <c r="I104" s="37"/>
      <c r="J104" s="37"/>
      <c r="K104" s="37"/>
      <c r="L104" s="59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38"/>
      <c r="C105" s="37"/>
      <c r="D105" s="37"/>
      <c r="E105" s="37"/>
      <c r="F105" s="37"/>
      <c r="G105" s="37"/>
      <c r="H105" s="37"/>
      <c r="I105" s="37"/>
      <c r="J105" s="37"/>
      <c r="K105" s="37"/>
      <c r="L105" s="59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2" customHeight="1">
      <c r="A106" s="37"/>
      <c r="B106" s="38"/>
      <c r="C106" s="31" t="s">
        <v>15</v>
      </c>
      <c r="D106" s="37"/>
      <c r="E106" s="37"/>
      <c r="F106" s="37"/>
      <c r="G106" s="37"/>
      <c r="H106" s="37"/>
      <c r="I106" s="37"/>
      <c r="J106" s="37"/>
      <c r="K106" s="37"/>
      <c r="L106" s="59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6.25" customHeight="1">
      <c r="A107" s="37"/>
      <c r="B107" s="38"/>
      <c r="C107" s="37"/>
      <c r="D107" s="37"/>
      <c r="E107" s="125" t="str">
        <f>E7</f>
        <v>Revitalizácia vnútrobloku Pádivec - Hracie prvky a drobná architektúra</v>
      </c>
      <c r="F107" s="31"/>
      <c r="G107" s="31"/>
      <c r="H107" s="31"/>
      <c r="I107" s="37"/>
      <c r="J107" s="37"/>
      <c r="K107" s="37"/>
      <c r="L107" s="59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31" t="s">
        <v>93</v>
      </c>
      <c r="D108" s="37"/>
      <c r="E108" s="37"/>
      <c r="F108" s="37"/>
      <c r="G108" s="37"/>
      <c r="H108" s="37"/>
      <c r="I108" s="37"/>
      <c r="J108" s="37"/>
      <c r="K108" s="37"/>
      <c r="L108" s="59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6.5" customHeight="1">
      <c r="A109" s="37"/>
      <c r="B109" s="38"/>
      <c r="C109" s="37"/>
      <c r="D109" s="37"/>
      <c r="E109" s="71" t="str">
        <f>E9</f>
        <v xml:space="preserve">SO 03.3 - SO 03.3 Prvky drobnej architektúry </v>
      </c>
      <c r="F109" s="37"/>
      <c r="G109" s="37"/>
      <c r="H109" s="37"/>
      <c r="I109" s="37"/>
      <c r="J109" s="37"/>
      <c r="K109" s="37"/>
      <c r="L109" s="59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7"/>
      <c r="D110" s="37"/>
      <c r="E110" s="37"/>
      <c r="F110" s="37"/>
      <c r="G110" s="37"/>
      <c r="H110" s="37"/>
      <c r="I110" s="37"/>
      <c r="J110" s="37"/>
      <c r="K110" s="37"/>
      <c r="L110" s="59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19</v>
      </c>
      <c r="D111" s="37"/>
      <c r="E111" s="37"/>
      <c r="F111" s="26" t="str">
        <f>F12</f>
        <v>Trenčín</v>
      </c>
      <c r="G111" s="37"/>
      <c r="H111" s="37"/>
      <c r="I111" s="31" t="s">
        <v>21</v>
      </c>
      <c r="J111" s="73" t="str">
        <f>IF(J12="","",J12)</f>
        <v>10. 2. 2022</v>
      </c>
      <c r="K111" s="37"/>
      <c r="L111" s="59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59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5.65" customHeight="1">
      <c r="A113" s="37"/>
      <c r="B113" s="38"/>
      <c r="C113" s="31" t="s">
        <v>23</v>
      </c>
      <c r="D113" s="37"/>
      <c r="E113" s="37"/>
      <c r="F113" s="26" t="str">
        <f>E15</f>
        <v>Mesto Trenčín</v>
      </c>
      <c r="G113" s="37"/>
      <c r="H113" s="37"/>
      <c r="I113" s="31" t="s">
        <v>29</v>
      </c>
      <c r="J113" s="35" t="str">
        <f>E21</f>
        <v>Kvitnúce záhrady s.r.o.</v>
      </c>
      <c r="K113" s="37"/>
      <c r="L113" s="59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5.65" customHeight="1">
      <c r="A114" s="37"/>
      <c r="B114" s="38"/>
      <c r="C114" s="31" t="s">
        <v>27</v>
      </c>
      <c r="D114" s="37"/>
      <c r="E114" s="37"/>
      <c r="F114" s="26" t="str">
        <f>IF(E18="","",E18)</f>
        <v>Vyplň údaj</v>
      </c>
      <c r="G114" s="37"/>
      <c r="H114" s="37"/>
      <c r="I114" s="31" t="s">
        <v>34</v>
      </c>
      <c r="J114" s="35" t="str">
        <f>E24</f>
        <v>Kvitnúce záhrady s.r.o.</v>
      </c>
      <c r="K114" s="37"/>
      <c r="L114" s="59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0.32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9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11" customFormat="1" ht="29.28" customHeight="1">
      <c r="A116" s="155"/>
      <c r="B116" s="156"/>
      <c r="C116" s="157" t="s">
        <v>114</v>
      </c>
      <c r="D116" s="158" t="s">
        <v>61</v>
      </c>
      <c r="E116" s="158" t="s">
        <v>57</v>
      </c>
      <c r="F116" s="158" t="s">
        <v>58</v>
      </c>
      <c r="G116" s="158" t="s">
        <v>115</v>
      </c>
      <c r="H116" s="158" t="s">
        <v>116</v>
      </c>
      <c r="I116" s="158" t="s">
        <v>117</v>
      </c>
      <c r="J116" s="159" t="s">
        <v>99</v>
      </c>
      <c r="K116" s="160" t="s">
        <v>118</v>
      </c>
      <c r="L116" s="161"/>
      <c r="M116" s="90" t="s">
        <v>1</v>
      </c>
      <c r="N116" s="91" t="s">
        <v>40</v>
      </c>
      <c r="O116" s="91" t="s">
        <v>119</v>
      </c>
      <c r="P116" s="91" t="s">
        <v>120</v>
      </c>
      <c r="Q116" s="91" t="s">
        <v>121</v>
      </c>
      <c r="R116" s="91" t="s">
        <v>122</v>
      </c>
      <c r="S116" s="91" t="s">
        <v>123</v>
      </c>
      <c r="T116" s="92" t="s">
        <v>124</v>
      </c>
      <c r="U116" s="155"/>
      <c r="V116" s="155"/>
      <c r="W116" s="155"/>
      <c r="X116" s="155"/>
      <c r="Y116" s="155"/>
      <c r="Z116" s="155"/>
      <c r="AA116" s="155"/>
      <c r="AB116" s="155"/>
      <c r="AC116" s="155"/>
      <c r="AD116" s="155"/>
      <c r="AE116" s="155"/>
    </row>
    <row r="117" s="2" customFormat="1" ht="22.8" customHeight="1">
      <c r="A117" s="37"/>
      <c r="B117" s="38"/>
      <c r="C117" s="97" t="s">
        <v>100</v>
      </c>
      <c r="D117" s="37"/>
      <c r="E117" s="37"/>
      <c r="F117" s="37"/>
      <c r="G117" s="37"/>
      <c r="H117" s="37"/>
      <c r="I117" s="37"/>
      <c r="J117" s="162">
        <f>BK117</f>
        <v>0</v>
      </c>
      <c r="K117" s="37"/>
      <c r="L117" s="38"/>
      <c r="M117" s="93"/>
      <c r="N117" s="77"/>
      <c r="O117" s="94"/>
      <c r="P117" s="163">
        <f>P118</f>
        <v>0</v>
      </c>
      <c r="Q117" s="94"/>
      <c r="R117" s="163">
        <f>R118</f>
        <v>0</v>
      </c>
      <c r="S117" s="94"/>
      <c r="T117" s="164">
        <f>T118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8" t="s">
        <v>75</v>
      </c>
      <c r="AU117" s="18" t="s">
        <v>101</v>
      </c>
      <c r="BK117" s="165">
        <f>BK118</f>
        <v>0</v>
      </c>
    </row>
    <row r="118" s="12" customFormat="1" ht="25.92" customHeight="1">
      <c r="A118" s="12"/>
      <c r="B118" s="166"/>
      <c r="C118" s="12"/>
      <c r="D118" s="167" t="s">
        <v>75</v>
      </c>
      <c r="E118" s="168" t="s">
        <v>287</v>
      </c>
      <c r="F118" s="168" t="s">
        <v>288</v>
      </c>
      <c r="G118" s="12"/>
      <c r="H118" s="12"/>
      <c r="I118" s="169"/>
      <c r="J118" s="170">
        <f>BK118</f>
        <v>0</v>
      </c>
      <c r="K118" s="12"/>
      <c r="L118" s="166"/>
      <c r="M118" s="171"/>
      <c r="N118" s="172"/>
      <c r="O118" s="172"/>
      <c r="P118" s="173">
        <f>P119</f>
        <v>0</v>
      </c>
      <c r="Q118" s="172"/>
      <c r="R118" s="173">
        <f>R119</f>
        <v>0</v>
      </c>
      <c r="S118" s="172"/>
      <c r="T118" s="174">
        <f>T119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167" t="s">
        <v>84</v>
      </c>
      <c r="AT118" s="175" t="s">
        <v>75</v>
      </c>
      <c r="AU118" s="175" t="s">
        <v>76</v>
      </c>
      <c r="AY118" s="167" t="s">
        <v>127</v>
      </c>
      <c r="BK118" s="176">
        <f>BK119</f>
        <v>0</v>
      </c>
    </row>
    <row r="119" s="2" customFormat="1" ht="16.5" customHeight="1">
      <c r="A119" s="37"/>
      <c r="B119" s="177"/>
      <c r="C119" s="216" t="s">
        <v>84</v>
      </c>
      <c r="D119" s="216" t="s">
        <v>160</v>
      </c>
      <c r="E119" s="217" t="s">
        <v>300</v>
      </c>
      <c r="F119" s="218" t="s">
        <v>405</v>
      </c>
      <c r="G119" s="219" t="s">
        <v>163</v>
      </c>
      <c r="H119" s="220">
        <v>2</v>
      </c>
      <c r="I119" s="221"/>
      <c r="J119" s="222">
        <f>ROUND(I119*H119,2)</f>
        <v>0</v>
      </c>
      <c r="K119" s="223"/>
      <c r="L119" s="224"/>
      <c r="M119" s="229" t="s">
        <v>1</v>
      </c>
      <c r="N119" s="230" t="s">
        <v>42</v>
      </c>
      <c r="O119" s="231"/>
      <c r="P119" s="232">
        <f>O119*H119</f>
        <v>0</v>
      </c>
      <c r="Q119" s="232">
        <v>0</v>
      </c>
      <c r="R119" s="232">
        <f>Q119*H119</f>
        <v>0</v>
      </c>
      <c r="S119" s="232">
        <v>0</v>
      </c>
      <c r="T119" s="233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190" t="s">
        <v>141</v>
      </c>
      <c r="AT119" s="190" t="s">
        <v>160</v>
      </c>
      <c r="AU119" s="190" t="s">
        <v>84</v>
      </c>
      <c r="AY119" s="18" t="s">
        <v>127</v>
      </c>
      <c r="BE119" s="191">
        <f>IF(N119="základná",J119,0)</f>
        <v>0</v>
      </c>
      <c r="BF119" s="191">
        <f>IF(N119="znížená",J119,0)</f>
        <v>0</v>
      </c>
      <c r="BG119" s="191">
        <f>IF(N119="zákl. prenesená",J119,0)</f>
        <v>0</v>
      </c>
      <c r="BH119" s="191">
        <f>IF(N119="zníž. prenesená",J119,0)</f>
        <v>0</v>
      </c>
      <c r="BI119" s="191">
        <f>IF(N119="nulová",J119,0)</f>
        <v>0</v>
      </c>
      <c r="BJ119" s="18" t="s">
        <v>134</v>
      </c>
      <c r="BK119" s="191">
        <f>ROUND(I119*H119,2)</f>
        <v>0</v>
      </c>
      <c r="BL119" s="18" t="s">
        <v>133</v>
      </c>
      <c r="BM119" s="190" t="s">
        <v>134</v>
      </c>
    </row>
    <row r="120" s="2" customFormat="1" ht="6.96" customHeight="1">
      <c r="A120" s="37"/>
      <c r="B120" s="64"/>
      <c r="C120" s="65"/>
      <c r="D120" s="65"/>
      <c r="E120" s="65"/>
      <c r="F120" s="65"/>
      <c r="G120" s="65"/>
      <c r="H120" s="65"/>
      <c r="I120" s="65"/>
      <c r="J120" s="65"/>
      <c r="K120" s="65"/>
      <c r="L120" s="38"/>
      <c r="M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</sheetData>
  <autoFilter ref="C116:K119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2022-02-11T07:29:34Z</dcterms:created>
  <dcterms:modified xsi:type="dcterms:W3CDTF">2022-02-11T07:29:37Z</dcterms:modified>
</cp:coreProperties>
</file>