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SV DNS 8 a 9\výzva č. 8\"/>
    </mc:Choice>
  </mc:AlternateContent>
  <xr:revisionPtr revIDLastSave="0" documentId="8_{46D0D9A4-592D-44AA-9C29-6BBDFA5BECB6}" xr6:coauthVersionLast="47" xr6:coauthVersionMax="47" xr10:uidLastSave="{00000000-0000-0000-0000-000000000000}"/>
  <bookViews>
    <workbookView xWindow="31110" yWindow="930" windowWidth="24435" windowHeight="11025" tabRatio="500" activeTab="1" xr2:uid="{00000000-000D-0000-FFFF-FFFF00000000}"/>
  </bookViews>
  <sheets>
    <sheet name="Návrh na plnenie kritérií" sheetId="2" r:id="rId1"/>
    <sheet name="VV-Balkánska" sheetId="1" r:id="rId2"/>
  </sheets>
  <definedNames>
    <definedName name="_xlnm._FilterDatabase" localSheetId="1" hidden="1">'VV-Balkánska'!$A$12:$G$165</definedName>
    <definedName name="Excel_BuiltIn__FilterDatabase" localSheetId="1">'VV-Balkánska'!$A$12:$G$165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1" l="1"/>
  <c r="C57" i="1"/>
  <c r="F13" i="1" l="1"/>
  <c r="F14" i="1"/>
  <c r="F15" i="1"/>
  <c r="E31" i="1" s="1"/>
  <c r="F31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4" i="1"/>
  <c r="F35" i="1"/>
  <c r="E45" i="1" s="1"/>
  <c r="F45" i="1" s="1"/>
  <c r="F36" i="1"/>
  <c r="F37" i="1"/>
  <c r="F38" i="1"/>
  <c r="F39" i="1"/>
  <c r="F40" i="1"/>
  <c r="F41" i="1"/>
  <c r="F42" i="1"/>
  <c r="F43" i="1"/>
  <c r="F44" i="1"/>
  <c r="F48" i="1"/>
  <c r="F49" i="1"/>
  <c r="F50" i="1"/>
  <c r="F51" i="1"/>
  <c r="F52" i="1"/>
  <c r="C53" i="1"/>
  <c r="F53" i="1" s="1"/>
  <c r="F54" i="1"/>
  <c r="F55" i="1"/>
  <c r="F56" i="1"/>
  <c r="F57" i="1"/>
  <c r="F58" i="1"/>
  <c r="F59" i="1"/>
  <c r="F60" i="1"/>
  <c r="F61" i="1"/>
  <c r="F62" i="1"/>
  <c r="F63" i="1"/>
  <c r="F64" i="1"/>
  <c r="F65" i="1"/>
  <c r="C66" i="1"/>
  <c r="C110" i="1" s="1"/>
  <c r="F110" i="1" s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C81" i="1"/>
  <c r="F81" i="1" s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E95" i="1" s="1"/>
  <c r="F95" i="1" s="1"/>
  <c r="F98" i="1"/>
  <c r="F99" i="1"/>
  <c r="F100" i="1"/>
  <c r="F101" i="1"/>
  <c r="F102" i="1"/>
  <c r="C103" i="1"/>
  <c r="F103" i="1" s="1"/>
  <c r="C104" i="1"/>
  <c r="F104" i="1" s="1"/>
  <c r="F105" i="1"/>
  <c r="C106" i="1"/>
  <c r="F106" i="1" s="1"/>
  <c r="C107" i="1"/>
  <c r="F107" i="1" s="1"/>
  <c r="C108" i="1"/>
  <c r="F108" i="1" s="1"/>
  <c r="F109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7" i="1"/>
  <c r="F148" i="1"/>
  <c r="F149" i="1"/>
  <c r="F150" i="1"/>
  <c r="F151" i="1"/>
  <c r="E158" i="1" s="1"/>
  <c r="F158" i="1" s="1"/>
  <c r="F152" i="1"/>
  <c r="F153" i="1"/>
  <c r="F155" i="1"/>
  <c r="F156" i="1"/>
  <c r="F157" i="1"/>
  <c r="E144" i="1" l="1"/>
  <c r="F144" i="1" s="1"/>
  <c r="F145" i="1" s="1"/>
  <c r="F164" i="1" s="1"/>
  <c r="F159" i="1"/>
  <c r="F165" i="1" s="1"/>
  <c r="F32" i="1"/>
  <c r="F161" i="1" s="1"/>
  <c r="F66" i="1"/>
  <c r="F96" i="1" s="1"/>
  <c r="F163" i="1" s="1"/>
  <c r="F46" i="1"/>
  <c r="F162" i="1" s="1"/>
  <c r="F167" i="1" l="1"/>
  <c r="B14" i="2" s="1"/>
  <c r="E14" i="2" l="1"/>
  <c r="D14" i="2"/>
</calcChain>
</file>

<file path=xl/sharedStrings.xml><?xml version="1.0" encoding="utf-8"?>
<sst xmlns="http://schemas.openxmlformats.org/spreadsheetml/2006/main" count="510" uniqueCount="329">
  <si>
    <t>MAGISTRÁT HLAVNÉHO MESTA SR BRATISLAVY</t>
  </si>
  <si>
    <t>SEKCIA VÝSTAVBY</t>
  </si>
  <si>
    <t>ODDELENIE OSVETLENIA, SIETÍ A ENERGETIKY</t>
  </si>
  <si>
    <t>Príloha:</t>
  </si>
  <si>
    <t>Výkaz výmer</t>
  </si>
  <si>
    <t>Stavba:</t>
  </si>
  <si>
    <t>Rekonštrukcia VO Balkánska, Rusovce</t>
  </si>
  <si>
    <t>Objekt:</t>
  </si>
  <si>
    <t>Verejné osvetlenie</t>
  </si>
  <si>
    <t>Prílohy: 01_OOSaE_DNS-03_02_SIT-1.pdf, 01_OOSaE_DNS-03_02_SIT-2.pdf</t>
  </si>
  <si>
    <t>P.Č.</t>
  </si>
  <si>
    <t>Skrátený popis</t>
  </si>
  <si>
    <t>Výmera</t>
  </si>
  <si>
    <t>MJ</t>
  </si>
  <si>
    <t>Cena jednotková</t>
  </si>
  <si>
    <t>Cena celkom</t>
  </si>
  <si>
    <t>Poznámka</t>
  </si>
  <si>
    <t>01</t>
  </si>
  <si>
    <t>Zemné práce</t>
  </si>
  <si>
    <t>0101</t>
  </si>
  <si>
    <t>Zhotovenie napojenia do jestv. Stožiara - Rozbúranie stožiarového základu, privedenie káblového vedenia, zatiahnutie do drieku stožiara, zhotovenie napojenia zo stožiarovej svorkovnice, spätná úprava, uvedenie do pôvodného stavu</t>
  </si>
  <si>
    <t>ks</t>
  </si>
  <si>
    <t>0102</t>
  </si>
  <si>
    <t>Zhotovenie napojenia do jestv. RVO - Búracie  a opravné murárske práce v okolí jestvujúcich rozvádzačov, privedenie káblového vedenia, zatiahnutie do rozvádzača, zhotovenie napojenia zo svorkovnice, spätná úprava, uvedenie do pôvodného stavu</t>
  </si>
  <si>
    <t>0103</t>
  </si>
  <si>
    <t>Rozbúranie stožiarového základu, odvoz sutiny, zához jamy, zhutnenie</t>
  </si>
  <si>
    <t>0104</t>
  </si>
  <si>
    <t>Rozbúranie stožiarového základu stožiara sadového, odvoz sutiny, zához jamy, zhutnenie</t>
  </si>
  <si>
    <t>0105</t>
  </si>
  <si>
    <t>Výkop a zásyp ryhy 35x60cm (š x h) v  asfaltovom chodníku / betóne vrátane rozbúrania a spätnej úpravy všetkých vrstiev</t>
  </si>
  <si>
    <t>m</t>
  </si>
  <si>
    <t>0106</t>
  </si>
  <si>
    <t>Výkop a zásyp ryhy 35x60cm (š x h) v  chodníku z dlažby vrátane rozobratia dlažby, rozbúrania podkladových vrstiev a spätnej úpravy všetkých vrstiev s položením a vyškárovaním dlažby</t>
  </si>
  <si>
    <t>0107</t>
  </si>
  <si>
    <t>Výkop a zásyp ryhy 35x80cm (š x h) v zeleni so spätnou úpravou vrátane zatrávnenia</t>
  </si>
  <si>
    <t>0108</t>
  </si>
  <si>
    <t>Výkop a zásyp ryhy 50x100cm (š x h) v  asfaltovej ceste / betóne vrátane rozbúrania a spätnej úpravy všetkých vrstiev</t>
  </si>
  <si>
    <t>0109</t>
  </si>
  <si>
    <t>Sondy/výkopy pri verifikácii jestv. trás, cca 1500x600, hl.1500, zához, zhutnenie</t>
  </si>
  <si>
    <t>0110</t>
  </si>
  <si>
    <t>Výkop stožiarovej jamy</t>
  </si>
  <si>
    <t>m3</t>
  </si>
  <si>
    <t>0111</t>
  </si>
  <si>
    <t xml:space="preserve">Zhotovenie stožiarového základu pre stožiar do výšky 5m </t>
  </si>
  <si>
    <t>0112</t>
  </si>
  <si>
    <t xml:space="preserve">Zhotovenie stožiarového základu pre stožiar do výšky 6m </t>
  </si>
  <si>
    <t>0113</t>
  </si>
  <si>
    <t xml:space="preserve">Zhotovenie stožiarového základu pre stožiar do výšky 8m </t>
  </si>
  <si>
    <t>0115</t>
  </si>
  <si>
    <t xml:space="preserve">Zhotovenie stožiarového základu pre stožiar pre osvetlenie priechodov pre chodcov do výšky 6m </t>
  </si>
  <si>
    <t>0116</t>
  </si>
  <si>
    <t>Stožiarová pätka (spádovaná od stožiara)</t>
  </si>
  <si>
    <t>0117</t>
  </si>
  <si>
    <t>Pretlak pod komunikáciou - výkop štartovacej a cieľovej jamy</t>
  </si>
  <si>
    <t>0118</t>
  </si>
  <si>
    <t>Pretlak pod komunikáciou - vrátane chráničky d=110mm</t>
  </si>
  <si>
    <t>0198</t>
  </si>
  <si>
    <t>Podiel pridružených výkonov</t>
  </si>
  <si>
    <t>%</t>
  </si>
  <si>
    <t>0199</t>
  </si>
  <si>
    <t>Podružný materiál</t>
  </si>
  <si>
    <t>Spolu:</t>
  </si>
  <si>
    <t>bez DPH</t>
  </si>
  <si>
    <t>02</t>
  </si>
  <si>
    <t>Demontážne práce</t>
  </si>
  <si>
    <t>0201</t>
  </si>
  <si>
    <t>Demontáž dopravného značenia resp. reklamy</t>
  </si>
  <si>
    <t>0202</t>
  </si>
  <si>
    <t>Demontáž závesov pre vianočné osvetlenie</t>
  </si>
  <si>
    <t xml:space="preserve">vianočné osvetlenie </t>
  </si>
  <si>
    <t>0203</t>
  </si>
  <si>
    <t>Demontáž a opätovná monáž kamera+ovlád.skrinka, vrát.opätovného pripojenia na jestvuj.napájanie 230V</t>
  </si>
  <si>
    <t>0204</t>
  </si>
  <si>
    <t>Demontáž svorkovnice stožiarovej, demontáž vodičov prierezu do 4x35mm, odpojenie vývodu pre svietidlo</t>
  </si>
  <si>
    <t>0205</t>
  </si>
  <si>
    <t>Odvoz pozink.stožiara v=8m na komunálny podnik</t>
  </si>
  <si>
    <t>0206</t>
  </si>
  <si>
    <t>Demontáž svietidla do výšky 5m</t>
  </si>
  <si>
    <t>vrátane nákladov na likvidáciu/uskladnenie</t>
  </si>
  <si>
    <t>0208</t>
  </si>
  <si>
    <t>Demontáž uličného svietidla do výšky 12m</t>
  </si>
  <si>
    <t>0209</t>
  </si>
  <si>
    <t>Demontáž výložníka 1-ramenného</t>
  </si>
  <si>
    <t>0210</t>
  </si>
  <si>
    <t>Demontáž výložníka 2-ramenného</t>
  </si>
  <si>
    <t>0212</t>
  </si>
  <si>
    <t>Demontáž stožiara do výšky 5m</t>
  </si>
  <si>
    <t>0213</t>
  </si>
  <si>
    <t>Demontáž stožiara do výšky 8m</t>
  </si>
  <si>
    <t>0299</t>
  </si>
  <si>
    <t>03</t>
  </si>
  <si>
    <t>Montážne práce</t>
  </si>
  <si>
    <t>0301</t>
  </si>
  <si>
    <t>Úpravy v rozvádzači RVO – 0134</t>
  </si>
  <si>
    <t>0302</t>
  </si>
  <si>
    <t>Úpravy v rozvádzači RVO – 0136</t>
  </si>
  <si>
    <t>0303</t>
  </si>
  <si>
    <t>Montáž dopravného značenia</t>
  </si>
  <si>
    <t>opätovná montáž na nové stožiare</t>
  </si>
  <si>
    <t>0305</t>
  </si>
  <si>
    <t>Pripojenie jestvuj.osvetlenia prechodu pre chodcov (pri Gerulatská ul.)</t>
  </si>
  <si>
    <t>0306</t>
  </si>
  <si>
    <t>Pripojenie jestvuj.osvetlenia v zemi (osvetlenie pomníkov)</t>
  </si>
  <si>
    <t>0307</t>
  </si>
  <si>
    <t>Montáž - kábel CYKY-J 3x1,5 - napojenie svietidla zo stožiarovej svorkovnice</t>
  </si>
  <si>
    <t>0308</t>
  </si>
  <si>
    <t>Montáž - kábel CYKY-J 3x2,5 - napojenie zo stožiarovej svorkovnice</t>
  </si>
  <si>
    <t>0309</t>
  </si>
  <si>
    <t>Montáž - kábel CYKY-J 4x10 voľne</t>
  </si>
  <si>
    <t>0310</t>
  </si>
  <si>
    <t>Montáž - kábel CYKY-J 5x6 voľne</t>
  </si>
  <si>
    <t>0311</t>
  </si>
  <si>
    <t xml:space="preserve">Príplatok na zaťahovanie káblov, váha kábla do 0.75 kg   </t>
  </si>
  <si>
    <t>0313</t>
  </si>
  <si>
    <t>Montáž - kábel CYKY-J 5x35 voľne</t>
  </si>
  <si>
    <t>0314</t>
  </si>
  <si>
    <t xml:space="preserve">Príplatok na zaťahovanie káblov, váha kábla do 2 kg   </t>
  </si>
  <si>
    <t>0315</t>
  </si>
  <si>
    <t>Montáž - pásovina FeZn 30x4 vrátane pokládky do výkopu, realizácie spojov vrátane ich izolácie</t>
  </si>
  <si>
    <t>0316</t>
  </si>
  <si>
    <t>Montáž - guľatina FeZn d=10mm vrátane pokládky pripojenia k pásovine a ku stožiaru, realizácie spojov vrátane ich izolácie, izolácia prestupu zem-vzduch</t>
  </si>
  <si>
    <t>0318</t>
  </si>
  <si>
    <t>Pokládka chráničky ohybnej  z HDPE d=63mm</t>
  </si>
  <si>
    <t>príprava elektromobilita</t>
  </si>
  <si>
    <t>0319</t>
  </si>
  <si>
    <t>automat na lístky príprava</t>
  </si>
  <si>
    <t>0320</t>
  </si>
  <si>
    <t>0322</t>
  </si>
  <si>
    <t>Pokládka HDPE multirúry</t>
  </si>
  <si>
    <t>0323</t>
  </si>
  <si>
    <t xml:space="preserve">Pokládka výstražnej fólie </t>
  </si>
  <si>
    <t>0324</t>
  </si>
  <si>
    <t xml:space="preserve">Montáž svorkovnice stožiarovej, pripevnenie svorkovnice, úprava káblov, montáž vodičov prierezu do 4x16mm, zapojenie vývodu pre svietidlo, uzatvorenie svorkovnice </t>
  </si>
  <si>
    <t>0325</t>
  </si>
  <si>
    <t xml:space="preserve">Zapojenie vývodu pre svietidlo v stožiarovej svorkovnici, uzatvorenie svorkovnice </t>
  </si>
  <si>
    <t>0328</t>
  </si>
  <si>
    <t>Montáž prepichovacej svorky na vzdušné vedenie</t>
  </si>
  <si>
    <t>0329</t>
  </si>
  <si>
    <t>Montáž prípojkovej skrinky ozn. "SPP0"</t>
  </si>
  <si>
    <t>0330</t>
  </si>
  <si>
    <t>Montáž oceľovej chráničky l=3m, pripevnenie</t>
  </si>
  <si>
    <t>0331</t>
  </si>
  <si>
    <t>Montáž stožiara sadového do výšky 5m</t>
  </si>
  <si>
    <t>0333</t>
  </si>
  <si>
    <t>Montáž stožiara do výšky 6m</t>
  </si>
  <si>
    <t>0334</t>
  </si>
  <si>
    <t>Montáž prírubového stožiara do výšky 6m</t>
  </si>
  <si>
    <t>0335</t>
  </si>
  <si>
    <t>Montáž stožiara do výšky 8m</t>
  </si>
  <si>
    <t>0338</t>
  </si>
  <si>
    <t>Montáž základového roštu ZR 1-5 (300x300mm)</t>
  </si>
  <si>
    <t>0340</t>
  </si>
  <si>
    <t>Montáž výložníka 1-ramenného</t>
  </si>
  <si>
    <t>0341</t>
  </si>
  <si>
    <t>Montáž výložníka 1-ramenného nad 2m</t>
  </si>
  <si>
    <t>0342</t>
  </si>
  <si>
    <t>Montáž výložníka 1-ramenného strmeňového</t>
  </si>
  <si>
    <t>0344</t>
  </si>
  <si>
    <t>Montáž výložníka 2-ramenného</t>
  </si>
  <si>
    <t>0346</t>
  </si>
  <si>
    <t>Kompletizácia svietidla, predmontáž</t>
  </si>
  <si>
    <t>0347</t>
  </si>
  <si>
    <t>Montáž parkového svietidla do výšky 5m</t>
  </si>
  <si>
    <t>0348</t>
  </si>
  <si>
    <t>Montáž uličného svietidla do výšky 8m</t>
  </si>
  <si>
    <t>0349</t>
  </si>
  <si>
    <t>Montáž reflektorového svietidla do výšky 8m, smerovanie</t>
  </si>
  <si>
    <t>0350</t>
  </si>
  <si>
    <t>Prechod konštrukciou stožiara-vŕtanie</t>
  </si>
  <si>
    <t>0351</t>
  </si>
  <si>
    <t>Montáž svorky prepichovacej</t>
  </si>
  <si>
    <t>Kovácsová ul</t>
  </si>
  <si>
    <t>0352</t>
  </si>
  <si>
    <t>Montáž kotevnej/nosnej svorky</t>
  </si>
  <si>
    <t>0353</t>
  </si>
  <si>
    <t>Montáž objímky s hákom na stĺp</t>
  </si>
  <si>
    <t>0355</t>
  </si>
  <si>
    <t>Montáž samonosného káblu NFA2X 4x16</t>
  </si>
  <si>
    <t>0356</t>
  </si>
  <si>
    <t>Montáž pomocná oceľovej konštrukcie - všeob., vrát. náterov (nosný rám pre krab.rozvodku_príprava elektromobilita)</t>
  </si>
  <si>
    <t>0357</t>
  </si>
  <si>
    <t xml:space="preserve">Montáž krabicovej rozvodky </t>
  </si>
  <si>
    <t>0358</t>
  </si>
  <si>
    <t>0359</t>
  </si>
  <si>
    <t>Montáž zásuvky 16A/230V/IP54</t>
  </si>
  <si>
    <t>0362</t>
  </si>
  <si>
    <t>Manipulácia na vedení, zaistenie vypnutého stavu, presmerovanie napájania</t>
  </si>
  <si>
    <t>hod</t>
  </si>
  <si>
    <t>0399</t>
  </si>
  <si>
    <t>04</t>
  </si>
  <si>
    <t>Materiál</t>
  </si>
  <si>
    <t>0401</t>
  </si>
  <si>
    <t>Istič 3-fáz. 20A/char.B</t>
  </si>
  <si>
    <t>RVO</t>
  </si>
  <si>
    <t>0402</t>
  </si>
  <si>
    <t>Poistk.spodok E33/3</t>
  </si>
  <si>
    <t>0403</t>
  </si>
  <si>
    <t>Svorky do fí 10mm2</t>
  </si>
  <si>
    <t>0404</t>
  </si>
  <si>
    <t>Svorky do fí 35mm2</t>
  </si>
  <si>
    <t>0410</t>
  </si>
  <si>
    <t xml:space="preserve">Kábel CYKY-J 3x2,5 </t>
  </si>
  <si>
    <t>0411</t>
  </si>
  <si>
    <t>Kábel CYKY-J 4x10</t>
  </si>
  <si>
    <t>0412</t>
  </si>
  <si>
    <t>Kábel CYKY-J 5x6</t>
  </si>
  <si>
    <t>0414</t>
  </si>
  <si>
    <t>Kábel CYKY-J 5x35</t>
  </si>
  <si>
    <t>0415</t>
  </si>
  <si>
    <t>Uzemňovacia pásovina 30x4 - Fe/Zn - (1kg/1,06m), vrátane spojovacích svoriek a izolačného materiálu pre izoláciu spojov</t>
  </si>
  <si>
    <t>kg</t>
  </si>
  <si>
    <t>0416</t>
  </si>
  <si>
    <t>Uzemňovacia guľatina d=10mm - Fe/Zn - (1kg/1,6m), vrátane spojovacích svoriek a izolačného materiálu pre izoláciu spojov a prestupu zem-vzduch</t>
  </si>
  <si>
    <t>0417</t>
  </si>
  <si>
    <t>Chránička ohybná plastová d=63mm</t>
  </si>
  <si>
    <t>0418</t>
  </si>
  <si>
    <t>Multichránička HDPE 40/34+7x10/8mm</t>
  </si>
  <si>
    <t>0419</t>
  </si>
  <si>
    <t>Výstražná fólia blesk</t>
  </si>
  <si>
    <t>0420</t>
  </si>
  <si>
    <t>Stožiarová svorkovnica typ GURO EKM 2072-1D2 vrátane poistiek</t>
  </si>
  <si>
    <t>0421</t>
  </si>
  <si>
    <t>Stožiarová svorkovnica typ GURO EKM 2072-2D2 vrátane poistiek</t>
  </si>
  <si>
    <t>0423</t>
  </si>
  <si>
    <t>Stožiarová svorkovnica typ GURO EKM 2035-2D2 vrátane poistiek</t>
  </si>
  <si>
    <t>0426</t>
  </si>
  <si>
    <t>Prepichovacia svorka na vzdušné vedenie</t>
  </si>
  <si>
    <t>0427</t>
  </si>
  <si>
    <t>Objímka kotevná s hákom na nerezovú pásku</t>
  </si>
  <si>
    <t>0428</t>
  </si>
  <si>
    <t>Páska upínacia nerezová RF 2007, 50m</t>
  </si>
  <si>
    <t>0429</t>
  </si>
  <si>
    <t>Nerezové spony na upínaciu pásku</t>
  </si>
  <si>
    <t>0430</t>
  </si>
  <si>
    <t>Kotevná svorka pre zväzkový izolovaný vodič</t>
  </si>
  <si>
    <t>0433</t>
  </si>
  <si>
    <t>Kábel NFA2X 4x16 /1-AES, 1-AEKS/</t>
  </si>
  <si>
    <t>0434</t>
  </si>
  <si>
    <t>"SPP0" skrinka vrátane istiacich prvkov</t>
  </si>
  <si>
    <t>0435</t>
  </si>
  <si>
    <t>Oceľová chránička l=3m vrátane montážneho materiálu</t>
  </si>
  <si>
    <t>0436</t>
  </si>
  <si>
    <t>Stožiar oceľový kužeľový typ STK 60/50/3, RAL 7016 mat, vrátane pripojovacej svorky pre uzemňovaciu sústavu, h=5m</t>
  </si>
  <si>
    <t>0437</t>
  </si>
  <si>
    <t>Stožiar oceľový kužeľový typ STK 60/60/3, RAL 7016 mat, vrátane pripojovacej svorky pre uzemňovaciu sústavu, h=6m</t>
  </si>
  <si>
    <t>0438</t>
  </si>
  <si>
    <t>Stožiar oceľový prírubový pre osvetlenie priechodov pre chodcov kužeľový typ STK 4/60/3K12-I, RAL 7016 mat, vrátane pripojovacej svorky pre uzemňovaciu sústavu, h=6m</t>
  </si>
  <si>
    <t>0439</t>
  </si>
  <si>
    <t xml:space="preserve">Základový rošť ZR 1-5 </t>
  </si>
  <si>
    <t>0440</t>
  </si>
  <si>
    <t>Stožiar oceľový kužeľový typ STK 60/80/3, RAL 7016 mat, vrátane pripojovacej svorky pre uzemňovaciu sústavu, h=8m</t>
  </si>
  <si>
    <t>0440b</t>
  </si>
  <si>
    <t>0441</t>
  </si>
  <si>
    <t>Výložník oceľový 1-ramenný, dĺžka vyloženia 1m, typ: V1T-10-114, RAL 7016 mat ozn. "VP1"</t>
  </si>
  <si>
    <t>0442</t>
  </si>
  <si>
    <t>Výložník oceľový 1-ramenný, dĺžka vyloženia 4m, typ: 1T-OP-40-114, RAL 7016 mat ozn. "VP4"</t>
  </si>
  <si>
    <t>0443</t>
  </si>
  <si>
    <t>Výložník oceľový 1-ramenný, dĺžka vyloženia 1m, typ: V1T-S-10-60, RAL 7016 mat ozn. "VS"</t>
  </si>
  <si>
    <t>0444</t>
  </si>
  <si>
    <t>Výložník oceľový 2-ramenný, dĺžka vyloženia 0,5m, typ: V2T-05-60, RAL 7016 mat ozn. "DV180"</t>
  </si>
  <si>
    <t>0445</t>
  </si>
  <si>
    <t>Výložník oceľový 2-ramenný, dĺžka vyloženia 0,5m, typ: V2T-05-60-90°, RAL 7016 mat ozn. "DV90"</t>
  </si>
  <si>
    <t>0446</t>
  </si>
  <si>
    <t>Reflaktorová konzola na driek stožiara, RAL 7016 mat ozn. "KR"</t>
  </si>
  <si>
    <t>0447</t>
  </si>
  <si>
    <t>0448</t>
  </si>
  <si>
    <t>0449</t>
  </si>
  <si>
    <t>0451</t>
  </si>
  <si>
    <t>0452</t>
  </si>
  <si>
    <t>0453</t>
  </si>
  <si>
    <t>0454</t>
  </si>
  <si>
    <t>Pomocná oceľová konštrukcia - všeob., vrát. náterov (nosný rám pre krab.rozvodku_príprava elektromobilita)</t>
  </si>
  <si>
    <t>0455</t>
  </si>
  <si>
    <t>Krabicová rozvodka osadená svorkami 2x5x35mm2,IP66/67, odolná voči UV žiareniu</t>
  </si>
  <si>
    <t>0456</t>
  </si>
  <si>
    <t>Krabicová rozvodka osadená svorkami 2x5x6mm2,IP66/67, odolná voči UV žiareniu</t>
  </si>
  <si>
    <t>0457</t>
  </si>
  <si>
    <t>Exteriérová zásuvka pre vonkajšie priestory 16A/230V/IP54</t>
  </si>
  <si>
    <t>0499</t>
  </si>
  <si>
    <t>05</t>
  </si>
  <si>
    <t>Iné práce</t>
  </si>
  <si>
    <t>0501</t>
  </si>
  <si>
    <t>Vypracovanie POD, prerokovanie a schválenie operatívnej dopravnej komisii</t>
  </si>
  <si>
    <t>kpl</t>
  </si>
  <si>
    <t>0502</t>
  </si>
  <si>
    <t>Prenosné dopravné značenie</t>
  </si>
  <si>
    <t>0503</t>
  </si>
  <si>
    <t>Predrealizačné vytýčenie inžinierskych sietí</t>
  </si>
  <si>
    <t>0504</t>
  </si>
  <si>
    <t>Projektový manažment, inžiniering</t>
  </si>
  <si>
    <t>0505</t>
  </si>
  <si>
    <t>Montážna plošina do 10 m</t>
  </si>
  <si>
    <t>0506</t>
  </si>
  <si>
    <t>Odvoz a likvidácia odpadu</t>
  </si>
  <si>
    <t>0507</t>
  </si>
  <si>
    <t>Doprava zariadení a materiálu</t>
  </si>
  <si>
    <t>0508</t>
  </si>
  <si>
    <t>Funkčné skúšky zariadení a inštalácie</t>
  </si>
  <si>
    <t>0509</t>
  </si>
  <si>
    <t>Východisková revízia</t>
  </si>
  <si>
    <t>0510</t>
  </si>
  <si>
    <t xml:space="preserve">Dokumentácia skutočného vyhotovenia - Zanesenie do technickej evidencie vrátane technickej mapy mesta  </t>
  </si>
  <si>
    <t>0511</t>
  </si>
  <si>
    <t>Geodetické zameranie svetelných miest vrátane káblových vedení</t>
  </si>
  <si>
    <t>0599</t>
  </si>
  <si>
    <t>Rekapitulácia</t>
  </si>
  <si>
    <t>Celkom</t>
  </si>
  <si>
    <t>Cestné svietidlo, typ L3 podľa špecifikácie minimálnych technických štandardov</t>
  </si>
  <si>
    <t>Cestné svietidlo, typ L5 podľa špecifikácie minimálnych technických štandardov</t>
  </si>
  <si>
    <t xml:space="preserve">Priechodové svietidlo typ SL11md (5XC3F41E08ME) pravostranná optika, 4000K alebo ekvivalent </t>
  </si>
  <si>
    <t>Parkové svietidlo, typ P1 podľa špecifikácie minimálnych technických štandardov</t>
  </si>
  <si>
    <t>Reflektorové svietidlo, typ R1 podľa špecifikácie minimálnych technických štandardov</t>
  </si>
  <si>
    <t>Reflektorové svietidlo, typ R2 podľa špecifikácie minimálnych technických štandardov</t>
  </si>
  <si>
    <t>Príloha č. 2 - Návrh na plnenie kritéria a výkazy výmer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</si>
  <si>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</si>
  <si>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</si>
  <si>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</si>
  <si>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</si>
  <si>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</si>
  <si>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</si>
  <si>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</si>
  <si>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</si>
  <si>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</si>
  <si>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Cena celkom za celý predmet zákazky v eur bez DPH</t>
  </si>
  <si>
    <t>DPH</t>
  </si>
  <si>
    <t>Cena celkom za celý predmet zákazky v eur s DPH</t>
  </si>
  <si>
    <t>V ................</t>
  </si>
  <si>
    <t>dňa: ..........................</t>
  </si>
  <si>
    <t>Podpis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</si>
</sst>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yy"/>
    <numFmt numFmtId="165" formatCode="0\ %"/>
    <numFmt numFmtId="166" formatCode="#,##0.00\ [$€-1]"/>
    <numFmt numFmtId="167" formatCode="#,##0.0000\ [$€-1]"/>
    <numFmt numFmtId="168" formatCode="#,##0.00&quot; €&quot;"/>
    <numFmt numFmtId="169" formatCode="#,##0.00,&quot;Sk&quot;"/>
    <numFmt numFmtId="170" formatCode="#,##0.0000,\€"/>
    <numFmt numFmtId="171" formatCode="#,##0.00\ &quot;€&quot;"/>
  </numFmts>
  <fonts count="2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.5"/>
      <name val="Calibri"/>
      <family val="2"/>
      <charset val="238"/>
    </font>
    <font>
      <b/>
      <sz val="8"/>
      <color indexed="16"/>
      <name val="Calibri"/>
      <family val="2"/>
      <charset val="238"/>
    </font>
    <font>
      <sz val="8"/>
      <color indexed="16"/>
      <name val="Calibri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4"/>
      <name val="Arial"/>
      <family val="2"/>
      <charset val="238"/>
    </font>
    <font>
      <sz val="9"/>
      <name val="Arial"/>
      <family val="2"/>
      <charset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</cellStyleXfs>
  <cellXfs count="150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5" xfId="0" applyFill="1" applyBorder="1"/>
    <xf numFmtId="2" fontId="6" fillId="2" borderId="5" xfId="8" applyNumberFormat="1" applyFont="1" applyFill="1" applyBorder="1" applyAlignment="1">
      <alignment vertical="center"/>
    </xf>
    <xf numFmtId="0" fontId="7" fillId="2" borderId="0" xfId="0" applyFont="1" applyFill="1"/>
    <xf numFmtId="2" fontId="6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0" fillId="2" borderId="0" xfId="0" applyFill="1" applyAlignment="1">
      <alignment horizontal="left" indent="4"/>
    </xf>
    <xf numFmtId="0" fontId="9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indent="4"/>
    </xf>
    <xf numFmtId="165" fontId="0" fillId="2" borderId="0" xfId="0" applyNumberFormat="1" applyFill="1"/>
    <xf numFmtId="0" fontId="9" fillId="2" borderId="0" xfId="0" applyFont="1" applyFill="1"/>
    <xf numFmtId="49" fontId="10" fillId="2" borderId="0" xfId="0" applyNumberFormat="1" applyFont="1" applyFill="1" applyAlignment="1">
      <alignment horizontal="center"/>
    </xf>
    <xf numFmtId="0" fontId="10" fillId="2" borderId="5" xfId="0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166" fontId="9" fillId="0" borderId="7" xfId="0" applyNumberFormat="1" applyFont="1" applyBorder="1" applyAlignment="1">
      <alignment horizontal="right"/>
    </xf>
    <xf numFmtId="0" fontId="9" fillId="0" borderId="7" xfId="0" applyFont="1" applyBorder="1"/>
    <xf numFmtId="0" fontId="1" fillId="0" borderId="0" xfId="1"/>
    <xf numFmtId="49" fontId="9" fillId="0" borderId="0" xfId="0" applyNumberFormat="1" applyFont="1" applyAlignment="1">
      <alignment horizontal="center"/>
    </xf>
    <xf numFmtId="166" fontId="10" fillId="0" borderId="9" xfId="0" applyNumberFormat="1" applyFont="1" applyBorder="1"/>
    <xf numFmtId="0" fontId="9" fillId="0" borderId="10" xfId="0" applyFont="1" applyBorder="1"/>
    <xf numFmtId="0" fontId="10" fillId="2" borderId="0" xfId="0" applyFont="1" applyFill="1"/>
    <xf numFmtId="167" fontId="9" fillId="2" borderId="0" xfId="0" applyNumberFormat="1" applyFont="1" applyFill="1"/>
    <xf numFmtId="0" fontId="9" fillId="0" borderId="7" xfId="0" applyFont="1" applyBorder="1" applyAlignment="1">
      <alignment wrapText="1"/>
    </xf>
    <xf numFmtId="0" fontId="6" fillId="0" borderId="0" xfId="0" applyFont="1"/>
    <xf numFmtId="49" fontId="9" fillId="2" borderId="0" xfId="0" applyNumberFormat="1" applyFont="1" applyFill="1" applyAlignment="1">
      <alignment horizontal="center"/>
    </xf>
    <xf numFmtId="166" fontId="10" fillId="2" borderId="9" xfId="0" applyNumberFormat="1" applyFont="1" applyFill="1" applyBorder="1"/>
    <xf numFmtId="0" fontId="9" fillId="2" borderId="10" xfId="0" applyFont="1" applyFill="1" applyBorder="1"/>
    <xf numFmtId="49" fontId="10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7" xfId="5" applyFont="1" applyBorder="1"/>
    <xf numFmtId="0" fontId="9" fillId="0" borderId="7" xfId="5" applyFont="1" applyBorder="1" applyAlignment="1">
      <alignment horizontal="right"/>
    </xf>
    <xf numFmtId="0" fontId="9" fillId="0" borderId="1" xfId="5" applyFont="1" applyBorder="1" applyAlignment="1">
      <alignment horizontal="center"/>
    </xf>
    <xf numFmtId="168" fontId="9" fillId="0" borderId="7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7" xfId="6" applyFont="1" applyBorder="1"/>
    <xf numFmtId="0" fontId="9" fillId="0" borderId="7" xfId="3" applyFont="1" applyBorder="1"/>
    <xf numFmtId="0" fontId="9" fillId="0" borderId="7" xfId="4" applyFont="1" applyBorder="1"/>
    <xf numFmtId="0" fontId="11" fillId="0" borderId="0" xfId="0" applyFont="1"/>
    <xf numFmtId="0" fontId="9" fillId="0" borderId="1" xfId="5" applyFont="1" applyBorder="1" applyAlignment="1">
      <alignment wrapText="1"/>
    </xf>
    <xf numFmtId="0" fontId="9" fillId="0" borderId="12" xfId="5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9" fillId="2" borderId="7" xfId="0" applyFont="1" applyFill="1" applyBorder="1"/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166" fontId="9" fillId="0" borderId="11" xfId="0" applyNumberFormat="1" applyFont="1" applyBorder="1" applyAlignment="1">
      <alignment horizontal="right"/>
    </xf>
    <xf numFmtId="0" fontId="12" fillId="0" borderId="7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9" fillId="0" borderId="6" xfId="0" applyFont="1" applyBorder="1"/>
    <xf numFmtId="0" fontId="9" fillId="0" borderId="15" xfId="0" applyFont="1" applyBorder="1" applyAlignment="1">
      <alignment horizontal="center"/>
    </xf>
    <xf numFmtId="166" fontId="9" fillId="0" borderId="13" xfId="0" applyNumberFormat="1" applyFont="1" applyBorder="1" applyAlignment="1">
      <alignment horizontal="right"/>
    </xf>
    <xf numFmtId="169" fontId="13" fillId="0" borderId="10" xfId="7" applyNumberFormat="1" applyFont="1" applyBorder="1"/>
    <xf numFmtId="0" fontId="2" fillId="0" borderId="0" xfId="7"/>
    <xf numFmtId="166" fontId="10" fillId="2" borderId="16" xfId="0" applyNumberFormat="1" applyFont="1" applyFill="1" applyBorder="1"/>
    <xf numFmtId="0" fontId="14" fillId="0" borderId="0" xfId="7" applyFont="1" applyAlignment="1">
      <alignment horizontal="center"/>
    </xf>
    <xf numFmtId="0" fontId="15" fillId="0" borderId="0" xfId="7" applyFont="1"/>
    <xf numFmtId="0" fontId="0" fillId="0" borderId="0" xfId="7" applyFont="1"/>
    <xf numFmtId="169" fontId="2" fillId="0" borderId="10" xfId="7" applyNumberFormat="1" applyBorder="1"/>
    <xf numFmtId="0" fontId="2" fillId="0" borderId="7" xfId="7" applyBorder="1" applyAlignment="1">
      <alignment horizontal="left"/>
    </xf>
    <xf numFmtId="169" fontId="2" fillId="0" borderId="12" xfId="7" applyNumberFormat="1" applyBorder="1"/>
    <xf numFmtId="0" fontId="0" fillId="2" borderId="10" xfId="0" applyFill="1" applyBorder="1"/>
    <xf numFmtId="0" fontId="2" fillId="0" borderId="7" xfId="7" applyBorder="1"/>
    <xf numFmtId="0" fontId="2" fillId="0" borderId="10" xfId="7" applyBorder="1"/>
    <xf numFmtId="0" fontId="2" fillId="0" borderId="0" xfId="7" applyAlignment="1">
      <alignment horizontal="center"/>
    </xf>
    <xf numFmtId="170" fontId="2" fillId="0" borderId="0" xfId="7" applyNumberFormat="1"/>
    <xf numFmtId="0" fontId="7" fillId="0" borderId="0" xfId="0" applyFont="1" applyAlignment="1">
      <alignment horizontal="left" vertical="top" wrapText="1"/>
    </xf>
    <xf numFmtId="0" fontId="8" fillId="0" borderId="20" xfId="7" applyFont="1" applyBorder="1"/>
    <xf numFmtId="0" fontId="2" fillId="0" borderId="21" xfId="7" applyBorder="1"/>
    <xf numFmtId="0" fontId="9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wrapText="1"/>
    </xf>
    <xf numFmtId="49" fontId="17" fillId="0" borderId="1" xfId="0" applyNumberFormat="1" applyFont="1" applyBorder="1" applyAlignment="1">
      <alignment horizontal="center"/>
    </xf>
    <xf numFmtId="0" fontId="17" fillId="0" borderId="10" xfId="0" applyFont="1" applyBorder="1"/>
    <xf numFmtId="0" fontId="17" fillId="0" borderId="1" xfId="0" applyFont="1" applyBorder="1" applyAlignment="1">
      <alignment horizontal="center"/>
    </xf>
    <xf numFmtId="166" fontId="17" fillId="0" borderId="7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13" xfId="4" applyFont="1" applyBorder="1" applyAlignment="1">
      <alignment wrapText="1"/>
    </xf>
    <xf numFmtId="0" fontId="17" fillId="0" borderId="7" xfId="0" applyFont="1" applyBorder="1" applyAlignment="1">
      <alignment horizontal="right"/>
    </xf>
    <xf numFmtId="0" fontId="17" fillId="0" borderId="7" xfId="4" applyFont="1" applyBorder="1" applyAlignment="1">
      <alignment wrapText="1"/>
    </xf>
    <xf numFmtId="0" fontId="17" fillId="0" borderId="7" xfId="0" applyFont="1" applyBorder="1" applyAlignment="1">
      <alignment vertical="top" wrapText="1"/>
    </xf>
    <xf numFmtId="0" fontId="17" fillId="0" borderId="7" xfId="0" applyFont="1" applyBorder="1" applyAlignment="1">
      <alignment horizontal="center"/>
    </xf>
    <xf numFmtId="0" fontId="9" fillId="0" borderId="7" xfId="4" applyFont="1" applyBorder="1" applyAlignment="1">
      <alignment wrapText="1"/>
    </xf>
    <xf numFmtId="171" fontId="2" fillId="3" borderId="17" xfId="7" applyNumberFormat="1" applyFill="1" applyBorder="1"/>
    <xf numFmtId="171" fontId="2" fillId="3" borderId="18" xfId="7" applyNumberFormat="1" applyFill="1" applyBorder="1"/>
    <xf numFmtId="171" fontId="2" fillId="3" borderId="19" xfId="7" applyNumberFormat="1" applyFill="1" applyBorder="1"/>
    <xf numFmtId="171" fontId="8" fillId="3" borderId="9" xfId="7" applyNumberFormat="1" applyFont="1" applyFill="1" applyBorder="1"/>
    <xf numFmtId="171" fontId="13" fillId="0" borderId="7" xfId="7" applyNumberFormat="1" applyFont="1" applyBorder="1"/>
    <xf numFmtId="171" fontId="9" fillId="0" borderId="7" xfId="0" applyNumberFormat="1" applyFont="1" applyBorder="1"/>
    <xf numFmtId="171" fontId="9" fillId="0" borderId="11" xfId="0" applyNumberFormat="1" applyFont="1" applyBorder="1"/>
    <xf numFmtId="171" fontId="9" fillId="0" borderId="13" xfId="0" applyNumberFormat="1" applyFont="1" applyBorder="1"/>
    <xf numFmtId="171" fontId="17" fillId="0" borderId="7" xfId="0" applyNumberFormat="1" applyFont="1" applyBorder="1"/>
    <xf numFmtId="171" fontId="9" fillId="0" borderId="7" xfId="5" applyNumberFormat="1" applyFont="1" applyBorder="1"/>
    <xf numFmtId="0" fontId="20" fillId="0" borderId="40" xfId="0" applyFont="1" applyBorder="1" applyAlignment="1">
      <alignment horizontal="center" vertical="center" wrapText="1"/>
    </xf>
    <xf numFmtId="4" fontId="20" fillId="0" borderId="45" xfId="0" applyNumberFormat="1" applyFont="1" applyBorder="1" applyAlignment="1" applyProtection="1">
      <alignment horizontal="center" vertical="center"/>
      <protection hidden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5" borderId="29" xfId="0" applyFont="1" applyFill="1" applyBorder="1" applyAlignment="1" applyProtection="1">
      <alignment horizontal="center" vertical="center"/>
      <protection locked="0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9" fillId="5" borderId="31" xfId="0" applyFont="1" applyFill="1" applyBorder="1" applyAlignment="1" applyProtection="1">
      <alignment horizontal="center" vertical="center"/>
      <protection locked="0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5" borderId="35" xfId="0" applyFont="1" applyFill="1" applyBorder="1" applyAlignment="1" applyProtection="1">
      <alignment horizontal="center" vertical="center"/>
      <protection locked="0"/>
    </xf>
    <xf numFmtId="0" fontId="19" fillId="5" borderId="36" xfId="0" applyFont="1" applyFill="1" applyBorder="1" applyAlignment="1" applyProtection="1">
      <alignment horizontal="center" vertical="center"/>
      <protection locked="0"/>
    </xf>
    <xf numFmtId="0" fontId="19" fillId="5" borderId="37" xfId="0" applyFont="1" applyFill="1" applyBorder="1" applyAlignment="1" applyProtection="1">
      <alignment horizontal="center" vertical="center"/>
      <protection locked="0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4" fontId="20" fillId="0" borderId="43" xfId="0" applyNumberFormat="1" applyFont="1" applyBorder="1" applyAlignment="1" applyProtection="1">
      <alignment horizontal="center" vertical="center"/>
      <protection hidden="1"/>
    </xf>
    <xf numFmtId="4" fontId="20" fillId="0" borderId="44" xfId="0" applyNumberFormat="1" applyFont="1" applyBorder="1" applyAlignment="1" applyProtection="1">
      <alignment horizontal="center" vertical="center"/>
      <protection hidden="1"/>
    </xf>
    <xf numFmtId="4" fontId="20" fillId="4" borderId="35" xfId="0" applyNumberFormat="1" applyFont="1" applyFill="1" applyBorder="1" applyAlignment="1" applyProtection="1">
      <alignment horizontal="center" vertical="center"/>
      <protection hidden="1"/>
    </xf>
    <xf numFmtId="4" fontId="20" fillId="4" borderId="37" xfId="0" applyNumberFormat="1" applyFont="1" applyFill="1" applyBorder="1" applyAlignment="1" applyProtection="1">
      <alignment horizontal="center" vertical="center"/>
      <protection hidden="1"/>
    </xf>
    <xf numFmtId="0" fontId="19" fillId="5" borderId="46" xfId="0" applyFont="1" applyFill="1" applyBorder="1" applyAlignment="1" applyProtection="1">
      <alignment horizontal="center"/>
      <protection locked="0"/>
    </xf>
    <xf numFmtId="0" fontId="19" fillId="5" borderId="47" xfId="0" applyFont="1" applyFill="1" applyBorder="1" applyAlignment="1" applyProtection="1">
      <alignment horizontal="center"/>
      <protection locked="0"/>
    </xf>
    <xf numFmtId="0" fontId="19" fillId="5" borderId="50" xfId="0" applyFont="1" applyFill="1" applyBorder="1" applyAlignment="1" applyProtection="1">
      <alignment horizontal="center"/>
      <protection locked="0"/>
    </xf>
    <xf numFmtId="0" fontId="19" fillId="5" borderId="22" xfId="0" applyFont="1" applyFill="1" applyBorder="1" applyAlignment="1" applyProtection="1">
      <alignment horizontal="center"/>
      <protection locked="0"/>
    </xf>
    <xf numFmtId="0" fontId="19" fillId="5" borderId="23" xfId="0" applyFont="1" applyFill="1" applyBorder="1" applyAlignment="1" applyProtection="1">
      <alignment horizontal="center"/>
      <protection locked="0"/>
    </xf>
    <xf numFmtId="0" fontId="19" fillId="5" borderId="24" xfId="0" applyFont="1" applyFill="1" applyBorder="1" applyAlignment="1" applyProtection="1">
      <alignment horizontal="center"/>
      <protection locked="0"/>
    </xf>
    <xf numFmtId="0" fontId="19" fillId="5" borderId="48" xfId="0" applyFont="1" applyFill="1" applyBorder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/>
      <protection locked="0"/>
    </xf>
    <xf numFmtId="0" fontId="19" fillId="5" borderId="49" xfId="0" applyFont="1" applyFill="1" applyBorder="1" applyAlignment="1" applyProtection="1">
      <alignment horizontal="center"/>
      <protection locked="0"/>
    </xf>
    <xf numFmtId="0" fontId="19" fillId="5" borderId="51" xfId="0" applyFont="1" applyFill="1" applyBorder="1" applyAlignment="1" applyProtection="1">
      <alignment horizontal="center"/>
      <protection locked="0"/>
    </xf>
    <xf numFmtId="0" fontId="19" fillId="5" borderId="52" xfId="0" applyFont="1" applyFill="1" applyBorder="1" applyAlignment="1" applyProtection="1">
      <alignment horizontal="center"/>
      <protection locked="0"/>
    </xf>
    <xf numFmtId="0" fontId="19" fillId="5" borderId="53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10" fillId="0" borderId="8" xfId="0" applyFont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</cellXfs>
  <cellStyles count="9">
    <cellStyle name="Normálna" xfId="0" builtinId="0"/>
    <cellStyle name="Normálna 2" xfId="1" xr:uid="{00000000-0005-0000-0000-000001000000}"/>
    <cellStyle name="Normálna 4" xfId="2" xr:uid="{00000000-0005-0000-0000-000002000000}"/>
    <cellStyle name="normálne_Alt1" xfId="3" xr:uid="{00000000-0005-0000-0000-000003000000}"/>
    <cellStyle name="normálne_CP" xfId="4" xr:uid="{00000000-0005-0000-0000-000004000000}"/>
    <cellStyle name="normálne_CP (2)" xfId="5" xr:uid="{00000000-0005-0000-0000-000005000000}"/>
    <cellStyle name="normálne_cp_1" xfId="6" xr:uid="{00000000-0005-0000-0000-000006000000}"/>
    <cellStyle name="normální_vykaz_vymer_st_dubr_siem" xfId="7" xr:uid="{00000000-0005-0000-0000-000007000000}"/>
    <cellStyle name="normální_Železná, VO zemné práce rozpočet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C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277585</xdr:colOff>
      <xdr:row>1</xdr:row>
      <xdr:rowOff>155120</xdr:rowOff>
    </xdr:from>
    <xdr:to>
      <xdr:col>2</xdr:col>
      <xdr:colOff>1495424</xdr:colOff>
      <xdr:row>2</xdr:row>
      <xdr:rowOff>342900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9E3CCE0-2ECF-4329-8758-A9649473B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" y="326570"/>
          <a:ext cx="2779939" cy="673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9525</xdr:rowOff>
    </xdr:from>
    <xdr:to>
      <xdr:col>1</xdr:col>
      <xdr:colOff>1371600</xdr:colOff>
      <xdr:row>3</xdr:row>
      <xdr:rowOff>123825</xdr:rowOff>
    </xdr:to>
    <xdr:pic>
      <xdr:nvPicPr>
        <xdr:cNvPr id="1032" name="Obrázok 1">
          <a:extLst>
            <a:ext uri="{FF2B5EF4-FFF2-40B4-BE49-F238E27FC236}">
              <a16:creationId xmlns:a16="http://schemas.microsoft.com/office/drawing/2014/main" id="{6CE7BA15-D56C-43B5-B61D-151B23B1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1450"/>
          <a:ext cx="17811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B31F-2456-4676-BA01-BBF20983450F}">
  <dimension ref="B1:F20"/>
  <sheetViews>
    <sheetView workbookViewId="0">
      <selection activeCell="B14" sqref="B14:C14"/>
    </sheetView>
  </sheetViews>
  <sheetFormatPr defaultRowHeight="12.75" x14ac:dyDescent="0.2"/>
  <cols>
    <col min="2" max="6" width="23.42578125" customWidth="1"/>
  </cols>
  <sheetData>
    <row r="1" spans="2:6" ht="13.5" thickBot="1" x14ac:dyDescent="0.25"/>
    <row r="2" spans="2:6" ht="38.25" customHeight="1" x14ac:dyDescent="0.2">
      <c r="B2" s="102"/>
      <c r="C2" s="103"/>
      <c r="D2" s="103" t="s">
        <v>313</v>
      </c>
      <c r="E2" s="103"/>
      <c r="F2" s="106"/>
    </row>
    <row r="3" spans="2:6" ht="38.25" customHeight="1" x14ac:dyDescent="0.2">
      <c r="B3" s="104"/>
      <c r="C3" s="105"/>
      <c r="D3" s="105"/>
      <c r="E3" s="105"/>
      <c r="F3" s="107"/>
    </row>
    <row r="4" spans="2:6" ht="15" x14ac:dyDescent="0.2">
      <c r="B4" s="108" t="s">
        <v>314</v>
      </c>
      <c r="C4" s="109"/>
      <c r="D4" s="110"/>
      <c r="E4" s="111"/>
      <c r="F4" s="112"/>
    </row>
    <row r="5" spans="2:6" ht="15" x14ac:dyDescent="0.2">
      <c r="B5" s="108" t="s">
        <v>315</v>
      </c>
      <c r="C5" s="109"/>
      <c r="D5" s="110"/>
      <c r="E5" s="111"/>
      <c r="F5" s="112"/>
    </row>
    <row r="6" spans="2:6" ht="15" x14ac:dyDescent="0.2">
      <c r="B6" s="108" t="s">
        <v>316</v>
      </c>
      <c r="C6" s="109"/>
      <c r="D6" s="110"/>
      <c r="E6" s="111"/>
      <c r="F6" s="112"/>
    </row>
    <row r="7" spans="2:6" ht="15" x14ac:dyDescent="0.2">
      <c r="B7" s="108" t="s">
        <v>317</v>
      </c>
      <c r="C7" s="109"/>
      <c r="D7" s="110"/>
      <c r="E7" s="111"/>
      <c r="F7" s="112"/>
    </row>
    <row r="8" spans="2:6" ht="15" x14ac:dyDescent="0.2">
      <c r="B8" s="108" t="s">
        <v>318</v>
      </c>
      <c r="C8" s="109"/>
      <c r="D8" s="110"/>
      <c r="E8" s="111"/>
      <c r="F8" s="112"/>
    </row>
    <row r="9" spans="2:6" ht="15" x14ac:dyDescent="0.2">
      <c r="B9" s="108" t="s">
        <v>319</v>
      </c>
      <c r="C9" s="109"/>
      <c r="D9" s="110"/>
      <c r="E9" s="111"/>
      <c r="F9" s="112"/>
    </row>
    <row r="10" spans="2:6" ht="15" x14ac:dyDescent="0.2">
      <c r="B10" s="113" t="s">
        <v>320</v>
      </c>
      <c r="C10" s="114"/>
      <c r="D10" s="110"/>
      <c r="E10" s="111"/>
      <c r="F10" s="112"/>
    </row>
    <row r="11" spans="2:6" ht="15.75" thickBot="1" x14ac:dyDescent="0.25">
      <c r="B11" s="115" t="s">
        <v>321</v>
      </c>
      <c r="C11" s="116"/>
      <c r="D11" s="117" t="s">
        <v>322</v>
      </c>
      <c r="E11" s="118"/>
      <c r="F11" s="119"/>
    </row>
    <row r="12" spans="2:6" ht="13.5" thickBot="1" x14ac:dyDescent="0.25"/>
    <row r="13" spans="2:6" ht="16.5" x14ac:dyDescent="0.2">
      <c r="B13" s="120" t="s">
        <v>323</v>
      </c>
      <c r="C13" s="121"/>
      <c r="D13" s="100" t="s">
        <v>324</v>
      </c>
      <c r="E13" s="122" t="s">
        <v>325</v>
      </c>
      <c r="F13" s="123"/>
    </row>
    <row r="14" spans="2:6" ht="30.75" customHeight="1" thickBot="1" x14ac:dyDescent="0.25">
      <c r="B14" s="124">
        <f>SUM('VV-Balkánska'!F167)</f>
        <v>0</v>
      </c>
      <c r="C14" s="125"/>
      <c r="D14" s="101">
        <f>B14*0.2</f>
        <v>0</v>
      </c>
      <c r="E14" s="126">
        <f>B14*1.2</f>
        <v>0</v>
      </c>
      <c r="F14" s="127"/>
    </row>
    <row r="17" spans="2:6" ht="13.5" thickBot="1" x14ac:dyDescent="0.25"/>
    <row r="18" spans="2:6" x14ac:dyDescent="0.2">
      <c r="B18" s="128" t="s">
        <v>326</v>
      </c>
      <c r="C18" s="128" t="s">
        <v>327</v>
      </c>
      <c r="D18" s="131" t="s">
        <v>328</v>
      </c>
      <c r="E18" s="132"/>
      <c r="F18" s="133"/>
    </row>
    <row r="19" spans="2:6" x14ac:dyDescent="0.2">
      <c r="B19" s="129"/>
      <c r="C19" s="129"/>
      <c r="D19" s="134"/>
      <c r="E19" s="135"/>
      <c r="F19" s="136"/>
    </row>
    <row r="20" spans="2:6" ht="13.5" thickBot="1" x14ac:dyDescent="0.25">
      <c r="B20" s="130"/>
      <c r="C20" s="130"/>
      <c r="D20" s="137"/>
      <c r="E20" s="138"/>
      <c r="F20" s="139"/>
    </row>
  </sheetData>
  <mergeCells count="25">
    <mergeCell ref="B13:C13"/>
    <mergeCell ref="E13:F13"/>
    <mergeCell ref="B14:C14"/>
    <mergeCell ref="E14:F14"/>
    <mergeCell ref="B18:B20"/>
    <mergeCell ref="C18:C20"/>
    <mergeCell ref="D18:F20"/>
    <mergeCell ref="B9:C9"/>
    <mergeCell ref="D9:F9"/>
    <mergeCell ref="B10:C10"/>
    <mergeCell ref="D10:F10"/>
    <mergeCell ref="B11:C11"/>
    <mergeCell ref="D11:F11"/>
    <mergeCell ref="B6:C6"/>
    <mergeCell ref="D6:F6"/>
    <mergeCell ref="B7:C7"/>
    <mergeCell ref="D7:F7"/>
    <mergeCell ref="B8:C8"/>
    <mergeCell ref="D8:F8"/>
    <mergeCell ref="B2:C3"/>
    <mergeCell ref="D2:F3"/>
    <mergeCell ref="B4:C4"/>
    <mergeCell ref="D4:F4"/>
    <mergeCell ref="B5:C5"/>
    <mergeCell ref="D5:F5"/>
  </mergeCells>
  <dataValidations count="1">
    <dataValidation type="list" allowBlank="1" sqref="D11:F11" xr:uid="{87768214-B8EA-4B58-A9C2-89B568701C96}">
      <formula1>"platca DPH, neplatca DPH"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view="pageBreakPreview" zoomScaleNormal="100" zoomScaleSheetLayoutView="100" workbookViewId="0">
      <selection activeCell="E151" sqref="E151"/>
    </sheetView>
  </sheetViews>
  <sheetFormatPr defaultRowHeight="12.75" x14ac:dyDescent="0.2"/>
  <cols>
    <col min="1" max="1" width="7.5703125" customWidth="1"/>
    <col min="2" max="2" width="52.5703125" customWidth="1"/>
    <col min="3" max="3" width="9.85546875" customWidth="1"/>
    <col min="4" max="4" width="4.5703125" customWidth="1"/>
    <col min="5" max="5" width="9.855468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42578125" customWidth="1"/>
    <col min="245" max="245" width="8" customWidth="1"/>
    <col min="246" max="246" width="5.5703125" customWidth="1"/>
    <col min="247" max="247" width="12.5703125" customWidth="1"/>
    <col min="248" max="248" width="14.425781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10.9" customHeight="1" x14ac:dyDescent="0.2">
      <c r="A2" s="141"/>
      <c r="B2" s="2"/>
      <c r="C2" s="2"/>
      <c r="D2" s="2"/>
      <c r="E2" s="2"/>
      <c r="F2" s="142" t="s">
        <v>0</v>
      </c>
      <c r="G2" s="142"/>
    </row>
    <row r="3" spans="1:7" ht="10.9" customHeight="1" x14ac:dyDescent="0.2">
      <c r="A3" s="141"/>
      <c r="B3" s="1"/>
      <c r="C3" s="1"/>
      <c r="D3" s="1"/>
      <c r="E3" s="1"/>
      <c r="F3" s="143" t="s">
        <v>1</v>
      </c>
      <c r="G3" s="143"/>
    </row>
    <row r="4" spans="1:7" ht="10.9" customHeight="1" x14ac:dyDescent="0.2">
      <c r="A4" s="141"/>
      <c r="B4" s="3"/>
      <c r="C4" s="3"/>
      <c r="D4" s="3"/>
      <c r="E4" s="4"/>
      <c r="F4" s="144" t="s">
        <v>2</v>
      </c>
      <c r="G4" s="144"/>
    </row>
    <row r="5" spans="1:7" x14ac:dyDescent="0.2">
      <c r="A5" s="5"/>
      <c r="B5" s="1"/>
      <c r="C5" s="1"/>
      <c r="D5" s="1"/>
      <c r="E5" s="1"/>
      <c r="F5" s="6"/>
      <c r="G5" s="7"/>
    </row>
    <row r="6" spans="1:7" x14ac:dyDescent="0.2">
      <c r="A6" s="5" t="s">
        <v>3</v>
      </c>
      <c r="B6" s="8" t="s">
        <v>4</v>
      </c>
      <c r="C6" s="1"/>
      <c r="D6" s="1"/>
      <c r="E6" s="1"/>
      <c r="F6" s="9"/>
      <c r="G6" s="10"/>
    </row>
    <row r="7" spans="1:7" x14ac:dyDescent="0.2">
      <c r="A7" s="5" t="s">
        <v>5</v>
      </c>
      <c r="B7" s="11" t="s">
        <v>6</v>
      </c>
      <c r="C7" s="1"/>
      <c r="D7" s="1"/>
      <c r="E7" s="1"/>
      <c r="F7" s="6"/>
      <c r="G7" s="7"/>
    </row>
    <row r="8" spans="1:7" x14ac:dyDescent="0.2">
      <c r="A8" s="5" t="s">
        <v>7</v>
      </c>
      <c r="B8" s="11" t="s">
        <v>8</v>
      </c>
      <c r="C8" s="1"/>
      <c r="D8" s="1"/>
      <c r="E8" s="1"/>
      <c r="F8" s="6"/>
      <c r="G8" s="7"/>
    </row>
    <row r="9" spans="1:7" x14ac:dyDescent="0.2">
      <c r="A9" s="1"/>
      <c r="B9" s="8" t="s">
        <v>9</v>
      </c>
      <c r="C9" s="1"/>
      <c r="D9" s="1"/>
      <c r="E9" s="12"/>
      <c r="F9" s="1"/>
      <c r="G9" s="1"/>
    </row>
    <row r="10" spans="1:7" ht="33.75" customHeight="1" x14ac:dyDescent="0.2">
      <c r="A10" s="75" t="s">
        <v>10</v>
      </c>
      <c r="B10" s="76" t="s">
        <v>11</v>
      </c>
      <c r="C10" s="77" t="s">
        <v>12</v>
      </c>
      <c r="D10" s="76" t="s">
        <v>13</v>
      </c>
      <c r="E10" s="77" t="s">
        <v>14</v>
      </c>
      <c r="F10" s="77" t="s">
        <v>15</v>
      </c>
      <c r="G10" s="76" t="s">
        <v>16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3"/>
    </row>
    <row r="12" spans="1:7" ht="12" customHeight="1" x14ac:dyDescent="0.2">
      <c r="A12" s="14" t="s">
        <v>17</v>
      </c>
      <c r="B12" s="15" t="s">
        <v>18</v>
      </c>
      <c r="C12" s="15"/>
      <c r="D12" s="15"/>
      <c r="E12" s="15"/>
      <c r="F12" s="15"/>
      <c r="G12" s="15"/>
    </row>
    <row r="13" spans="1:7" ht="48" x14ac:dyDescent="0.2">
      <c r="A13" s="16" t="s">
        <v>19</v>
      </c>
      <c r="B13" s="17" t="s">
        <v>20</v>
      </c>
      <c r="C13" s="18">
        <v>1</v>
      </c>
      <c r="D13" s="19" t="s">
        <v>21</v>
      </c>
      <c r="E13" s="95"/>
      <c r="F13" s="20">
        <f t="shared" ref="F13:F31" si="0">C13*E13</f>
        <v>0</v>
      </c>
      <c r="G13" s="21"/>
    </row>
    <row r="14" spans="1:7" ht="60" x14ac:dyDescent="0.2">
      <c r="A14" s="16" t="s">
        <v>22</v>
      </c>
      <c r="B14" s="17" t="s">
        <v>23</v>
      </c>
      <c r="C14" s="18">
        <v>2</v>
      </c>
      <c r="D14" s="19" t="s">
        <v>21</v>
      </c>
      <c r="E14" s="95"/>
      <c r="F14" s="20">
        <f t="shared" si="0"/>
        <v>0</v>
      </c>
      <c r="G14" s="21"/>
    </row>
    <row r="15" spans="1:7" ht="24" x14ac:dyDescent="0.2">
      <c r="A15" s="16" t="s">
        <v>24</v>
      </c>
      <c r="B15" s="17" t="s">
        <v>25</v>
      </c>
      <c r="C15" s="18">
        <v>57</v>
      </c>
      <c r="D15" s="19" t="s">
        <v>21</v>
      </c>
      <c r="E15" s="95"/>
      <c r="F15" s="20">
        <f t="shared" si="0"/>
        <v>0</v>
      </c>
      <c r="G15" s="21"/>
    </row>
    <row r="16" spans="1:7" ht="24" x14ac:dyDescent="0.2">
      <c r="A16" s="16" t="s">
        <v>26</v>
      </c>
      <c r="B16" s="17" t="s">
        <v>27</v>
      </c>
      <c r="C16" s="18">
        <v>1</v>
      </c>
      <c r="D16" s="19" t="s">
        <v>21</v>
      </c>
      <c r="E16" s="95"/>
      <c r="F16" s="20">
        <f t="shared" si="0"/>
        <v>0</v>
      </c>
      <c r="G16" s="21"/>
    </row>
    <row r="17" spans="1:7" s="22" customFormat="1" ht="24" x14ac:dyDescent="0.25">
      <c r="A17" s="16" t="s">
        <v>28</v>
      </c>
      <c r="B17" s="17" t="s">
        <v>29</v>
      </c>
      <c r="C17" s="18">
        <v>211</v>
      </c>
      <c r="D17" s="19" t="s">
        <v>30</v>
      </c>
      <c r="E17" s="95"/>
      <c r="F17" s="20">
        <f t="shared" si="0"/>
        <v>0</v>
      </c>
      <c r="G17" s="21"/>
    </row>
    <row r="18" spans="1:7" s="22" customFormat="1" ht="36" x14ac:dyDescent="0.25">
      <c r="A18" s="16" t="s">
        <v>31</v>
      </c>
      <c r="B18" s="17" t="s">
        <v>32</v>
      </c>
      <c r="C18" s="18">
        <v>180</v>
      </c>
      <c r="D18" s="19" t="s">
        <v>30</v>
      </c>
      <c r="E18" s="95"/>
      <c r="F18" s="20">
        <f t="shared" si="0"/>
        <v>0</v>
      </c>
      <c r="G18" s="21"/>
    </row>
    <row r="19" spans="1:7" s="22" customFormat="1" ht="24" x14ac:dyDescent="0.25">
      <c r="A19" s="16" t="s">
        <v>33</v>
      </c>
      <c r="B19" s="17" t="s">
        <v>34</v>
      </c>
      <c r="C19" s="18">
        <v>1337</v>
      </c>
      <c r="D19" s="19" t="s">
        <v>30</v>
      </c>
      <c r="E19" s="95"/>
      <c r="F19" s="20">
        <f t="shared" si="0"/>
        <v>0</v>
      </c>
      <c r="G19" s="21"/>
    </row>
    <row r="20" spans="1:7" s="22" customFormat="1" ht="24" x14ac:dyDescent="0.25">
      <c r="A20" s="16" t="s">
        <v>35</v>
      </c>
      <c r="B20" s="17" t="s">
        <v>36</v>
      </c>
      <c r="C20" s="18">
        <v>115</v>
      </c>
      <c r="D20" s="19" t="s">
        <v>30</v>
      </c>
      <c r="E20" s="95"/>
      <c r="F20" s="20">
        <f t="shared" si="0"/>
        <v>0</v>
      </c>
      <c r="G20" s="21"/>
    </row>
    <row r="21" spans="1:7" s="22" customFormat="1" ht="24.6" customHeight="1" x14ac:dyDescent="0.25">
      <c r="A21" s="16" t="s">
        <v>37</v>
      </c>
      <c r="B21" s="17" t="s">
        <v>38</v>
      </c>
      <c r="C21" s="18">
        <v>14</v>
      </c>
      <c r="D21" s="19" t="s">
        <v>21</v>
      </c>
      <c r="E21" s="95"/>
      <c r="F21" s="20">
        <f t="shared" si="0"/>
        <v>0</v>
      </c>
      <c r="G21" s="21"/>
    </row>
    <row r="22" spans="1:7" s="22" customFormat="1" ht="13.15" customHeight="1" x14ac:dyDescent="0.25">
      <c r="A22" s="16" t="s">
        <v>39</v>
      </c>
      <c r="B22" s="17" t="s">
        <v>40</v>
      </c>
      <c r="C22" s="18">
        <v>61</v>
      </c>
      <c r="D22" s="19" t="s">
        <v>41</v>
      </c>
      <c r="E22" s="95"/>
      <c r="F22" s="20">
        <f t="shared" si="0"/>
        <v>0</v>
      </c>
      <c r="G22" s="21"/>
    </row>
    <row r="23" spans="1:7" s="22" customFormat="1" ht="13.15" customHeight="1" x14ac:dyDescent="0.25">
      <c r="A23" s="16" t="s">
        <v>42</v>
      </c>
      <c r="B23" s="17" t="s">
        <v>43</v>
      </c>
      <c r="C23" s="18">
        <v>1</v>
      </c>
      <c r="D23" s="19" t="s">
        <v>21</v>
      </c>
      <c r="E23" s="95"/>
      <c r="F23" s="20">
        <f t="shared" si="0"/>
        <v>0</v>
      </c>
      <c r="G23" s="21"/>
    </row>
    <row r="24" spans="1:7" s="22" customFormat="1" ht="13.15" customHeight="1" x14ac:dyDescent="0.25">
      <c r="A24" s="16" t="s">
        <v>44</v>
      </c>
      <c r="B24" s="17" t="s">
        <v>45</v>
      </c>
      <c r="C24" s="18">
        <v>3</v>
      </c>
      <c r="D24" s="19" t="s">
        <v>21</v>
      </c>
      <c r="E24" s="95"/>
      <c r="F24" s="20">
        <f t="shared" si="0"/>
        <v>0</v>
      </c>
      <c r="G24" s="21"/>
    </row>
    <row r="25" spans="1:7" s="22" customFormat="1" ht="13.15" customHeight="1" x14ac:dyDescent="0.25">
      <c r="A25" s="16" t="s">
        <v>46</v>
      </c>
      <c r="B25" s="17" t="s">
        <v>47</v>
      </c>
      <c r="C25" s="18">
        <v>57</v>
      </c>
      <c r="D25" s="19" t="s">
        <v>21</v>
      </c>
      <c r="E25" s="95"/>
      <c r="F25" s="20">
        <f t="shared" si="0"/>
        <v>0</v>
      </c>
      <c r="G25" s="21"/>
    </row>
    <row r="26" spans="1:7" s="22" customFormat="1" ht="25.5" customHeight="1" x14ac:dyDescent="0.25">
      <c r="A26" s="16" t="s">
        <v>48</v>
      </c>
      <c r="B26" s="17" t="s">
        <v>49</v>
      </c>
      <c r="C26" s="18">
        <v>6</v>
      </c>
      <c r="D26" s="19" t="s">
        <v>21</v>
      </c>
      <c r="E26" s="95"/>
      <c r="F26" s="20">
        <f t="shared" si="0"/>
        <v>0</v>
      </c>
      <c r="G26" s="21"/>
    </row>
    <row r="27" spans="1:7" s="22" customFormat="1" ht="13.15" customHeight="1" x14ac:dyDescent="0.25">
      <c r="A27" s="16" t="s">
        <v>50</v>
      </c>
      <c r="B27" s="17" t="s">
        <v>51</v>
      </c>
      <c r="C27" s="18">
        <v>61</v>
      </c>
      <c r="D27" s="19" t="s">
        <v>21</v>
      </c>
      <c r="E27" s="95"/>
      <c r="F27" s="20">
        <f t="shared" si="0"/>
        <v>0</v>
      </c>
      <c r="G27" s="21"/>
    </row>
    <row r="28" spans="1:7" s="22" customFormat="1" ht="13.15" customHeight="1" x14ac:dyDescent="0.25">
      <c r="A28" s="16" t="s">
        <v>52</v>
      </c>
      <c r="B28" s="17" t="s">
        <v>53</v>
      </c>
      <c r="C28" s="18">
        <v>32</v>
      </c>
      <c r="D28" s="19" t="s">
        <v>41</v>
      </c>
      <c r="E28" s="95"/>
      <c r="F28" s="20">
        <f t="shared" si="0"/>
        <v>0</v>
      </c>
      <c r="G28" s="21"/>
    </row>
    <row r="29" spans="1:7" s="22" customFormat="1" ht="13.15" customHeight="1" x14ac:dyDescent="0.25">
      <c r="A29" s="16" t="s">
        <v>54</v>
      </c>
      <c r="B29" s="17" t="s">
        <v>55</v>
      </c>
      <c r="C29" s="18">
        <v>61</v>
      </c>
      <c r="D29" s="19" t="s">
        <v>30</v>
      </c>
      <c r="E29" s="95"/>
      <c r="F29" s="20">
        <f t="shared" si="0"/>
        <v>0</v>
      </c>
      <c r="G29" s="21"/>
    </row>
    <row r="30" spans="1:7" s="22" customFormat="1" ht="13.15" customHeight="1" x14ac:dyDescent="0.25">
      <c r="A30" s="16" t="s">
        <v>56</v>
      </c>
      <c r="B30" s="17" t="s">
        <v>57</v>
      </c>
      <c r="C30" s="18">
        <v>6</v>
      </c>
      <c r="D30" s="19" t="s">
        <v>58</v>
      </c>
      <c r="E30" s="95"/>
      <c r="F30" s="20">
        <f t="shared" si="0"/>
        <v>0</v>
      </c>
      <c r="G30" s="21"/>
    </row>
    <row r="31" spans="1:7" s="22" customFormat="1" ht="13.15" customHeight="1" thickBot="1" x14ac:dyDescent="0.3">
      <c r="A31" s="16" t="s">
        <v>59</v>
      </c>
      <c r="B31" s="17" t="s">
        <v>60</v>
      </c>
      <c r="C31" s="18">
        <v>3</v>
      </c>
      <c r="D31" s="19" t="s">
        <v>58</v>
      </c>
      <c r="E31" s="95">
        <f>SUM(F13:F30)/100</f>
        <v>0</v>
      </c>
      <c r="F31" s="20">
        <f t="shared" si="0"/>
        <v>0</v>
      </c>
      <c r="G31" s="21"/>
    </row>
    <row r="32" spans="1:7" ht="12" customHeight="1" thickBot="1" x14ac:dyDescent="0.25">
      <c r="A32" s="23"/>
      <c r="B32" s="145" t="s">
        <v>61</v>
      </c>
      <c r="C32" s="145"/>
      <c r="D32" s="145"/>
      <c r="E32" s="145"/>
      <c r="F32" s="24">
        <f>SUM(F13:F31)</f>
        <v>0</v>
      </c>
      <c r="G32" s="25" t="s">
        <v>62</v>
      </c>
    </row>
    <row r="33" spans="1:10" ht="12" customHeight="1" x14ac:dyDescent="0.2">
      <c r="A33" s="14" t="s">
        <v>63</v>
      </c>
      <c r="B33" s="26" t="s">
        <v>64</v>
      </c>
      <c r="C33" s="13"/>
      <c r="D33" s="13"/>
      <c r="E33" s="13"/>
      <c r="F33" s="13"/>
      <c r="G33" s="27"/>
    </row>
    <row r="34" spans="1:10" ht="13.15" customHeight="1" x14ac:dyDescent="0.2">
      <c r="A34" s="79" t="s">
        <v>65</v>
      </c>
      <c r="B34" s="83" t="s">
        <v>66</v>
      </c>
      <c r="C34" s="85">
        <v>91</v>
      </c>
      <c r="D34" s="88" t="s">
        <v>21</v>
      </c>
      <c r="E34" s="98"/>
      <c r="F34" s="82">
        <f t="shared" ref="F34:F45" si="1">C34*E34</f>
        <v>0</v>
      </c>
      <c r="G34" s="78"/>
    </row>
    <row r="35" spans="1:10" ht="13.15" customHeight="1" x14ac:dyDescent="0.2">
      <c r="A35" s="79" t="s">
        <v>67</v>
      </c>
      <c r="B35" s="83" t="s">
        <v>68</v>
      </c>
      <c r="C35" s="85">
        <v>40</v>
      </c>
      <c r="D35" s="88" t="s">
        <v>21</v>
      </c>
      <c r="E35" s="98"/>
      <c r="F35" s="82">
        <f t="shared" si="1"/>
        <v>0</v>
      </c>
      <c r="G35" s="83" t="s">
        <v>69</v>
      </c>
      <c r="J35" s="29"/>
    </row>
    <row r="36" spans="1:10" ht="26.1" customHeight="1" x14ac:dyDescent="0.2">
      <c r="A36" s="79" t="s">
        <v>70</v>
      </c>
      <c r="B36" s="78" t="s">
        <v>71</v>
      </c>
      <c r="C36" s="85">
        <v>1</v>
      </c>
      <c r="D36" s="88" t="s">
        <v>21</v>
      </c>
      <c r="E36" s="98"/>
      <c r="F36" s="82">
        <f t="shared" si="1"/>
        <v>0</v>
      </c>
      <c r="G36" s="78"/>
    </row>
    <row r="37" spans="1:10" ht="25.35" customHeight="1" x14ac:dyDescent="0.2">
      <c r="A37" s="79" t="s">
        <v>72</v>
      </c>
      <c r="B37" s="78" t="s">
        <v>73</v>
      </c>
      <c r="C37" s="85">
        <v>57</v>
      </c>
      <c r="D37" s="88" t="s">
        <v>21</v>
      </c>
      <c r="E37" s="98"/>
      <c r="F37" s="82">
        <f t="shared" si="1"/>
        <v>0</v>
      </c>
      <c r="G37" s="78"/>
    </row>
    <row r="38" spans="1:10" ht="13.15" customHeight="1" x14ac:dyDescent="0.2">
      <c r="A38" s="79" t="s">
        <v>74</v>
      </c>
      <c r="B38" s="78" t="s">
        <v>75</v>
      </c>
      <c r="C38" s="85">
        <v>1</v>
      </c>
      <c r="D38" s="88" t="s">
        <v>21</v>
      </c>
      <c r="E38" s="98"/>
      <c r="F38" s="82">
        <f t="shared" si="1"/>
        <v>0</v>
      </c>
      <c r="G38" s="78"/>
    </row>
    <row r="39" spans="1:10" ht="36.6" customHeight="1" x14ac:dyDescent="0.2">
      <c r="A39" s="79" t="s">
        <v>76</v>
      </c>
      <c r="B39" s="83" t="s">
        <v>77</v>
      </c>
      <c r="C39" s="85">
        <v>1</v>
      </c>
      <c r="D39" s="88" t="s">
        <v>21</v>
      </c>
      <c r="E39" s="98"/>
      <c r="F39" s="82">
        <f t="shared" si="1"/>
        <v>0</v>
      </c>
      <c r="G39" s="78" t="s">
        <v>78</v>
      </c>
    </row>
    <row r="40" spans="1:10" ht="38.85" customHeight="1" x14ac:dyDescent="0.2">
      <c r="A40" s="79" t="s">
        <v>79</v>
      </c>
      <c r="B40" s="83" t="s">
        <v>80</v>
      </c>
      <c r="C40" s="85">
        <v>63</v>
      </c>
      <c r="D40" s="88" t="s">
        <v>21</v>
      </c>
      <c r="E40" s="98"/>
      <c r="F40" s="82">
        <f t="shared" si="1"/>
        <v>0</v>
      </c>
      <c r="G40" s="78" t="s">
        <v>78</v>
      </c>
    </row>
    <row r="41" spans="1:10" ht="13.15" customHeight="1" x14ac:dyDescent="0.2">
      <c r="A41" s="16" t="s">
        <v>81</v>
      </c>
      <c r="B41" s="21" t="s">
        <v>82</v>
      </c>
      <c r="C41" s="18">
        <v>51</v>
      </c>
      <c r="D41" s="19" t="s">
        <v>21</v>
      </c>
      <c r="E41" s="95"/>
      <c r="F41" s="20">
        <f t="shared" si="1"/>
        <v>0</v>
      </c>
      <c r="G41" s="28"/>
    </row>
    <row r="42" spans="1:10" ht="13.15" customHeight="1" x14ac:dyDescent="0.2">
      <c r="A42" s="16" t="s">
        <v>83</v>
      </c>
      <c r="B42" s="21" t="s">
        <v>84</v>
      </c>
      <c r="C42" s="18">
        <v>6</v>
      </c>
      <c r="D42" s="19" t="s">
        <v>21</v>
      </c>
      <c r="E42" s="95"/>
      <c r="F42" s="20">
        <f t="shared" si="1"/>
        <v>0</v>
      </c>
      <c r="G42" s="28"/>
    </row>
    <row r="43" spans="1:10" ht="13.15" customHeight="1" x14ac:dyDescent="0.2">
      <c r="A43" s="16" t="s">
        <v>85</v>
      </c>
      <c r="B43" s="21" t="s">
        <v>86</v>
      </c>
      <c r="C43" s="18">
        <v>1</v>
      </c>
      <c r="D43" s="19" t="s">
        <v>21</v>
      </c>
      <c r="E43" s="95"/>
      <c r="F43" s="20">
        <f t="shared" si="1"/>
        <v>0</v>
      </c>
      <c r="G43" s="28"/>
    </row>
    <row r="44" spans="1:10" ht="13.15" customHeight="1" x14ac:dyDescent="0.2">
      <c r="A44" s="16" t="s">
        <v>87</v>
      </c>
      <c r="B44" s="21" t="s">
        <v>88</v>
      </c>
      <c r="C44" s="18">
        <v>57</v>
      </c>
      <c r="D44" s="19" t="s">
        <v>21</v>
      </c>
      <c r="E44" s="95"/>
      <c r="F44" s="20">
        <f t="shared" si="1"/>
        <v>0</v>
      </c>
      <c r="G44" s="28"/>
    </row>
    <row r="45" spans="1:10" s="22" customFormat="1" ht="13.15" customHeight="1" thickBot="1" x14ac:dyDescent="0.3">
      <c r="A45" s="16" t="s">
        <v>89</v>
      </c>
      <c r="B45" s="17" t="s">
        <v>57</v>
      </c>
      <c r="C45" s="18">
        <v>6</v>
      </c>
      <c r="D45" s="19" t="s">
        <v>58</v>
      </c>
      <c r="E45" s="95">
        <f>SUM(F34:F44)/100</f>
        <v>0</v>
      </c>
      <c r="F45" s="20">
        <f t="shared" si="1"/>
        <v>0</v>
      </c>
      <c r="G45" s="21"/>
    </row>
    <row r="46" spans="1:10" ht="12" customHeight="1" thickBot="1" x14ac:dyDescent="0.25">
      <c r="A46" s="30"/>
      <c r="B46" s="146" t="s">
        <v>61</v>
      </c>
      <c r="C46" s="146"/>
      <c r="D46" s="146"/>
      <c r="E46" s="146"/>
      <c r="F46" s="31">
        <f>SUM(F34:F45)</f>
        <v>0</v>
      </c>
      <c r="G46" s="32" t="s">
        <v>62</v>
      </c>
    </row>
    <row r="47" spans="1:10" ht="12" customHeight="1" x14ac:dyDescent="0.2">
      <c r="A47" s="33" t="s">
        <v>90</v>
      </c>
      <c r="B47" s="147" t="s">
        <v>91</v>
      </c>
      <c r="C47" s="147"/>
      <c r="D47" s="147"/>
      <c r="E47" s="147"/>
      <c r="F47" s="147"/>
      <c r="G47" s="147"/>
    </row>
    <row r="48" spans="1:10" ht="12" customHeight="1" x14ac:dyDescent="0.2">
      <c r="A48" s="16" t="s">
        <v>92</v>
      </c>
      <c r="B48" s="28" t="s">
        <v>93</v>
      </c>
      <c r="C48" s="18">
        <v>1</v>
      </c>
      <c r="D48" s="34" t="s">
        <v>21</v>
      </c>
      <c r="E48" s="95"/>
      <c r="F48" s="20">
        <f t="shared" ref="F48:F95" si="2">C48*E48</f>
        <v>0</v>
      </c>
      <c r="G48" s="21"/>
    </row>
    <row r="49" spans="1:7" ht="12" customHeight="1" x14ac:dyDescent="0.2">
      <c r="A49" s="16" t="s">
        <v>94</v>
      </c>
      <c r="B49" s="21" t="s">
        <v>95</v>
      </c>
      <c r="C49" s="18">
        <v>1</v>
      </c>
      <c r="D49" s="34" t="s">
        <v>21</v>
      </c>
      <c r="E49" s="95"/>
      <c r="F49" s="20">
        <f t="shared" si="2"/>
        <v>0</v>
      </c>
      <c r="G49" s="21"/>
    </row>
    <row r="50" spans="1:7" ht="25.5" customHeight="1" x14ac:dyDescent="0.2">
      <c r="A50" s="16" t="s">
        <v>96</v>
      </c>
      <c r="B50" s="21" t="s">
        <v>97</v>
      </c>
      <c r="C50" s="18">
        <v>91</v>
      </c>
      <c r="D50" s="19" t="s">
        <v>21</v>
      </c>
      <c r="E50" s="95"/>
      <c r="F50" s="20">
        <f t="shared" si="2"/>
        <v>0</v>
      </c>
      <c r="G50" s="28" t="s">
        <v>98</v>
      </c>
    </row>
    <row r="51" spans="1:7" ht="25.35" customHeight="1" x14ac:dyDescent="0.2">
      <c r="A51" s="16" t="s">
        <v>99</v>
      </c>
      <c r="B51" s="28" t="s">
        <v>100</v>
      </c>
      <c r="C51" s="18">
        <v>1</v>
      </c>
      <c r="D51" s="19" t="s">
        <v>21</v>
      </c>
      <c r="E51" s="95"/>
      <c r="F51" s="20">
        <f t="shared" si="2"/>
        <v>0</v>
      </c>
      <c r="G51" s="28"/>
    </row>
    <row r="52" spans="1:7" ht="13.35" customHeight="1" x14ac:dyDescent="0.2">
      <c r="A52" s="16" t="s">
        <v>101</v>
      </c>
      <c r="B52" s="21" t="s">
        <v>102</v>
      </c>
      <c r="C52" s="18">
        <v>3</v>
      </c>
      <c r="D52" s="19" t="s">
        <v>21</v>
      </c>
      <c r="E52" s="95"/>
      <c r="F52" s="20">
        <f t="shared" si="2"/>
        <v>0</v>
      </c>
      <c r="G52" s="28"/>
    </row>
    <row r="53" spans="1:7" ht="25.35" customHeight="1" x14ac:dyDescent="0.2">
      <c r="A53" s="16" t="s">
        <v>103</v>
      </c>
      <c r="B53" s="28" t="s">
        <v>104</v>
      </c>
      <c r="C53" s="18">
        <f>C122*5+C123*6+C124*6+C126*8+C128*2+C129*5+C130*2+C131*2+C132*2+C133*8</f>
        <v>546</v>
      </c>
      <c r="D53" s="34" t="s">
        <v>30</v>
      </c>
      <c r="E53" s="95"/>
      <c r="F53" s="20">
        <f t="shared" si="2"/>
        <v>0</v>
      </c>
      <c r="G53" s="21"/>
    </row>
    <row r="54" spans="1:7" ht="12.75" customHeight="1" x14ac:dyDescent="0.2">
      <c r="A54" s="16" t="s">
        <v>105</v>
      </c>
      <c r="B54" s="28" t="s">
        <v>106</v>
      </c>
      <c r="C54" s="18">
        <v>200</v>
      </c>
      <c r="D54" s="34" t="s">
        <v>30</v>
      </c>
      <c r="E54" s="95"/>
      <c r="F54" s="20">
        <f t="shared" si="2"/>
        <v>0</v>
      </c>
      <c r="G54" s="21" t="s">
        <v>69</v>
      </c>
    </row>
    <row r="55" spans="1:7" ht="13.15" customHeight="1" x14ac:dyDescent="0.2">
      <c r="A55" s="16" t="s">
        <v>107</v>
      </c>
      <c r="B55" s="21" t="s">
        <v>108</v>
      </c>
      <c r="C55" s="18">
        <v>2325</v>
      </c>
      <c r="D55" s="34" t="s">
        <v>30</v>
      </c>
      <c r="E55" s="95"/>
      <c r="F55" s="20">
        <f t="shared" si="2"/>
        <v>0</v>
      </c>
      <c r="G55" s="21"/>
    </row>
    <row r="56" spans="1:7" ht="13.15" customHeight="1" x14ac:dyDescent="0.2">
      <c r="A56" s="16" t="s">
        <v>109</v>
      </c>
      <c r="B56" s="21" t="s">
        <v>110</v>
      </c>
      <c r="C56" s="18">
        <v>641</v>
      </c>
      <c r="D56" s="34" t="s">
        <v>30</v>
      </c>
      <c r="E56" s="95"/>
      <c r="F56" s="20">
        <f t="shared" si="2"/>
        <v>0</v>
      </c>
      <c r="G56" s="21"/>
    </row>
    <row r="57" spans="1:7" ht="13.15" customHeight="1" x14ac:dyDescent="0.2">
      <c r="A57" s="16" t="s">
        <v>111</v>
      </c>
      <c r="B57" s="21" t="s">
        <v>112</v>
      </c>
      <c r="C57" s="18">
        <f>C63+C64+6</f>
        <v>2667</v>
      </c>
      <c r="D57" s="34" t="s">
        <v>30</v>
      </c>
      <c r="E57" s="95"/>
      <c r="F57" s="20">
        <f t="shared" si="2"/>
        <v>0</v>
      </c>
      <c r="G57" s="21"/>
    </row>
    <row r="58" spans="1:7" ht="13.15" customHeight="1" x14ac:dyDescent="0.2">
      <c r="A58" s="16" t="s">
        <v>113</v>
      </c>
      <c r="B58" s="21" t="s">
        <v>114</v>
      </c>
      <c r="C58" s="18">
        <v>135</v>
      </c>
      <c r="D58" s="34" t="s">
        <v>30</v>
      </c>
      <c r="E58" s="95"/>
      <c r="F58" s="20">
        <f t="shared" si="2"/>
        <v>0</v>
      </c>
      <c r="G58" s="21"/>
    </row>
    <row r="59" spans="1:7" ht="13.15" customHeight="1" x14ac:dyDescent="0.2">
      <c r="A59" s="16" t="s">
        <v>115</v>
      </c>
      <c r="B59" s="21" t="s">
        <v>116</v>
      </c>
      <c r="C59" s="18">
        <v>133</v>
      </c>
      <c r="D59" s="34" t="s">
        <v>30</v>
      </c>
      <c r="E59" s="95"/>
      <c r="F59" s="20">
        <f t="shared" si="2"/>
        <v>0</v>
      </c>
      <c r="G59" s="21"/>
    </row>
    <row r="60" spans="1:7" ht="24" x14ac:dyDescent="0.2">
      <c r="A60" s="16" t="s">
        <v>117</v>
      </c>
      <c r="B60" s="28" t="s">
        <v>118</v>
      </c>
      <c r="C60" s="18">
        <v>2006</v>
      </c>
      <c r="D60" s="34" t="s">
        <v>30</v>
      </c>
      <c r="E60" s="95"/>
      <c r="F60" s="20">
        <f t="shared" si="2"/>
        <v>0</v>
      </c>
      <c r="G60" s="21"/>
    </row>
    <row r="61" spans="1:7" ht="35.1" customHeight="1" x14ac:dyDescent="0.2">
      <c r="A61" s="16" t="s">
        <v>119</v>
      </c>
      <c r="B61" s="28" t="s">
        <v>120</v>
      </c>
      <c r="C61" s="18">
        <v>104.5</v>
      </c>
      <c r="D61" s="34" t="s">
        <v>30</v>
      </c>
      <c r="E61" s="95"/>
      <c r="F61" s="20">
        <f t="shared" si="2"/>
        <v>0</v>
      </c>
      <c r="G61" s="21"/>
    </row>
    <row r="62" spans="1:7" ht="13.15" customHeight="1" x14ac:dyDescent="0.2">
      <c r="A62" s="16" t="s">
        <v>121</v>
      </c>
      <c r="B62" s="21" t="s">
        <v>122</v>
      </c>
      <c r="C62" s="18">
        <v>135</v>
      </c>
      <c r="D62" s="34" t="s">
        <v>30</v>
      </c>
      <c r="E62" s="95"/>
      <c r="F62" s="20">
        <f t="shared" si="2"/>
        <v>0</v>
      </c>
      <c r="G62" s="21" t="s">
        <v>123</v>
      </c>
    </row>
    <row r="63" spans="1:7" ht="13.15" customHeight="1" x14ac:dyDescent="0.2">
      <c r="A63" s="16" t="s">
        <v>124</v>
      </c>
      <c r="B63" s="21" t="s">
        <v>122</v>
      </c>
      <c r="C63" s="18">
        <v>633</v>
      </c>
      <c r="D63" s="34" t="s">
        <v>30</v>
      </c>
      <c r="E63" s="95"/>
      <c r="F63" s="20">
        <f t="shared" si="2"/>
        <v>0</v>
      </c>
      <c r="G63" s="25" t="s">
        <v>125</v>
      </c>
    </row>
    <row r="64" spans="1:7" ht="13.15" customHeight="1" x14ac:dyDescent="0.2">
      <c r="A64" s="16" t="s">
        <v>126</v>
      </c>
      <c r="B64" s="21" t="s">
        <v>122</v>
      </c>
      <c r="C64" s="18">
        <v>2028</v>
      </c>
      <c r="D64" s="34" t="s">
        <v>30</v>
      </c>
      <c r="E64" s="95"/>
      <c r="F64" s="20">
        <f t="shared" si="2"/>
        <v>0</v>
      </c>
      <c r="G64" s="21"/>
    </row>
    <row r="65" spans="1:7" ht="13.15" customHeight="1" x14ac:dyDescent="0.2">
      <c r="A65" s="16" t="s">
        <v>127</v>
      </c>
      <c r="B65" s="21" t="s">
        <v>128</v>
      </c>
      <c r="C65" s="18">
        <v>1893</v>
      </c>
      <c r="D65" s="34" t="s">
        <v>30</v>
      </c>
      <c r="E65" s="95"/>
      <c r="F65" s="20">
        <f t="shared" si="2"/>
        <v>0</v>
      </c>
      <c r="G65" s="21"/>
    </row>
    <row r="66" spans="1:7" ht="13.15" customHeight="1" x14ac:dyDescent="0.2">
      <c r="A66" s="16" t="s">
        <v>129</v>
      </c>
      <c r="B66" s="21" t="s">
        <v>130</v>
      </c>
      <c r="C66" s="18">
        <f>ROUNDUP((C17+C18+C19)*1.05,0)</f>
        <v>1815</v>
      </c>
      <c r="D66" s="34" t="s">
        <v>30</v>
      </c>
      <c r="E66" s="95"/>
      <c r="F66" s="20">
        <f t="shared" si="2"/>
        <v>0</v>
      </c>
      <c r="G66" s="28"/>
    </row>
    <row r="67" spans="1:7" ht="36" x14ac:dyDescent="0.2">
      <c r="A67" s="16" t="s">
        <v>131</v>
      </c>
      <c r="B67" s="28" t="s">
        <v>132</v>
      </c>
      <c r="C67" s="18">
        <v>66</v>
      </c>
      <c r="D67" s="34" t="s">
        <v>21</v>
      </c>
      <c r="E67" s="95"/>
      <c r="F67" s="20">
        <f t="shared" si="2"/>
        <v>0</v>
      </c>
      <c r="G67" s="21"/>
    </row>
    <row r="68" spans="1:7" ht="24" x14ac:dyDescent="0.2">
      <c r="A68" s="16" t="s">
        <v>133</v>
      </c>
      <c r="B68" s="28" t="s">
        <v>134</v>
      </c>
      <c r="C68" s="18">
        <v>44</v>
      </c>
      <c r="D68" s="34" t="s">
        <v>21</v>
      </c>
      <c r="E68" s="95"/>
      <c r="F68" s="20">
        <f t="shared" si="2"/>
        <v>0</v>
      </c>
      <c r="G68" s="21"/>
    </row>
    <row r="69" spans="1:7" x14ac:dyDescent="0.2">
      <c r="A69" s="16" t="s">
        <v>135</v>
      </c>
      <c r="B69" s="28" t="s">
        <v>136</v>
      </c>
      <c r="C69" s="18">
        <v>4</v>
      </c>
      <c r="D69" s="34" t="s">
        <v>21</v>
      </c>
      <c r="E69" s="95"/>
      <c r="F69" s="20">
        <f t="shared" si="2"/>
        <v>0</v>
      </c>
      <c r="G69" s="25"/>
    </row>
    <row r="70" spans="1:7" x14ac:dyDescent="0.2">
      <c r="A70" s="16" t="s">
        <v>137</v>
      </c>
      <c r="B70" s="28" t="s">
        <v>138</v>
      </c>
      <c r="C70" s="18">
        <v>2</v>
      </c>
      <c r="D70" s="34" t="s">
        <v>21</v>
      </c>
      <c r="E70" s="95"/>
      <c r="F70" s="20">
        <f t="shared" si="2"/>
        <v>0</v>
      </c>
      <c r="G70" s="25"/>
    </row>
    <row r="71" spans="1:7" x14ac:dyDescent="0.2">
      <c r="A71" s="16" t="s">
        <v>139</v>
      </c>
      <c r="B71" s="28" t="s">
        <v>140</v>
      </c>
      <c r="C71" s="18">
        <v>2</v>
      </c>
      <c r="D71" s="34" t="s">
        <v>21</v>
      </c>
      <c r="E71" s="95"/>
      <c r="F71" s="20">
        <f t="shared" si="2"/>
        <v>0</v>
      </c>
      <c r="G71" s="25"/>
    </row>
    <row r="72" spans="1:7" ht="13.15" customHeight="1" x14ac:dyDescent="0.2">
      <c r="A72" s="16" t="s">
        <v>141</v>
      </c>
      <c r="B72" s="35" t="s">
        <v>142</v>
      </c>
      <c r="C72" s="18">
        <v>1</v>
      </c>
      <c r="D72" s="34" t="s">
        <v>21</v>
      </c>
      <c r="E72" s="95"/>
      <c r="F72" s="20">
        <f t="shared" si="2"/>
        <v>0</v>
      </c>
      <c r="G72" s="21"/>
    </row>
    <row r="73" spans="1:7" ht="13.15" customHeight="1" x14ac:dyDescent="0.2">
      <c r="A73" s="16" t="s">
        <v>143</v>
      </c>
      <c r="B73" s="21" t="s">
        <v>144</v>
      </c>
      <c r="C73" s="18">
        <v>3</v>
      </c>
      <c r="D73" s="34" t="s">
        <v>21</v>
      </c>
      <c r="E73" s="95"/>
      <c r="F73" s="20">
        <f t="shared" si="2"/>
        <v>0</v>
      </c>
      <c r="G73" s="21"/>
    </row>
    <row r="74" spans="1:7" ht="13.15" customHeight="1" x14ac:dyDescent="0.2">
      <c r="A74" s="16" t="s">
        <v>145</v>
      </c>
      <c r="B74" s="21" t="s">
        <v>146</v>
      </c>
      <c r="C74" s="18">
        <v>6</v>
      </c>
      <c r="D74" s="34" t="s">
        <v>21</v>
      </c>
      <c r="E74" s="95"/>
      <c r="F74" s="20">
        <f t="shared" si="2"/>
        <v>0</v>
      </c>
      <c r="G74" s="21"/>
    </row>
    <row r="75" spans="1:7" ht="12" customHeight="1" x14ac:dyDescent="0.2">
      <c r="A75" s="16" t="s">
        <v>147</v>
      </c>
      <c r="B75" s="21" t="s">
        <v>148</v>
      </c>
      <c r="C75" s="18">
        <v>57</v>
      </c>
      <c r="D75" s="34" t="s">
        <v>21</v>
      </c>
      <c r="E75" s="95"/>
      <c r="F75" s="20">
        <f t="shared" si="2"/>
        <v>0</v>
      </c>
      <c r="G75" s="21"/>
    </row>
    <row r="76" spans="1:7" ht="13.15" customHeight="1" x14ac:dyDescent="0.2">
      <c r="A76" s="16" t="s">
        <v>149</v>
      </c>
      <c r="B76" s="36" t="s">
        <v>150</v>
      </c>
      <c r="C76" s="37">
        <v>6</v>
      </c>
      <c r="D76" s="38" t="s">
        <v>21</v>
      </c>
      <c r="E76" s="99"/>
      <c r="F76" s="20">
        <f t="shared" si="2"/>
        <v>0</v>
      </c>
      <c r="G76" s="36"/>
    </row>
    <row r="77" spans="1:7" x14ac:dyDescent="0.2">
      <c r="A77" s="16" t="s">
        <v>151</v>
      </c>
      <c r="B77" s="35" t="s">
        <v>152</v>
      </c>
      <c r="C77" s="18">
        <v>5</v>
      </c>
      <c r="D77" s="34" t="s">
        <v>21</v>
      </c>
      <c r="E77" s="95"/>
      <c r="F77" s="39">
        <f t="shared" si="2"/>
        <v>0</v>
      </c>
      <c r="G77" s="40"/>
    </row>
    <row r="78" spans="1:7" ht="13.15" customHeight="1" x14ac:dyDescent="0.2">
      <c r="A78" s="16" t="s">
        <v>153</v>
      </c>
      <c r="B78" s="35" t="s">
        <v>154</v>
      </c>
      <c r="C78" s="18">
        <v>1</v>
      </c>
      <c r="D78" s="34" t="s">
        <v>21</v>
      </c>
      <c r="E78" s="95"/>
      <c r="F78" s="39">
        <f t="shared" si="2"/>
        <v>0</v>
      </c>
      <c r="G78" s="40"/>
    </row>
    <row r="79" spans="1:7" ht="13.15" customHeight="1" x14ac:dyDescent="0.2">
      <c r="A79" s="16" t="s">
        <v>155</v>
      </c>
      <c r="B79" s="35" t="s">
        <v>156</v>
      </c>
      <c r="C79" s="18">
        <v>2</v>
      </c>
      <c r="D79" s="34" t="s">
        <v>21</v>
      </c>
      <c r="E79" s="95"/>
      <c r="F79" s="39">
        <f t="shared" si="2"/>
        <v>0</v>
      </c>
      <c r="G79" s="40"/>
    </row>
    <row r="80" spans="1:7" ht="13.15" customHeight="1" x14ac:dyDescent="0.2">
      <c r="A80" s="16" t="s">
        <v>157</v>
      </c>
      <c r="B80" s="21" t="s">
        <v>158</v>
      </c>
      <c r="C80" s="18">
        <v>6</v>
      </c>
      <c r="D80" s="34" t="s">
        <v>21</v>
      </c>
      <c r="E80" s="95"/>
      <c r="F80" s="39">
        <f t="shared" si="2"/>
        <v>0</v>
      </c>
      <c r="G80" s="40"/>
    </row>
    <row r="81" spans="1:7" ht="13.15" customHeight="1" x14ac:dyDescent="0.2">
      <c r="A81" s="16" t="s">
        <v>159</v>
      </c>
      <c r="B81" s="36" t="s">
        <v>160</v>
      </c>
      <c r="C81" s="37">
        <f>C84+C83+C82</f>
        <v>77</v>
      </c>
      <c r="D81" s="38" t="s">
        <v>21</v>
      </c>
      <c r="E81" s="99"/>
      <c r="F81" s="20">
        <f t="shared" si="2"/>
        <v>0</v>
      </c>
      <c r="G81" s="36"/>
    </row>
    <row r="82" spans="1:7" ht="13.15" customHeight="1" x14ac:dyDescent="0.2">
      <c r="A82" s="16" t="s">
        <v>161</v>
      </c>
      <c r="B82" s="35" t="s">
        <v>162</v>
      </c>
      <c r="C82" s="18">
        <v>1</v>
      </c>
      <c r="D82" s="34" t="s">
        <v>21</v>
      </c>
      <c r="E82" s="95"/>
      <c r="F82" s="20">
        <f t="shared" si="2"/>
        <v>0</v>
      </c>
      <c r="G82" s="21"/>
    </row>
    <row r="83" spans="1:7" ht="13.15" customHeight="1" x14ac:dyDescent="0.2">
      <c r="A83" s="16" t="s">
        <v>163</v>
      </c>
      <c r="B83" s="21" t="s">
        <v>164</v>
      </c>
      <c r="C83" s="18">
        <v>74</v>
      </c>
      <c r="D83" s="34" t="s">
        <v>21</v>
      </c>
      <c r="E83" s="95"/>
      <c r="F83" s="20">
        <f t="shared" si="2"/>
        <v>0</v>
      </c>
      <c r="G83" s="21"/>
    </row>
    <row r="84" spans="1:7" ht="13.15" customHeight="1" x14ac:dyDescent="0.2">
      <c r="A84" s="16" t="s">
        <v>165</v>
      </c>
      <c r="B84" s="36" t="s">
        <v>166</v>
      </c>
      <c r="C84" s="37">
        <v>2</v>
      </c>
      <c r="D84" s="38" t="s">
        <v>21</v>
      </c>
      <c r="E84" s="99"/>
      <c r="F84" s="20">
        <f t="shared" si="2"/>
        <v>0</v>
      </c>
      <c r="G84" s="36"/>
    </row>
    <row r="85" spans="1:7" x14ac:dyDescent="0.2">
      <c r="A85" s="16" t="s">
        <v>167</v>
      </c>
      <c r="B85" s="41" t="s">
        <v>168</v>
      </c>
      <c r="C85" s="18">
        <v>44</v>
      </c>
      <c r="D85" s="34" t="s">
        <v>21</v>
      </c>
      <c r="E85" s="95"/>
      <c r="F85" s="20">
        <f t="shared" si="2"/>
        <v>0</v>
      </c>
      <c r="G85" s="25"/>
    </row>
    <row r="86" spans="1:7" x14ac:dyDescent="0.2">
      <c r="A86" s="16" t="s">
        <v>169</v>
      </c>
      <c r="B86" s="42" t="s">
        <v>170</v>
      </c>
      <c r="C86" s="18">
        <v>4</v>
      </c>
      <c r="D86" s="34" t="s">
        <v>21</v>
      </c>
      <c r="E86" s="95"/>
      <c r="F86" s="20">
        <f t="shared" si="2"/>
        <v>0</v>
      </c>
      <c r="G86" s="25" t="s">
        <v>171</v>
      </c>
    </row>
    <row r="87" spans="1:7" x14ac:dyDescent="0.2">
      <c r="A87" s="16" t="s">
        <v>172</v>
      </c>
      <c r="B87" s="43" t="s">
        <v>173</v>
      </c>
      <c r="C87" s="18">
        <v>2</v>
      </c>
      <c r="D87" s="34" t="s">
        <v>21</v>
      </c>
      <c r="E87" s="95"/>
      <c r="F87" s="20">
        <f t="shared" si="2"/>
        <v>0</v>
      </c>
      <c r="G87" s="25" t="s">
        <v>171</v>
      </c>
    </row>
    <row r="88" spans="1:7" x14ac:dyDescent="0.2">
      <c r="A88" s="16" t="s">
        <v>174</v>
      </c>
      <c r="B88" s="43" t="s">
        <v>175</v>
      </c>
      <c r="C88" s="18">
        <v>2</v>
      </c>
      <c r="D88" s="34" t="s">
        <v>21</v>
      </c>
      <c r="E88" s="95"/>
      <c r="F88" s="20">
        <f t="shared" si="2"/>
        <v>0</v>
      </c>
      <c r="G88" s="25" t="s">
        <v>171</v>
      </c>
    </row>
    <row r="89" spans="1:7" x14ac:dyDescent="0.2">
      <c r="A89" s="16" t="s">
        <v>176</v>
      </c>
      <c r="B89" s="43" t="s">
        <v>177</v>
      </c>
      <c r="C89" s="18">
        <v>55</v>
      </c>
      <c r="D89" s="34" t="s">
        <v>30</v>
      </c>
      <c r="E89" s="95"/>
      <c r="F89" s="20">
        <f t="shared" si="2"/>
        <v>0</v>
      </c>
      <c r="G89" s="25" t="s">
        <v>171</v>
      </c>
    </row>
    <row r="90" spans="1:7" ht="24" x14ac:dyDescent="0.2">
      <c r="A90" s="16" t="s">
        <v>178</v>
      </c>
      <c r="B90" s="89" t="s">
        <v>179</v>
      </c>
      <c r="C90" s="18">
        <v>1</v>
      </c>
      <c r="D90" s="34" t="s">
        <v>21</v>
      </c>
      <c r="E90" s="95"/>
      <c r="F90" s="20">
        <f t="shared" si="2"/>
        <v>0</v>
      </c>
      <c r="G90" s="25" t="s">
        <v>123</v>
      </c>
    </row>
    <row r="91" spans="1:7" s="44" customFormat="1" x14ac:dyDescent="0.2">
      <c r="A91" s="16" t="s">
        <v>180</v>
      </c>
      <c r="B91" s="89" t="s">
        <v>181</v>
      </c>
      <c r="C91" s="18">
        <v>1</v>
      </c>
      <c r="D91" s="34" t="s">
        <v>21</v>
      </c>
      <c r="E91" s="95"/>
      <c r="F91" s="20">
        <f t="shared" si="2"/>
        <v>0</v>
      </c>
      <c r="G91" s="25" t="s">
        <v>123</v>
      </c>
    </row>
    <row r="92" spans="1:7" x14ac:dyDescent="0.2">
      <c r="A92" s="16" t="s">
        <v>182</v>
      </c>
      <c r="B92" s="89" t="s">
        <v>181</v>
      </c>
      <c r="C92" s="18">
        <v>2</v>
      </c>
      <c r="D92" s="34" t="s">
        <v>21</v>
      </c>
      <c r="E92" s="95"/>
      <c r="F92" s="20">
        <f t="shared" si="2"/>
        <v>0</v>
      </c>
      <c r="G92" s="25" t="s">
        <v>125</v>
      </c>
    </row>
    <row r="93" spans="1:7" x14ac:dyDescent="0.2">
      <c r="A93" s="16" t="s">
        <v>183</v>
      </c>
      <c r="B93" s="89" t="s">
        <v>184</v>
      </c>
      <c r="C93" s="18">
        <v>40</v>
      </c>
      <c r="D93" s="34" t="s">
        <v>21</v>
      </c>
      <c r="E93" s="95"/>
      <c r="F93" s="20">
        <f t="shared" si="2"/>
        <v>0</v>
      </c>
      <c r="G93" s="21" t="s">
        <v>69</v>
      </c>
    </row>
    <row r="94" spans="1:7" ht="25.5" customHeight="1" x14ac:dyDescent="0.2">
      <c r="A94" s="16" t="s">
        <v>185</v>
      </c>
      <c r="B94" s="45" t="s">
        <v>186</v>
      </c>
      <c r="C94" s="37">
        <v>22</v>
      </c>
      <c r="D94" s="46" t="s">
        <v>187</v>
      </c>
      <c r="E94" s="99"/>
      <c r="F94" s="20">
        <f t="shared" si="2"/>
        <v>0</v>
      </c>
      <c r="G94" s="36"/>
    </row>
    <row r="95" spans="1:7" s="22" customFormat="1" ht="13.15" customHeight="1" thickBot="1" x14ac:dyDescent="0.3">
      <c r="A95" s="16" t="s">
        <v>188</v>
      </c>
      <c r="B95" s="17" t="s">
        <v>57</v>
      </c>
      <c r="C95" s="47">
        <v>6</v>
      </c>
      <c r="D95" s="19" t="s">
        <v>58</v>
      </c>
      <c r="E95" s="95">
        <f>SUM(F48:F94)/100</f>
        <v>0</v>
      </c>
      <c r="F95" s="20">
        <f t="shared" si="2"/>
        <v>0</v>
      </c>
      <c r="G95" s="21"/>
    </row>
    <row r="96" spans="1:7" ht="12" customHeight="1" thickBot="1" x14ac:dyDescent="0.25">
      <c r="A96" s="30"/>
      <c r="B96" s="146" t="s">
        <v>61</v>
      </c>
      <c r="C96" s="146"/>
      <c r="D96" s="146"/>
      <c r="E96" s="146"/>
      <c r="F96" s="31">
        <f>SUM(F53:F95)</f>
        <v>0</v>
      </c>
      <c r="G96" s="48" t="s">
        <v>62</v>
      </c>
    </row>
    <row r="97" spans="1:7" ht="12" customHeight="1" x14ac:dyDescent="0.2">
      <c r="A97" s="14" t="s">
        <v>189</v>
      </c>
      <c r="B97" s="148" t="s">
        <v>190</v>
      </c>
      <c r="C97" s="148"/>
      <c r="D97" s="148"/>
      <c r="E97" s="148"/>
      <c r="F97" s="148"/>
      <c r="G97" s="148"/>
    </row>
    <row r="98" spans="1:7" ht="12" customHeight="1" x14ac:dyDescent="0.2">
      <c r="A98" s="16" t="s">
        <v>191</v>
      </c>
      <c r="B98" s="28" t="s">
        <v>192</v>
      </c>
      <c r="C98" s="18">
        <v>2</v>
      </c>
      <c r="D98" s="34" t="s">
        <v>21</v>
      </c>
      <c r="E98" s="95"/>
      <c r="F98" s="20">
        <f t="shared" ref="F98:F101" si="3">C98*E98</f>
        <v>0</v>
      </c>
      <c r="G98" s="25" t="s">
        <v>193</v>
      </c>
    </row>
    <row r="99" spans="1:7" ht="12" customHeight="1" x14ac:dyDescent="0.2">
      <c r="A99" s="16" t="s">
        <v>194</v>
      </c>
      <c r="B99" s="21" t="s">
        <v>195</v>
      </c>
      <c r="C99" s="18">
        <v>4</v>
      </c>
      <c r="D99" s="34" t="s">
        <v>21</v>
      </c>
      <c r="E99" s="95"/>
      <c r="F99" s="20">
        <f t="shared" si="3"/>
        <v>0</v>
      </c>
      <c r="G99" s="25" t="s">
        <v>193</v>
      </c>
    </row>
    <row r="100" spans="1:7" ht="12" customHeight="1" x14ac:dyDescent="0.2">
      <c r="A100" s="16" t="s">
        <v>196</v>
      </c>
      <c r="B100" s="28" t="s">
        <v>197</v>
      </c>
      <c r="C100" s="18">
        <v>21</v>
      </c>
      <c r="D100" s="34" t="s">
        <v>21</v>
      </c>
      <c r="E100" s="95"/>
      <c r="F100" s="20">
        <f t="shared" si="3"/>
        <v>0</v>
      </c>
      <c r="G100" s="25" t="s">
        <v>193</v>
      </c>
    </row>
    <row r="101" spans="1:7" ht="12" customHeight="1" x14ac:dyDescent="0.2">
      <c r="A101" s="16" t="s">
        <v>198</v>
      </c>
      <c r="B101" s="28" t="s">
        <v>199</v>
      </c>
      <c r="C101" s="18">
        <v>3</v>
      </c>
      <c r="D101" s="34" t="s">
        <v>21</v>
      </c>
      <c r="E101" s="95"/>
      <c r="F101" s="20">
        <f t="shared" si="3"/>
        <v>0</v>
      </c>
      <c r="G101" s="25" t="s">
        <v>193</v>
      </c>
    </row>
    <row r="102" spans="1:7" ht="12" customHeight="1" x14ac:dyDescent="0.2">
      <c r="A102" s="16" t="s">
        <v>200</v>
      </c>
      <c r="B102" s="21" t="s">
        <v>201</v>
      </c>
      <c r="C102" s="18">
        <v>200</v>
      </c>
      <c r="D102" s="34" t="s">
        <v>30</v>
      </c>
      <c r="E102" s="95"/>
      <c r="F102" s="20">
        <f t="shared" ref="F102:F144" si="4">C102*E102</f>
        <v>0</v>
      </c>
      <c r="G102" s="21" t="s">
        <v>69</v>
      </c>
    </row>
    <row r="103" spans="1:7" ht="12" customHeight="1" x14ac:dyDescent="0.2">
      <c r="A103" s="16" t="s">
        <v>202</v>
      </c>
      <c r="B103" s="28" t="s">
        <v>203</v>
      </c>
      <c r="C103" s="18">
        <f>C55</f>
        <v>2325</v>
      </c>
      <c r="D103" s="34" t="s">
        <v>30</v>
      </c>
      <c r="E103" s="95"/>
      <c r="F103" s="20">
        <f t="shared" si="4"/>
        <v>0</v>
      </c>
      <c r="G103" s="25"/>
    </row>
    <row r="104" spans="1:7" ht="12" customHeight="1" x14ac:dyDescent="0.2">
      <c r="A104" s="16" t="s">
        <v>204</v>
      </c>
      <c r="B104" s="28" t="s">
        <v>205</v>
      </c>
      <c r="C104" s="18">
        <f>C56</f>
        <v>641</v>
      </c>
      <c r="D104" s="34" t="s">
        <v>30</v>
      </c>
      <c r="E104" s="95"/>
      <c r="F104" s="20">
        <f t="shared" si="4"/>
        <v>0</v>
      </c>
      <c r="G104" s="25" t="s">
        <v>125</v>
      </c>
    </row>
    <row r="105" spans="1:7" ht="12" customHeight="1" x14ac:dyDescent="0.2">
      <c r="A105" s="16" t="s">
        <v>206</v>
      </c>
      <c r="B105" s="28" t="s">
        <v>207</v>
      </c>
      <c r="C105" s="18">
        <v>135</v>
      </c>
      <c r="D105" s="34" t="s">
        <v>30</v>
      </c>
      <c r="E105" s="95"/>
      <c r="F105" s="20">
        <f t="shared" si="4"/>
        <v>0</v>
      </c>
      <c r="G105" s="25" t="s">
        <v>123</v>
      </c>
    </row>
    <row r="106" spans="1:7" ht="24" x14ac:dyDescent="0.2">
      <c r="A106" s="16" t="s">
        <v>208</v>
      </c>
      <c r="B106" s="28" t="s">
        <v>209</v>
      </c>
      <c r="C106" s="18">
        <f>ROUNDUP(C60/1.06,0)</f>
        <v>1893</v>
      </c>
      <c r="D106" s="34" t="s">
        <v>210</v>
      </c>
      <c r="E106" s="95"/>
      <c r="F106" s="20">
        <f t="shared" si="4"/>
        <v>0</v>
      </c>
      <c r="G106" s="25"/>
    </row>
    <row r="107" spans="1:7" ht="36" x14ac:dyDescent="0.2">
      <c r="A107" s="16" t="s">
        <v>211</v>
      </c>
      <c r="B107" s="28" t="s">
        <v>212</v>
      </c>
      <c r="C107" s="18">
        <f>ROUNDUP(C61/1.6,0)</f>
        <v>66</v>
      </c>
      <c r="D107" s="34" t="s">
        <v>210</v>
      </c>
      <c r="E107" s="95"/>
      <c r="F107" s="20">
        <f t="shared" si="4"/>
        <v>0</v>
      </c>
      <c r="G107" s="25"/>
    </row>
    <row r="108" spans="1:7" ht="12" customHeight="1" x14ac:dyDescent="0.2">
      <c r="A108" s="16" t="s">
        <v>213</v>
      </c>
      <c r="B108" s="28" t="s">
        <v>214</v>
      </c>
      <c r="C108" s="18">
        <f>C63+C64+C105</f>
        <v>2796</v>
      </c>
      <c r="D108" s="34" t="s">
        <v>30</v>
      </c>
      <c r="E108" s="95"/>
      <c r="F108" s="20">
        <f t="shared" si="4"/>
        <v>0</v>
      </c>
      <c r="G108" s="25"/>
    </row>
    <row r="109" spans="1:7" ht="12" customHeight="1" x14ac:dyDescent="0.2">
      <c r="A109" s="16" t="s">
        <v>215</v>
      </c>
      <c r="B109" s="28" t="s">
        <v>216</v>
      </c>
      <c r="C109" s="18">
        <v>1893</v>
      </c>
      <c r="D109" s="34" t="s">
        <v>30</v>
      </c>
      <c r="E109" s="95"/>
      <c r="F109" s="20">
        <f t="shared" si="4"/>
        <v>0</v>
      </c>
      <c r="G109" s="25"/>
    </row>
    <row r="110" spans="1:7" ht="12" customHeight="1" x14ac:dyDescent="0.2">
      <c r="A110" s="16" t="s">
        <v>217</v>
      </c>
      <c r="B110" s="28" t="s">
        <v>218</v>
      </c>
      <c r="C110" s="18">
        <f>C66</f>
        <v>1815</v>
      </c>
      <c r="D110" s="34" t="s">
        <v>30</v>
      </c>
      <c r="E110" s="95"/>
      <c r="F110" s="20">
        <f t="shared" si="4"/>
        <v>0</v>
      </c>
      <c r="G110" s="25"/>
    </row>
    <row r="111" spans="1:7" ht="24" x14ac:dyDescent="0.2">
      <c r="A111" s="16" t="s">
        <v>219</v>
      </c>
      <c r="B111" s="28" t="s">
        <v>220</v>
      </c>
      <c r="C111" s="18">
        <v>8</v>
      </c>
      <c r="D111" s="34" t="s">
        <v>21</v>
      </c>
      <c r="E111" s="95"/>
      <c r="F111" s="20">
        <f t="shared" si="4"/>
        <v>0</v>
      </c>
      <c r="G111" s="25"/>
    </row>
    <row r="112" spans="1:7" ht="24" x14ac:dyDescent="0.2">
      <c r="A112" s="16" t="s">
        <v>221</v>
      </c>
      <c r="B112" s="28" t="s">
        <v>222</v>
      </c>
      <c r="C112" s="18">
        <v>1</v>
      </c>
      <c r="D112" s="34" t="s">
        <v>21</v>
      </c>
      <c r="E112" s="95"/>
      <c r="F112" s="20">
        <f t="shared" si="4"/>
        <v>0</v>
      </c>
      <c r="G112" s="25"/>
    </row>
    <row r="113" spans="1:7" ht="24" x14ac:dyDescent="0.2">
      <c r="A113" s="16" t="s">
        <v>223</v>
      </c>
      <c r="B113" s="28" t="s">
        <v>224</v>
      </c>
      <c r="C113" s="18">
        <v>57</v>
      </c>
      <c r="D113" s="34" t="s">
        <v>21</v>
      </c>
      <c r="E113" s="95"/>
      <c r="F113" s="20">
        <f t="shared" si="4"/>
        <v>0</v>
      </c>
      <c r="G113" s="25"/>
    </row>
    <row r="114" spans="1:7" x14ac:dyDescent="0.2">
      <c r="A114" s="16" t="s">
        <v>225</v>
      </c>
      <c r="B114" s="28" t="s">
        <v>226</v>
      </c>
      <c r="C114" s="18">
        <v>4</v>
      </c>
      <c r="D114" s="34" t="s">
        <v>21</v>
      </c>
      <c r="E114" s="95"/>
      <c r="F114" s="20">
        <f t="shared" si="4"/>
        <v>0</v>
      </c>
      <c r="G114" s="25"/>
    </row>
    <row r="115" spans="1:7" x14ac:dyDescent="0.2">
      <c r="A115" s="16" t="s">
        <v>227</v>
      </c>
      <c r="B115" s="28" t="s">
        <v>228</v>
      </c>
      <c r="C115" s="18">
        <v>2</v>
      </c>
      <c r="D115" s="34" t="s">
        <v>21</v>
      </c>
      <c r="E115" s="95"/>
      <c r="F115" s="20">
        <f t="shared" si="4"/>
        <v>0</v>
      </c>
      <c r="G115" s="25"/>
    </row>
    <row r="116" spans="1:7" x14ac:dyDescent="0.2">
      <c r="A116" s="16" t="s">
        <v>229</v>
      </c>
      <c r="B116" s="21" t="s">
        <v>230</v>
      </c>
      <c r="C116" s="18">
        <v>0.1</v>
      </c>
      <c r="D116" s="34" t="s">
        <v>21</v>
      </c>
      <c r="E116" s="95"/>
      <c r="F116" s="20">
        <f t="shared" si="4"/>
        <v>0</v>
      </c>
      <c r="G116" s="25"/>
    </row>
    <row r="117" spans="1:7" x14ac:dyDescent="0.2">
      <c r="A117" s="16" t="s">
        <v>231</v>
      </c>
      <c r="B117" s="21" t="s">
        <v>232</v>
      </c>
      <c r="C117" s="18">
        <v>4</v>
      </c>
      <c r="D117" s="34" t="s">
        <v>21</v>
      </c>
      <c r="E117" s="95"/>
      <c r="F117" s="20">
        <f t="shared" si="4"/>
        <v>0</v>
      </c>
      <c r="G117" s="25"/>
    </row>
    <row r="118" spans="1:7" x14ac:dyDescent="0.2">
      <c r="A118" s="16" t="s">
        <v>233</v>
      </c>
      <c r="B118" s="28" t="s">
        <v>234</v>
      </c>
      <c r="C118" s="18">
        <v>2</v>
      </c>
      <c r="D118" s="34" t="s">
        <v>21</v>
      </c>
      <c r="E118" s="95"/>
      <c r="F118" s="20">
        <f t="shared" si="4"/>
        <v>0</v>
      </c>
      <c r="G118" s="25"/>
    </row>
    <row r="119" spans="1:7" x14ac:dyDescent="0.2">
      <c r="A119" s="16" t="s">
        <v>235</v>
      </c>
      <c r="B119" s="28" t="s">
        <v>236</v>
      </c>
      <c r="C119" s="18">
        <v>55</v>
      </c>
      <c r="D119" s="34" t="s">
        <v>30</v>
      </c>
      <c r="E119" s="95"/>
      <c r="F119" s="20">
        <f t="shared" si="4"/>
        <v>0</v>
      </c>
      <c r="G119" s="25"/>
    </row>
    <row r="120" spans="1:7" x14ac:dyDescent="0.2">
      <c r="A120" s="16" t="s">
        <v>237</v>
      </c>
      <c r="B120" s="28" t="s">
        <v>238</v>
      </c>
      <c r="C120" s="18">
        <v>2</v>
      </c>
      <c r="D120" s="34" t="s">
        <v>21</v>
      </c>
      <c r="E120" s="95"/>
      <c r="F120" s="20">
        <f t="shared" si="4"/>
        <v>0</v>
      </c>
      <c r="G120" s="25"/>
    </row>
    <row r="121" spans="1:7" x14ac:dyDescent="0.2">
      <c r="A121" s="16" t="s">
        <v>239</v>
      </c>
      <c r="B121" s="49" t="s">
        <v>240</v>
      </c>
      <c r="C121" s="50">
        <v>2</v>
      </c>
      <c r="D121" s="51" t="s">
        <v>21</v>
      </c>
      <c r="E121" s="96"/>
      <c r="F121" s="52">
        <f t="shared" si="4"/>
        <v>0</v>
      </c>
      <c r="G121" s="25"/>
    </row>
    <row r="122" spans="1:7" ht="24" x14ac:dyDescent="0.2">
      <c r="A122" s="16" t="s">
        <v>241</v>
      </c>
      <c r="B122" s="53" t="s">
        <v>242</v>
      </c>
      <c r="C122" s="21">
        <v>1</v>
      </c>
      <c r="D122" s="19" t="s">
        <v>21</v>
      </c>
      <c r="E122" s="95"/>
      <c r="F122" s="20">
        <f t="shared" si="4"/>
        <v>0</v>
      </c>
      <c r="G122" s="25"/>
    </row>
    <row r="123" spans="1:7" ht="24" x14ac:dyDescent="0.2">
      <c r="A123" s="16" t="s">
        <v>243</v>
      </c>
      <c r="B123" s="53" t="s">
        <v>244</v>
      </c>
      <c r="C123" s="21">
        <v>3</v>
      </c>
      <c r="D123" s="19" t="s">
        <v>21</v>
      </c>
      <c r="E123" s="95"/>
      <c r="F123" s="20">
        <f t="shared" si="4"/>
        <v>0</v>
      </c>
      <c r="G123" s="25"/>
    </row>
    <row r="124" spans="1:7" ht="39.6" customHeight="1" x14ac:dyDescent="0.2">
      <c r="A124" s="16" t="s">
        <v>245</v>
      </c>
      <c r="B124" s="54" t="s">
        <v>246</v>
      </c>
      <c r="C124" s="55">
        <v>6</v>
      </c>
      <c r="D124" s="56" t="s">
        <v>21</v>
      </c>
      <c r="E124" s="97"/>
      <c r="F124" s="57">
        <f t="shared" si="4"/>
        <v>0</v>
      </c>
      <c r="G124" s="21"/>
    </row>
    <row r="125" spans="1:7" ht="13.35" customHeight="1" x14ac:dyDescent="0.2">
      <c r="A125" s="16" t="s">
        <v>247</v>
      </c>
      <c r="B125" s="53" t="s">
        <v>248</v>
      </c>
      <c r="C125" s="25">
        <v>6</v>
      </c>
      <c r="D125" s="34" t="s">
        <v>21</v>
      </c>
      <c r="E125" s="95"/>
      <c r="F125" s="20">
        <f t="shared" si="4"/>
        <v>0</v>
      </c>
      <c r="G125" s="21"/>
    </row>
    <row r="126" spans="1:7" ht="24" x14ac:dyDescent="0.2">
      <c r="A126" s="16" t="s">
        <v>249</v>
      </c>
      <c r="B126" s="53" t="s">
        <v>250</v>
      </c>
      <c r="C126" s="25">
        <v>55</v>
      </c>
      <c r="D126" s="34" t="s">
        <v>21</v>
      </c>
      <c r="E126" s="95"/>
      <c r="F126" s="20">
        <f t="shared" si="4"/>
        <v>0</v>
      </c>
      <c r="G126" s="21"/>
    </row>
    <row r="127" spans="1:7" ht="24" x14ac:dyDescent="0.2">
      <c r="A127" s="16" t="s">
        <v>251</v>
      </c>
      <c r="B127" s="53" t="s">
        <v>250</v>
      </c>
      <c r="C127" s="25">
        <v>2</v>
      </c>
      <c r="D127" s="34" t="s">
        <v>21</v>
      </c>
      <c r="E127" s="95"/>
      <c r="F127" s="20">
        <f t="shared" si="4"/>
        <v>0</v>
      </c>
      <c r="G127" s="21"/>
    </row>
    <row r="128" spans="1:7" ht="24" x14ac:dyDescent="0.2">
      <c r="A128" s="16" t="s">
        <v>252</v>
      </c>
      <c r="B128" s="53" t="s">
        <v>253</v>
      </c>
      <c r="C128" s="25">
        <v>5</v>
      </c>
      <c r="D128" s="34" t="s">
        <v>21</v>
      </c>
      <c r="E128" s="95"/>
      <c r="F128" s="20">
        <f t="shared" si="4"/>
        <v>0</v>
      </c>
      <c r="G128" s="21"/>
    </row>
    <row r="129" spans="1:7" ht="24" x14ac:dyDescent="0.2">
      <c r="A129" s="16" t="s">
        <v>254</v>
      </c>
      <c r="B129" s="53" t="s">
        <v>255</v>
      </c>
      <c r="C129" s="25">
        <v>1</v>
      </c>
      <c r="D129" s="34" t="s">
        <v>21</v>
      </c>
      <c r="E129" s="95"/>
      <c r="F129" s="20">
        <f t="shared" si="4"/>
        <v>0</v>
      </c>
      <c r="G129" s="21"/>
    </row>
    <row r="130" spans="1:7" ht="24" x14ac:dyDescent="0.2">
      <c r="A130" s="16" t="s">
        <v>256</v>
      </c>
      <c r="B130" s="53" t="s">
        <v>257</v>
      </c>
      <c r="C130" s="25">
        <v>2</v>
      </c>
      <c r="D130" s="34" t="s">
        <v>21</v>
      </c>
      <c r="E130" s="95"/>
      <c r="F130" s="20">
        <f t="shared" si="4"/>
        <v>0</v>
      </c>
      <c r="G130" s="21"/>
    </row>
    <row r="131" spans="1:7" ht="24" x14ac:dyDescent="0.2">
      <c r="A131" s="16" t="s">
        <v>258</v>
      </c>
      <c r="B131" s="53" t="s">
        <v>259</v>
      </c>
      <c r="C131" s="25">
        <v>5</v>
      </c>
      <c r="D131" s="34" t="s">
        <v>21</v>
      </c>
      <c r="E131" s="95"/>
      <c r="F131" s="20">
        <f t="shared" si="4"/>
        <v>0</v>
      </c>
      <c r="G131" s="21"/>
    </row>
    <row r="132" spans="1:7" ht="24" x14ac:dyDescent="0.2">
      <c r="A132" s="16" t="s">
        <v>260</v>
      </c>
      <c r="B132" s="53" t="s">
        <v>261</v>
      </c>
      <c r="C132" s="25">
        <v>1</v>
      </c>
      <c r="D132" s="34" t="s">
        <v>21</v>
      </c>
      <c r="E132" s="95"/>
      <c r="F132" s="20">
        <f t="shared" si="4"/>
        <v>0</v>
      </c>
      <c r="G132" s="21"/>
    </row>
    <row r="133" spans="1:7" x14ac:dyDescent="0.2">
      <c r="A133" s="16" t="s">
        <v>262</v>
      </c>
      <c r="B133" s="53" t="s">
        <v>263</v>
      </c>
      <c r="C133" s="25">
        <v>2</v>
      </c>
      <c r="D133" s="34" t="s">
        <v>21</v>
      </c>
      <c r="E133" s="95"/>
      <c r="F133" s="20">
        <f t="shared" si="4"/>
        <v>0</v>
      </c>
      <c r="G133" s="21"/>
    </row>
    <row r="134" spans="1:7" ht="24" x14ac:dyDescent="0.2">
      <c r="A134" s="16" t="s">
        <v>264</v>
      </c>
      <c r="B134" s="53" t="s">
        <v>307</v>
      </c>
      <c r="C134" s="25">
        <v>63</v>
      </c>
      <c r="D134" s="34" t="s">
        <v>21</v>
      </c>
      <c r="E134" s="95"/>
      <c r="F134" s="20">
        <f t="shared" si="4"/>
        <v>0</v>
      </c>
      <c r="G134" s="21"/>
    </row>
    <row r="135" spans="1:7" ht="24" x14ac:dyDescent="0.2">
      <c r="A135" s="16" t="s">
        <v>265</v>
      </c>
      <c r="B135" s="53" t="s">
        <v>308</v>
      </c>
      <c r="C135" s="25">
        <v>3</v>
      </c>
      <c r="D135" s="34" t="s">
        <v>21</v>
      </c>
      <c r="E135" s="95"/>
      <c r="F135" s="20">
        <f t="shared" si="4"/>
        <v>0</v>
      </c>
      <c r="G135" s="21"/>
    </row>
    <row r="136" spans="1:7" ht="24" x14ac:dyDescent="0.2">
      <c r="A136" s="16" t="s">
        <v>266</v>
      </c>
      <c r="B136" s="53" t="s">
        <v>310</v>
      </c>
      <c r="C136" s="25">
        <v>1</v>
      </c>
      <c r="D136" s="34" t="s">
        <v>21</v>
      </c>
      <c r="E136" s="95"/>
      <c r="F136" s="20">
        <f t="shared" si="4"/>
        <v>0</v>
      </c>
      <c r="G136" s="21"/>
    </row>
    <row r="137" spans="1:7" ht="24" x14ac:dyDescent="0.2">
      <c r="A137" s="79" t="s">
        <v>267</v>
      </c>
      <c r="B137" s="78" t="s">
        <v>309</v>
      </c>
      <c r="C137" s="80">
        <v>8</v>
      </c>
      <c r="D137" s="81" t="s">
        <v>21</v>
      </c>
      <c r="E137" s="98"/>
      <c r="F137" s="82">
        <f t="shared" si="4"/>
        <v>0</v>
      </c>
      <c r="G137" s="83"/>
    </row>
    <row r="138" spans="1:7" ht="24" x14ac:dyDescent="0.2">
      <c r="A138" s="79" t="s">
        <v>268</v>
      </c>
      <c r="B138" s="78" t="s">
        <v>311</v>
      </c>
      <c r="C138" s="80">
        <v>1</v>
      </c>
      <c r="D138" s="81" t="s">
        <v>21</v>
      </c>
      <c r="E138" s="98"/>
      <c r="F138" s="82">
        <f t="shared" si="4"/>
        <v>0</v>
      </c>
      <c r="G138" s="83"/>
    </row>
    <row r="139" spans="1:7" ht="24" x14ac:dyDescent="0.2">
      <c r="A139" s="79" t="s">
        <v>269</v>
      </c>
      <c r="B139" s="78" t="s">
        <v>312</v>
      </c>
      <c r="C139" s="80">
        <v>1</v>
      </c>
      <c r="D139" s="81" t="s">
        <v>21</v>
      </c>
      <c r="E139" s="98"/>
      <c r="F139" s="82">
        <f t="shared" si="4"/>
        <v>0</v>
      </c>
      <c r="G139" s="83"/>
    </row>
    <row r="140" spans="1:7" ht="26.85" customHeight="1" x14ac:dyDescent="0.2">
      <c r="A140" s="79" t="s">
        <v>270</v>
      </c>
      <c r="B140" s="84" t="s">
        <v>271</v>
      </c>
      <c r="C140" s="85">
        <v>1</v>
      </c>
      <c r="D140" s="81" t="s">
        <v>21</v>
      </c>
      <c r="E140" s="98"/>
      <c r="F140" s="82">
        <f t="shared" si="4"/>
        <v>0</v>
      </c>
      <c r="G140" s="80" t="s">
        <v>123</v>
      </c>
    </row>
    <row r="141" spans="1:7" ht="24" x14ac:dyDescent="0.2">
      <c r="A141" s="79" t="s">
        <v>272</v>
      </c>
      <c r="B141" s="86" t="s">
        <v>273</v>
      </c>
      <c r="C141" s="85">
        <v>1</v>
      </c>
      <c r="D141" s="81" t="s">
        <v>21</v>
      </c>
      <c r="E141" s="98"/>
      <c r="F141" s="82">
        <f t="shared" si="4"/>
        <v>0</v>
      </c>
      <c r="G141" s="80" t="s">
        <v>123</v>
      </c>
    </row>
    <row r="142" spans="1:7" ht="24" x14ac:dyDescent="0.2">
      <c r="A142" s="79" t="s">
        <v>274</v>
      </c>
      <c r="B142" s="86" t="s">
        <v>275</v>
      </c>
      <c r="C142" s="85">
        <v>2</v>
      </c>
      <c r="D142" s="81" t="s">
        <v>21</v>
      </c>
      <c r="E142" s="98"/>
      <c r="F142" s="82">
        <f t="shared" si="4"/>
        <v>0</v>
      </c>
      <c r="G142" s="80" t="s">
        <v>125</v>
      </c>
    </row>
    <row r="143" spans="1:7" x14ac:dyDescent="0.2">
      <c r="A143" s="79" t="s">
        <v>276</v>
      </c>
      <c r="B143" s="86" t="s">
        <v>277</v>
      </c>
      <c r="C143" s="85">
        <v>40</v>
      </c>
      <c r="D143" s="81" t="s">
        <v>21</v>
      </c>
      <c r="E143" s="98"/>
      <c r="F143" s="82">
        <f t="shared" si="4"/>
        <v>0</v>
      </c>
      <c r="G143" s="83" t="s">
        <v>69</v>
      </c>
    </row>
    <row r="144" spans="1:7" s="22" customFormat="1" ht="13.15" customHeight="1" thickBot="1" x14ac:dyDescent="0.3">
      <c r="A144" s="79" t="s">
        <v>278</v>
      </c>
      <c r="B144" s="87" t="s">
        <v>60</v>
      </c>
      <c r="C144" s="85">
        <v>3</v>
      </c>
      <c r="D144" s="88" t="s">
        <v>58</v>
      </c>
      <c r="E144" s="98">
        <f>SUM(F98:F143)/100</f>
        <v>0</v>
      </c>
      <c r="F144" s="82">
        <f t="shared" si="4"/>
        <v>0</v>
      </c>
      <c r="G144" s="83"/>
    </row>
    <row r="145" spans="1:7" ht="12" customHeight="1" thickBot="1" x14ac:dyDescent="0.25">
      <c r="A145" s="30"/>
      <c r="B145" s="146" t="s">
        <v>61</v>
      </c>
      <c r="C145" s="146"/>
      <c r="D145" s="146"/>
      <c r="E145" s="146"/>
      <c r="F145" s="31">
        <f>SUM(F102:F144)</f>
        <v>0</v>
      </c>
      <c r="G145" s="32" t="s">
        <v>62</v>
      </c>
    </row>
    <row r="146" spans="1:7" ht="12" customHeight="1" x14ac:dyDescent="0.2">
      <c r="A146" s="14" t="s">
        <v>279</v>
      </c>
      <c r="B146" s="149" t="s">
        <v>280</v>
      </c>
      <c r="C146" s="149"/>
      <c r="D146" s="149"/>
      <c r="E146" s="149"/>
      <c r="F146" s="149"/>
      <c r="G146" s="149"/>
    </row>
    <row r="147" spans="1:7" s="59" customFormat="1" ht="13.15" customHeight="1" x14ac:dyDescent="0.2">
      <c r="A147" s="16" t="s">
        <v>281</v>
      </c>
      <c r="B147" s="21" t="s">
        <v>282</v>
      </c>
      <c r="C147" s="18">
        <v>1</v>
      </c>
      <c r="D147" s="19" t="s">
        <v>283</v>
      </c>
      <c r="E147" s="94"/>
      <c r="F147" s="20">
        <f t="shared" ref="F147:F154" si="5">C147*E147</f>
        <v>0</v>
      </c>
      <c r="G147" s="58"/>
    </row>
    <row r="148" spans="1:7" s="59" customFormat="1" ht="13.15" customHeight="1" x14ac:dyDescent="0.2">
      <c r="A148" s="16" t="s">
        <v>284</v>
      </c>
      <c r="B148" s="21" t="s">
        <v>285</v>
      </c>
      <c r="C148" s="18">
        <v>1</v>
      </c>
      <c r="D148" s="19" t="s">
        <v>283</v>
      </c>
      <c r="E148" s="94"/>
      <c r="F148" s="20">
        <f t="shared" si="5"/>
        <v>0</v>
      </c>
      <c r="G148" s="58"/>
    </row>
    <row r="149" spans="1:7" s="59" customFormat="1" ht="13.15" customHeight="1" x14ac:dyDescent="0.2">
      <c r="A149" s="16" t="s">
        <v>286</v>
      </c>
      <c r="B149" s="21" t="s">
        <v>287</v>
      </c>
      <c r="C149" s="18">
        <v>1</v>
      </c>
      <c r="D149" s="19" t="s">
        <v>283</v>
      </c>
      <c r="E149" s="94"/>
      <c r="F149" s="20">
        <f t="shared" si="5"/>
        <v>0</v>
      </c>
      <c r="G149" s="58"/>
    </row>
    <row r="150" spans="1:7" s="59" customFormat="1" ht="13.15" customHeight="1" x14ac:dyDescent="0.2">
      <c r="A150" s="16" t="s">
        <v>288</v>
      </c>
      <c r="B150" s="21" t="s">
        <v>289</v>
      </c>
      <c r="C150" s="18">
        <v>1</v>
      </c>
      <c r="D150" s="19" t="s">
        <v>283</v>
      </c>
      <c r="E150" s="94"/>
      <c r="F150" s="20">
        <f t="shared" si="5"/>
        <v>0</v>
      </c>
      <c r="G150" s="58"/>
    </row>
    <row r="151" spans="1:7" s="59" customFormat="1" ht="13.15" customHeight="1" x14ac:dyDescent="0.2">
      <c r="A151" s="16" t="s">
        <v>290</v>
      </c>
      <c r="B151" s="21" t="s">
        <v>291</v>
      </c>
      <c r="C151" s="18">
        <v>60</v>
      </c>
      <c r="D151" s="19" t="s">
        <v>187</v>
      </c>
      <c r="E151" s="94"/>
      <c r="F151" s="20">
        <f t="shared" si="5"/>
        <v>0</v>
      </c>
      <c r="G151" s="58"/>
    </row>
    <row r="152" spans="1:7" s="59" customFormat="1" ht="13.15" customHeight="1" x14ac:dyDescent="0.2">
      <c r="A152" s="16" t="s">
        <v>292</v>
      </c>
      <c r="B152" s="21" t="s">
        <v>293</v>
      </c>
      <c r="C152" s="18">
        <v>1</v>
      </c>
      <c r="D152" s="19" t="s">
        <v>283</v>
      </c>
      <c r="E152" s="94"/>
      <c r="F152" s="20">
        <f t="shared" si="5"/>
        <v>0</v>
      </c>
      <c r="G152" s="58"/>
    </row>
    <row r="153" spans="1:7" s="59" customFormat="1" ht="13.15" customHeight="1" x14ac:dyDescent="0.2">
      <c r="A153" s="16" t="s">
        <v>294</v>
      </c>
      <c r="B153" s="21" t="s">
        <v>295</v>
      </c>
      <c r="C153" s="18">
        <v>1</v>
      </c>
      <c r="D153" s="19" t="s">
        <v>283</v>
      </c>
      <c r="E153" s="94"/>
      <c r="F153" s="20">
        <f t="shared" si="5"/>
        <v>0</v>
      </c>
      <c r="G153" s="58"/>
    </row>
    <row r="154" spans="1:7" s="59" customFormat="1" ht="13.15" customHeight="1" x14ac:dyDescent="0.2">
      <c r="A154" s="16" t="s">
        <v>296</v>
      </c>
      <c r="B154" s="21" t="s">
        <v>297</v>
      </c>
      <c r="C154" s="18">
        <v>1</v>
      </c>
      <c r="D154" s="19" t="s">
        <v>283</v>
      </c>
      <c r="E154" s="94"/>
      <c r="F154" s="20">
        <f t="shared" si="5"/>
        <v>0</v>
      </c>
      <c r="G154" s="58"/>
    </row>
    <row r="155" spans="1:7" s="59" customFormat="1" ht="13.15" customHeight="1" x14ac:dyDescent="0.2">
      <c r="A155" s="16" t="s">
        <v>298</v>
      </c>
      <c r="B155" s="21" t="s">
        <v>299</v>
      </c>
      <c r="C155" s="18">
        <v>1</v>
      </c>
      <c r="D155" s="19" t="s">
        <v>283</v>
      </c>
      <c r="E155" s="94"/>
      <c r="F155" s="20">
        <f t="shared" ref="F155:F158" si="6">C155*E155</f>
        <v>0</v>
      </c>
      <c r="G155" s="58"/>
    </row>
    <row r="156" spans="1:7" ht="24" x14ac:dyDescent="0.2">
      <c r="A156" s="16" t="s">
        <v>300</v>
      </c>
      <c r="B156" s="28" t="s">
        <v>301</v>
      </c>
      <c r="C156" s="18">
        <v>1</v>
      </c>
      <c r="D156" s="19" t="s">
        <v>283</v>
      </c>
      <c r="E156" s="95"/>
      <c r="F156" s="20">
        <f t="shared" si="6"/>
        <v>0</v>
      </c>
      <c r="G156" s="25"/>
    </row>
    <row r="157" spans="1:7" ht="13.15" customHeight="1" x14ac:dyDescent="0.2">
      <c r="A157" s="16" t="s">
        <v>302</v>
      </c>
      <c r="B157" s="21" t="s">
        <v>303</v>
      </c>
      <c r="C157" s="18">
        <v>1</v>
      </c>
      <c r="D157" s="19" t="s">
        <v>283</v>
      </c>
      <c r="E157" s="95"/>
      <c r="F157" s="20">
        <f t="shared" si="6"/>
        <v>0</v>
      </c>
      <c r="G157" s="25"/>
    </row>
    <row r="158" spans="1:7" s="22" customFormat="1" ht="13.15" customHeight="1" thickBot="1" x14ac:dyDescent="0.3">
      <c r="A158" s="16" t="s">
        <v>304</v>
      </c>
      <c r="B158" s="17" t="s">
        <v>57</v>
      </c>
      <c r="C158" s="18">
        <v>5</v>
      </c>
      <c r="D158" s="19" t="s">
        <v>58</v>
      </c>
      <c r="E158" s="95">
        <f>SUM(F147:F157)/100</f>
        <v>0</v>
      </c>
      <c r="F158" s="20">
        <f t="shared" si="6"/>
        <v>0</v>
      </c>
      <c r="G158" s="21"/>
    </row>
    <row r="159" spans="1:7" s="59" customFormat="1" ht="12" customHeight="1" thickBot="1" x14ac:dyDescent="0.25">
      <c r="A159" s="30"/>
      <c r="B159" s="140" t="s">
        <v>61</v>
      </c>
      <c r="C159" s="140"/>
      <c r="D159" s="140"/>
      <c r="E159" s="140"/>
      <c r="F159" s="60">
        <f>SUM(F147:F158)</f>
        <v>0</v>
      </c>
      <c r="G159" s="58"/>
    </row>
    <row r="160" spans="1:7" ht="18" customHeight="1" thickBot="1" x14ac:dyDescent="0.3">
      <c r="A160" s="61"/>
      <c r="B160" s="62" t="s">
        <v>305</v>
      </c>
      <c r="C160" s="63"/>
      <c r="D160" s="63"/>
      <c r="E160" s="63"/>
      <c r="F160" s="63"/>
      <c r="G160" s="64"/>
    </row>
    <row r="161" spans="1:7" ht="15" customHeight="1" x14ac:dyDescent="0.2">
      <c r="A161" s="16" t="s">
        <v>17</v>
      </c>
      <c r="B161" s="65" t="s">
        <v>18</v>
      </c>
      <c r="C161" s="66"/>
      <c r="D161" s="66"/>
      <c r="E161" s="66"/>
      <c r="F161" s="90">
        <f>F32</f>
        <v>0</v>
      </c>
      <c r="G161" s="67" t="s">
        <v>62</v>
      </c>
    </row>
    <row r="162" spans="1:7" ht="15" customHeight="1" x14ac:dyDescent="0.2">
      <c r="A162" s="16" t="s">
        <v>63</v>
      </c>
      <c r="B162" s="65" t="s">
        <v>64</v>
      </c>
      <c r="C162" s="66"/>
      <c r="D162" s="66"/>
      <c r="E162" s="66"/>
      <c r="F162" s="91">
        <f>F46</f>
        <v>0</v>
      </c>
      <c r="G162" s="67" t="s">
        <v>62</v>
      </c>
    </row>
    <row r="163" spans="1:7" ht="15" customHeight="1" x14ac:dyDescent="0.2">
      <c r="A163" s="16" t="s">
        <v>90</v>
      </c>
      <c r="B163" s="68" t="s">
        <v>91</v>
      </c>
      <c r="C163" s="66"/>
      <c r="D163" s="66"/>
      <c r="E163" s="66"/>
      <c r="F163" s="91">
        <f>F96</f>
        <v>0</v>
      </c>
      <c r="G163" s="69" t="s">
        <v>62</v>
      </c>
    </row>
    <row r="164" spans="1:7" ht="15" customHeight="1" x14ac:dyDescent="0.2">
      <c r="A164" s="16" t="s">
        <v>189</v>
      </c>
      <c r="B164" s="68" t="s">
        <v>190</v>
      </c>
      <c r="C164" s="66"/>
      <c r="D164" s="66"/>
      <c r="E164" s="66"/>
      <c r="F164" s="91">
        <f>F145</f>
        <v>0</v>
      </c>
      <c r="G164" s="67" t="s">
        <v>62</v>
      </c>
    </row>
    <row r="165" spans="1:7" ht="15" customHeight="1" thickBot="1" x14ac:dyDescent="0.25">
      <c r="A165" s="16" t="s">
        <v>279</v>
      </c>
      <c r="B165" s="68" t="s">
        <v>280</v>
      </c>
      <c r="C165" s="66"/>
      <c r="D165" s="66"/>
      <c r="E165" s="66"/>
      <c r="F165" s="92">
        <f>F159</f>
        <v>0</v>
      </c>
      <c r="G165" s="67" t="s">
        <v>62</v>
      </c>
    </row>
    <row r="166" spans="1:7" ht="15" customHeight="1" thickBot="1" x14ac:dyDescent="0.25">
      <c r="A166" s="70"/>
      <c r="B166" s="59"/>
      <c r="C166" s="59"/>
      <c r="D166" s="59"/>
      <c r="E166" s="59"/>
      <c r="F166" s="71"/>
      <c r="G166" s="72"/>
    </row>
    <row r="167" spans="1:7" ht="15" customHeight="1" thickBot="1" x14ac:dyDescent="0.25">
      <c r="A167" s="70"/>
      <c r="B167" s="73" t="s">
        <v>306</v>
      </c>
      <c r="C167" s="74"/>
      <c r="D167" s="74"/>
      <c r="E167" s="74"/>
      <c r="F167" s="93">
        <f>SUM(F161:F166)</f>
        <v>0</v>
      </c>
      <c r="G167" s="67" t="s">
        <v>62</v>
      </c>
    </row>
  </sheetData>
  <sheetProtection selectLockedCells="1" selectUnlockedCells="1"/>
  <autoFilter ref="A12:G165" xr:uid="{00000000-0009-0000-0000-000000000000}"/>
  <mergeCells count="12">
    <mergeCell ref="B159:E159"/>
    <mergeCell ref="A2:A4"/>
    <mergeCell ref="F2:G2"/>
    <mergeCell ref="F3:G3"/>
    <mergeCell ref="F4:G4"/>
    <mergeCell ref="B32:E32"/>
    <mergeCell ref="B46:E46"/>
    <mergeCell ref="B47:G47"/>
    <mergeCell ref="B96:E96"/>
    <mergeCell ref="B97:G97"/>
    <mergeCell ref="B145:E145"/>
    <mergeCell ref="B146:G146"/>
  </mergeCells>
  <pageMargins left="0.78749999999999998" right="0.78749999999999998" top="1.0527777777777778" bottom="1.0527777777777778" header="0.78749999999999998" footer="0.78749999999999998"/>
  <pageSetup paperSize="9" scale="73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</vt:lpstr>
      <vt:lpstr>VV-Balkánska</vt:lpstr>
      <vt:lpstr>'VV-Balkánska'!Excel_BuiltIn__FilterDatabase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Vičanová Alexandra, Mgr.</dc:creator>
  <cp:keywords/>
  <dc:description/>
  <cp:lastModifiedBy>Veselá Martina</cp:lastModifiedBy>
  <cp:revision/>
  <dcterms:created xsi:type="dcterms:W3CDTF">2022-03-09T07:33:52Z</dcterms:created>
  <dcterms:modified xsi:type="dcterms:W3CDTF">2022-03-11T13:29:09Z</dcterms:modified>
  <cp:category/>
  <cp:contentStatus/>
</cp:coreProperties>
</file>