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USB kľúč\Práca\Moje VO\2022\Rekonštrukcia lávky nad Železničnou stanicou\"/>
    </mc:Choice>
  </mc:AlternateContent>
  <bookViews>
    <workbookView xWindow="0" yWindow="0" windowWidth="11835" windowHeight="8145" activeTab="1"/>
  </bookViews>
  <sheets>
    <sheet name="Rekapitulácia stavby" sheetId="1" r:id="rId1"/>
    <sheet name="D 201 - Lávka" sheetId="2" r:id="rId2"/>
    <sheet name="D 202 - Schodisko" sheetId="3" r:id="rId3"/>
    <sheet name="D 203 - Výťah" sheetId="4" r:id="rId4"/>
    <sheet name="SO 401 - Elektrická prípo..." sheetId="5" r:id="rId5"/>
    <sheet name="SO 402 - Verejné osvetlen..." sheetId="6" r:id="rId6"/>
    <sheet name="6 - Vedľajšie rozpočtové ..." sheetId="7" r:id="rId7"/>
  </sheets>
  <definedNames>
    <definedName name="_xlnm._FilterDatabase" localSheetId="6" hidden="1">'6 - Vedľajšie rozpočtové ...'!$C$116:$K$130</definedName>
    <definedName name="_xlnm._FilterDatabase" localSheetId="1" hidden="1">'D 201 - Lávka'!$C$131:$K$335</definedName>
    <definedName name="_xlnm._FilterDatabase" localSheetId="2" hidden="1">'D 202 - Schodisko'!$C$128:$K$230</definedName>
    <definedName name="_xlnm._FilterDatabase" localSheetId="3" hidden="1">'D 203 - Výťah'!$C$135:$K$282</definedName>
    <definedName name="_xlnm._FilterDatabase" localSheetId="4" hidden="1">'SO 401 - Elektrická prípo...'!$C$118:$K$193</definedName>
    <definedName name="_xlnm._FilterDatabase" localSheetId="5" hidden="1">'SO 402 - Verejné osvetlen...'!$C$118:$K$219</definedName>
    <definedName name="_xlnm.Print_Titles" localSheetId="6">'6 - Vedľajšie rozpočtové ...'!$116:$116</definedName>
    <definedName name="_xlnm.Print_Titles" localSheetId="1">'D 201 - Lávka'!$131:$131</definedName>
    <definedName name="_xlnm.Print_Titles" localSheetId="2">'D 202 - Schodisko'!$128:$128</definedName>
    <definedName name="_xlnm.Print_Titles" localSheetId="3">'D 203 - Výťah'!$135:$135</definedName>
    <definedName name="_xlnm.Print_Titles" localSheetId="0">'Rekapitulácia stavby'!$92:$92</definedName>
    <definedName name="_xlnm.Print_Titles" localSheetId="4">'SO 401 - Elektrická prípo...'!$118:$118</definedName>
    <definedName name="_xlnm.Print_Titles" localSheetId="5">'SO 402 - Verejné osvetlen...'!$118:$118</definedName>
    <definedName name="_xlnm.Print_Area" localSheetId="6">'6 - Vedľajšie rozpočtové ...'!$C$4:$J$76,'6 - Vedľajšie rozpočtové ...'!$C$82:$J$98,'6 - Vedľajšie rozpočtové ...'!$C$104:$J$130</definedName>
    <definedName name="_xlnm.Print_Area" localSheetId="1">'D 201 - Lávka'!$C$4:$J$76,'D 201 - Lávka'!$C$82:$J$111,'D 201 - Lávka'!$C$117:$J$335</definedName>
    <definedName name="_xlnm.Print_Area" localSheetId="2">'D 202 - Schodisko'!$C$4:$J$76,'D 202 - Schodisko'!$C$82:$J$108,'D 202 - Schodisko'!$C$114:$J$230</definedName>
    <definedName name="_xlnm.Print_Area" localSheetId="3">'D 203 - Výťah'!$C$4:$J$76,'D 203 - Výťah'!$C$82:$J$115,'D 203 - Výťah'!$C$121:$J$282</definedName>
    <definedName name="_xlnm.Print_Area" localSheetId="0">'Rekapitulácia stavby'!$D$4:$AO$76,'Rekapitulácia stavby'!$C$82:$AQ$104</definedName>
    <definedName name="_xlnm.Print_Area" localSheetId="4">'SO 401 - Elektrická prípo...'!$C$4:$J$76,'SO 401 - Elektrická prípo...'!$C$82:$J$100,'SO 401 - Elektrická prípo...'!$C$106:$J$193</definedName>
    <definedName name="_xlnm.Print_Area" localSheetId="5">'SO 402 - Verejné osvetlen...'!$C$4:$J$76,'SO 402 - Verejné osvetlen...'!$C$82:$J$100,'SO 402 - Verejné osvetlen...'!$C$106:$J$219</definedName>
  </definedNames>
  <calcPr calcId="152511"/>
</workbook>
</file>

<file path=xl/calcChain.xml><?xml version="1.0" encoding="utf-8"?>
<calcChain xmlns="http://schemas.openxmlformats.org/spreadsheetml/2006/main">
  <c r="J37" i="7" l="1"/>
  <c r="J36" i="7"/>
  <c r="AY103" i="1" s="1"/>
  <c r="J35" i="7"/>
  <c r="AX103" i="1" s="1"/>
  <c r="BI129" i="7"/>
  <c r="BH129" i="7"/>
  <c r="BG129" i="7"/>
  <c r="BE129" i="7"/>
  <c r="T129" i="7"/>
  <c r="R129" i="7"/>
  <c r="P129" i="7"/>
  <c r="BI127" i="7"/>
  <c r="BH127" i="7"/>
  <c r="BG127" i="7"/>
  <c r="BE127" i="7"/>
  <c r="T127" i="7"/>
  <c r="R127" i="7"/>
  <c r="P127" i="7"/>
  <c r="BI125" i="7"/>
  <c r="BH125" i="7"/>
  <c r="BG125" i="7"/>
  <c r="BE125" i="7"/>
  <c r="T125" i="7"/>
  <c r="R125" i="7"/>
  <c r="P125" i="7"/>
  <c r="BI123" i="7"/>
  <c r="BH123" i="7"/>
  <c r="BG123" i="7"/>
  <c r="BE123" i="7"/>
  <c r="T123" i="7"/>
  <c r="R123" i="7"/>
  <c r="P123" i="7"/>
  <c r="BI121" i="7"/>
  <c r="BH121" i="7"/>
  <c r="BG121" i="7"/>
  <c r="BE121" i="7"/>
  <c r="T121" i="7"/>
  <c r="R121" i="7"/>
  <c r="P121" i="7"/>
  <c r="BI119" i="7"/>
  <c r="BH119" i="7"/>
  <c r="BG119" i="7"/>
  <c r="BE119" i="7"/>
  <c r="T119" i="7"/>
  <c r="R119" i="7"/>
  <c r="P119" i="7"/>
  <c r="J114" i="7"/>
  <c r="F113" i="7"/>
  <c r="F111" i="7"/>
  <c r="E109" i="7"/>
  <c r="J92" i="7"/>
  <c r="F91" i="7"/>
  <c r="F89" i="7"/>
  <c r="E87" i="7"/>
  <c r="J21" i="7"/>
  <c r="E21" i="7"/>
  <c r="J91" i="7" s="1"/>
  <c r="J20" i="7"/>
  <c r="J18" i="7"/>
  <c r="E18" i="7"/>
  <c r="F114" i="7" s="1"/>
  <c r="J17" i="7"/>
  <c r="J12" i="7"/>
  <c r="J111" i="7" s="1"/>
  <c r="E7" i="7"/>
  <c r="E85" i="7"/>
  <c r="J37" i="6"/>
  <c r="J36" i="6"/>
  <c r="AY102" i="1" s="1"/>
  <c r="J35" i="6"/>
  <c r="AX102" i="1"/>
  <c r="BI219" i="6"/>
  <c r="BH219" i="6"/>
  <c r="BG219" i="6"/>
  <c r="BE219" i="6"/>
  <c r="T219" i="6"/>
  <c r="R219" i="6"/>
  <c r="P219" i="6"/>
  <c r="BI218" i="6"/>
  <c r="BH218" i="6"/>
  <c r="BG218" i="6"/>
  <c r="BE218" i="6"/>
  <c r="T218" i="6"/>
  <c r="R218" i="6"/>
  <c r="P218" i="6"/>
  <c r="BI217" i="6"/>
  <c r="BH217" i="6"/>
  <c r="BG217" i="6"/>
  <c r="BE217" i="6"/>
  <c r="T217" i="6"/>
  <c r="R217" i="6"/>
  <c r="P217" i="6"/>
  <c r="BI216" i="6"/>
  <c r="BH216" i="6"/>
  <c r="BG216" i="6"/>
  <c r="BE216" i="6"/>
  <c r="T216" i="6"/>
  <c r="R216" i="6"/>
  <c r="P216" i="6"/>
  <c r="BI215" i="6"/>
  <c r="BH215" i="6"/>
  <c r="BG215" i="6"/>
  <c r="BE215" i="6"/>
  <c r="T215" i="6"/>
  <c r="R215" i="6"/>
  <c r="P215" i="6"/>
  <c r="BI214" i="6"/>
  <c r="BH214" i="6"/>
  <c r="BG214" i="6"/>
  <c r="BE214" i="6"/>
  <c r="T214" i="6"/>
  <c r="R214" i="6"/>
  <c r="P214" i="6"/>
  <c r="BI213" i="6"/>
  <c r="BH213" i="6"/>
  <c r="BG213" i="6"/>
  <c r="BE213" i="6"/>
  <c r="T213" i="6"/>
  <c r="R213" i="6"/>
  <c r="P213" i="6"/>
  <c r="BI212" i="6"/>
  <c r="BH212" i="6"/>
  <c r="BG212" i="6"/>
  <c r="BE212" i="6"/>
  <c r="T212" i="6"/>
  <c r="R212" i="6"/>
  <c r="P212" i="6"/>
  <c r="BI211" i="6"/>
  <c r="BH211" i="6"/>
  <c r="BG211" i="6"/>
  <c r="BE211" i="6"/>
  <c r="T211" i="6"/>
  <c r="R211" i="6"/>
  <c r="P211" i="6"/>
  <c r="BI210" i="6"/>
  <c r="BH210" i="6"/>
  <c r="BG210" i="6"/>
  <c r="BE210" i="6"/>
  <c r="T210" i="6"/>
  <c r="R210" i="6"/>
  <c r="P210" i="6"/>
  <c r="BI209" i="6"/>
  <c r="BH209" i="6"/>
  <c r="BG209" i="6"/>
  <c r="BE209" i="6"/>
  <c r="T209" i="6"/>
  <c r="R209" i="6"/>
  <c r="P209" i="6"/>
  <c r="BI208" i="6"/>
  <c r="BH208" i="6"/>
  <c r="BG208" i="6"/>
  <c r="BE208" i="6"/>
  <c r="T208" i="6"/>
  <c r="R208" i="6"/>
  <c r="P208" i="6"/>
  <c r="BI207" i="6"/>
  <c r="BH207" i="6"/>
  <c r="BG207" i="6"/>
  <c r="BE207" i="6"/>
  <c r="T207" i="6"/>
  <c r="R207" i="6"/>
  <c r="P207" i="6"/>
  <c r="BI206" i="6"/>
  <c r="BH206" i="6"/>
  <c r="BG206" i="6"/>
  <c r="BE206" i="6"/>
  <c r="T206" i="6"/>
  <c r="R206" i="6"/>
  <c r="P206" i="6"/>
  <c r="BI205" i="6"/>
  <c r="BH205" i="6"/>
  <c r="BG205" i="6"/>
  <c r="BE205" i="6"/>
  <c r="T205" i="6"/>
  <c r="R205" i="6"/>
  <c r="P205" i="6"/>
  <c r="BI204" i="6"/>
  <c r="BH204" i="6"/>
  <c r="BG204" i="6"/>
  <c r="BE204" i="6"/>
  <c r="T204" i="6"/>
  <c r="R204" i="6"/>
  <c r="P204" i="6"/>
  <c r="BI203" i="6"/>
  <c r="BH203" i="6"/>
  <c r="BG203" i="6"/>
  <c r="BE203" i="6"/>
  <c r="T203" i="6"/>
  <c r="R203" i="6"/>
  <c r="P203" i="6"/>
  <c r="BI202" i="6"/>
  <c r="BH202" i="6"/>
  <c r="BG202" i="6"/>
  <c r="BE202" i="6"/>
  <c r="T202" i="6"/>
  <c r="R202" i="6"/>
  <c r="P202" i="6"/>
  <c r="BI201" i="6"/>
  <c r="BH201" i="6"/>
  <c r="BG201" i="6"/>
  <c r="BE201" i="6"/>
  <c r="T201" i="6"/>
  <c r="R201" i="6"/>
  <c r="P201" i="6"/>
  <c r="BI200" i="6"/>
  <c r="BH200" i="6"/>
  <c r="BG200" i="6"/>
  <c r="BE200" i="6"/>
  <c r="T200" i="6"/>
  <c r="R200" i="6"/>
  <c r="P200" i="6"/>
  <c r="BI199" i="6"/>
  <c r="BH199" i="6"/>
  <c r="BG199" i="6"/>
  <c r="BE199" i="6"/>
  <c r="T199" i="6"/>
  <c r="R199" i="6"/>
  <c r="P199" i="6"/>
  <c r="BI198" i="6"/>
  <c r="BH198" i="6"/>
  <c r="BG198" i="6"/>
  <c r="BE198" i="6"/>
  <c r="T198" i="6"/>
  <c r="R198" i="6"/>
  <c r="P198" i="6"/>
  <c r="BI197" i="6"/>
  <c r="BH197" i="6"/>
  <c r="BG197" i="6"/>
  <c r="BE197" i="6"/>
  <c r="T197" i="6"/>
  <c r="R197" i="6"/>
  <c r="P197" i="6"/>
  <c r="BI196" i="6"/>
  <c r="BH196" i="6"/>
  <c r="BG196" i="6"/>
  <c r="BE196" i="6"/>
  <c r="T196" i="6"/>
  <c r="R196" i="6"/>
  <c r="P196" i="6"/>
  <c r="BI195" i="6"/>
  <c r="BH195" i="6"/>
  <c r="BG195" i="6"/>
  <c r="BE195" i="6"/>
  <c r="T195" i="6"/>
  <c r="R195" i="6"/>
  <c r="P195" i="6"/>
  <c r="BI194" i="6"/>
  <c r="BH194" i="6"/>
  <c r="BG194" i="6"/>
  <c r="BE194" i="6"/>
  <c r="T194" i="6"/>
  <c r="R194" i="6"/>
  <c r="P194" i="6"/>
  <c r="BI193" i="6"/>
  <c r="BH193" i="6"/>
  <c r="BG193" i="6"/>
  <c r="BE193" i="6"/>
  <c r="T193" i="6"/>
  <c r="R193" i="6"/>
  <c r="P193" i="6"/>
  <c r="BI192" i="6"/>
  <c r="BH192" i="6"/>
  <c r="BG192" i="6"/>
  <c r="BE192" i="6"/>
  <c r="T192" i="6"/>
  <c r="R192" i="6"/>
  <c r="P192" i="6"/>
  <c r="BI190" i="6"/>
  <c r="BH190" i="6"/>
  <c r="BG190" i="6"/>
  <c r="BE190" i="6"/>
  <c r="T190" i="6"/>
  <c r="R190" i="6"/>
  <c r="P190" i="6"/>
  <c r="BI189" i="6"/>
  <c r="BH189" i="6"/>
  <c r="BG189" i="6"/>
  <c r="BE189" i="6"/>
  <c r="T189" i="6"/>
  <c r="R189" i="6"/>
  <c r="P189" i="6"/>
  <c r="BI188" i="6"/>
  <c r="BH188" i="6"/>
  <c r="BG188" i="6"/>
  <c r="BE188" i="6"/>
  <c r="T188" i="6"/>
  <c r="R188" i="6"/>
  <c r="P188" i="6"/>
  <c r="BI187" i="6"/>
  <c r="BH187" i="6"/>
  <c r="BG187" i="6"/>
  <c r="BE187" i="6"/>
  <c r="T187" i="6"/>
  <c r="R187" i="6"/>
  <c r="P187" i="6"/>
  <c r="BI186" i="6"/>
  <c r="BH186" i="6"/>
  <c r="BG186" i="6"/>
  <c r="BE186" i="6"/>
  <c r="T186" i="6"/>
  <c r="R186" i="6"/>
  <c r="P186" i="6"/>
  <c r="BI185" i="6"/>
  <c r="BH185" i="6"/>
  <c r="BG185" i="6"/>
  <c r="BE185" i="6"/>
  <c r="T185" i="6"/>
  <c r="R185" i="6"/>
  <c r="P185" i="6"/>
  <c r="BI184" i="6"/>
  <c r="BH184" i="6"/>
  <c r="BG184" i="6"/>
  <c r="BE184" i="6"/>
  <c r="T184" i="6"/>
  <c r="R184" i="6"/>
  <c r="P184" i="6"/>
  <c r="BI183" i="6"/>
  <c r="BH183" i="6"/>
  <c r="BG183" i="6"/>
  <c r="BE183" i="6"/>
  <c r="T183" i="6"/>
  <c r="R183" i="6"/>
  <c r="P183" i="6"/>
  <c r="BI182" i="6"/>
  <c r="BH182" i="6"/>
  <c r="BG182" i="6"/>
  <c r="BE182" i="6"/>
  <c r="T182" i="6"/>
  <c r="R182" i="6"/>
  <c r="P182" i="6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5" i="6"/>
  <c r="BH175" i="6"/>
  <c r="BG175" i="6"/>
  <c r="BE175" i="6"/>
  <c r="T175" i="6"/>
  <c r="R175" i="6"/>
  <c r="P175" i="6"/>
  <c r="BI174" i="6"/>
  <c r="BH174" i="6"/>
  <c r="BG174" i="6"/>
  <c r="BE174" i="6"/>
  <c r="T174" i="6"/>
  <c r="R174" i="6"/>
  <c r="P174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BI129" i="6"/>
  <c r="BH129" i="6"/>
  <c r="BG129" i="6"/>
  <c r="BE129" i="6"/>
  <c r="T129" i="6"/>
  <c r="R129" i="6"/>
  <c r="P129" i="6"/>
  <c r="BI128" i="6"/>
  <c r="BH128" i="6"/>
  <c r="BG128" i="6"/>
  <c r="BE128" i="6"/>
  <c r="T128" i="6"/>
  <c r="R128" i="6"/>
  <c r="P128" i="6"/>
  <c r="BI127" i="6"/>
  <c r="BH127" i="6"/>
  <c r="BG127" i="6"/>
  <c r="BE127" i="6"/>
  <c r="T127" i="6"/>
  <c r="R127" i="6"/>
  <c r="P127" i="6"/>
  <c r="BI126" i="6"/>
  <c r="BH126" i="6"/>
  <c r="BG126" i="6"/>
  <c r="BE126" i="6"/>
  <c r="T126" i="6"/>
  <c r="R126" i="6"/>
  <c r="P126" i="6"/>
  <c r="BI125" i="6"/>
  <c r="BH125" i="6"/>
  <c r="BG125" i="6"/>
  <c r="BE125" i="6"/>
  <c r="T125" i="6"/>
  <c r="R125" i="6"/>
  <c r="P125" i="6"/>
  <c r="BI124" i="6"/>
  <c r="BH124" i="6"/>
  <c r="BG124" i="6"/>
  <c r="BE124" i="6"/>
  <c r="T124" i="6"/>
  <c r="R124" i="6"/>
  <c r="P124" i="6"/>
  <c r="BI123" i="6"/>
  <c r="BH123" i="6"/>
  <c r="BG123" i="6"/>
  <c r="BE123" i="6"/>
  <c r="T123" i="6"/>
  <c r="R123" i="6"/>
  <c r="P123" i="6"/>
  <c r="BI122" i="6"/>
  <c r="BH122" i="6"/>
  <c r="BG122" i="6"/>
  <c r="BE122" i="6"/>
  <c r="T122" i="6"/>
  <c r="R122" i="6"/>
  <c r="P122" i="6"/>
  <c r="J116" i="6"/>
  <c r="F115" i="6"/>
  <c r="F113" i="6"/>
  <c r="E111" i="6"/>
  <c r="J92" i="6"/>
  <c r="F91" i="6"/>
  <c r="F89" i="6"/>
  <c r="E87" i="6"/>
  <c r="J21" i="6"/>
  <c r="E21" i="6"/>
  <c r="J115" i="6" s="1"/>
  <c r="J20" i="6"/>
  <c r="J18" i="6"/>
  <c r="E18" i="6"/>
  <c r="F92" i="6"/>
  <c r="J17" i="6"/>
  <c r="J12" i="6"/>
  <c r="J89" i="6" s="1"/>
  <c r="E7" i="6"/>
  <c r="E85" i="6"/>
  <c r="J37" i="5"/>
  <c r="J36" i="5"/>
  <c r="AY101" i="1"/>
  <c r="J35" i="5"/>
  <c r="AX101" i="1"/>
  <c r="BI193" i="5"/>
  <c r="BH193" i="5"/>
  <c r="BG193" i="5"/>
  <c r="BE193" i="5"/>
  <c r="T193" i="5"/>
  <c r="R193" i="5"/>
  <c r="P193" i="5"/>
  <c r="BI192" i="5"/>
  <c r="BH192" i="5"/>
  <c r="BG192" i="5"/>
  <c r="BE192" i="5"/>
  <c r="T192" i="5"/>
  <c r="R192" i="5"/>
  <c r="P192" i="5"/>
  <c r="BI191" i="5"/>
  <c r="BH191" i="5"/>
  <c r="BG191" i="5"/>
  <c r="BE191" i="5"/>
  <c r="T191" i="5"/>
  <c r="R191" i="5"/>
  <c r="P191" i="5"/>
  <c r="BI190" i="5"/>
  <c r="BH190" i="5"/>
  <c r="BG190" i="5"/>
  <c r="BE190" i="5"/>
  <c r="T190" i="5"/>
  <c r="R190" i="5"/>
  <c r="P190" i="5"/>
  <c r="BI189" i="5"/>
  <c r="BH189" i="5"/>
  <c r="BG189" i="5"/>
  <c r="BE189" i="5"/>
  <c r="T189" i="5"/>
  <c r="R189" i="5"/>
  <c r="P189" i="5"/>
  <c r="BI188" i="5"/>
  <c r="BH188" i="5"/>
  <c r="BG188" i="5"/>
  <c r="BE188" i="5"/>
  <c r="T188" i="5"/>
  <c r="R188" i="5"/>
  <c r="P188" i="5"/>
  <c r="BI187" i="5"/>
  <c r="BH187" i="5"/>
  <c r="BG187" i="5"/>
  <c r="BE187" i="5"/>
  <c r="T187" i="5"/>
  <c r="R187" i="5"/>
  <c r="P187" i="5"/>
  <c r="BI186" i="5"/>
  <c r="BH186" i="5"/>
  <c r="BG186" i="5"/>
  <c r="BE186" i="5"/>
  <c r="T186" i="5"/>
  <c r="R186" i="5"/>
  <c r="P186" i="5"/>
  <c r="BI185" i="5"/>
  <c r="BH185" i="5"/>
  <c r="BG185" i="5"/>
  <c r="BE185" i="5"/>
  <c r="T185" i="5"/>
  <c r="R185" i="5"/>
  <c r="P185" i="5"/>
  <c r="BI184" i="5"/>
  <c r="BH184" i="5"/>
  <c r="BG184" i="5"/>
  <c r="BE184" i="5"/>
  <c r="T184" i="5"/>
  <c r="R184" i="5"/>
  <c r="P184" i="5"/>
  <c r="BI183" i="5"/>
  <c r="BH183" i="5"/>
  <c r="BG183" i="5"/>
  <c r="BE183" i="5"/>
  <c r="T183" i="5"/>
  <c r="R183" i="5"/>
  <c r="P183" i="5"/>
  <c r="BI182" i="5"/>
  <c r="BH182" i="5"/>
  <c r="BG182" i="5"/>
  <c r="BE182" i="5"/>
  <c r="T182" i="5"/>
  <c r="R182" i="5"/>
  <c r="P182" i="5"/>
  <c r="BI181" i="5"/>
  <c r="BH181" i="5"/>
  <c r="BG181" i="5"/>
  <c r="BE181" i="5"/>
  <c r="T181" i="5"/>
  <c r="R181" i="5"/>
  <c r="P181" i="5"/>
  <c r="BI180" i="5"/>
  <c r="BH180" i="5"/>
  <c r="BG180" i="5"/>
  <c r="BE180" i="5"/>
  <c r="T180" i="5"/>
  <c r="R180" i="5"/>
  <c r="P180" i="5"/>
  <c r="BI179" i="5"/>
  <c r="BH179" i="5"/>
  <c r="BG179" i="5"/>
  <c r="BE179" i="5"/>
  <c r="T179" i="5"/>
  <c r="R179" i="5"/>
  <c r="P179" i="5"/>
  <c r="BI178" i="5"/>
  <c r="BH178" i="5"/>
  <c r="BG178" i="5"/>
  <c r="BE178" i="5"/>
  <c r="T178" i="5"/>
  <c r="R178" i="5"/>
  <c r="P178" i="5"/>
  <c r="BI177" i="5"/>
  <c r="BH177" i="5"/>
  <c r="BG177" i="5"/>
  <c r="BE177" i="5"/>
  <c r="T177" i="5"/>
  <c r="R177" i="5"/>
  <c r="P177" i="5"/>
  <c r="BI176" i="5"/>
  <c r="BH176" i="5"/>
  <c r="BG176" i="5"/>
  <c r="BE176" i="5"/>
  <c r="T176" i="5"/>
  <c r="R176" i="5"/>
  <c r="P176" i="5"/>
  <c r="BI175" i="5"/>
  <c r="BH175" i="5"/>
  <c r="BG175" i="5"/>
  <c r="BE175" i="5"/>
  <c r="T175" i="5"/>
  <c r="R175" i="5"/>
  <c r="P175" i="5"/>
  <c r="BI174" i="5"/>
  <c r="BH174" i="5"/>
  <c r="BG174" i="5"/>
  <c r="BE174" i="5"/>
  <c r="T174" i="5"/>
  <c r="R174" i="5"/>
  <c r="P174" i="5"/>
  <c r="BI173" i="5"/>
  <c r="BH173" i="5"/>
  <c r="BG173" i="5"/>
  <c r="BE173" i="5"/>
  <c r="T173" i="5"/>
  <c r="R173" i="5"/>
  <c r="P173" i="5"/>
  <c r="BI172" i="5"/>
  <c r="BH172" i="5"/>
  <c r="BG172" i="5"/>
  <c r="BE172" i="5"/>
  <c r="T172" i="5"/>
  <c r="R172" i="5"/>
  <c r="P172" i="5"/>
  <c r="BI171" i="5"/>
  <c r="BH171" i="5"/>
  <c r="BG171" i="5"/>
  <c r="BE171" i="5"/>
  <c r="T171" i="5"/>
  <c r="R171" i="5"/>
  <c r="P171" i="5"/>
  <c r="BI170" i="5"/>
  <c r="BH170" i="5"/>
  <c r="BG170" i="5"/>
  <c r="BE170" i="5"/>
  <c r="T170" i="5"/>
  <c r="R170" i="5"/>
  <c r="P170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30" i="5"/>
  <c r="BH130" i="5"/>
  <c r="BG130" i="5"/>
  <c r="BE130" i="5"/>
  <c r="T130" i="5"/>
  <c r="R130" i="5"/>
  <c r="P130" i="5"/>
  <c r="BI129" i="5"/>
  <c r="BH129" i="5"/>
  <c r="BG129" i="5"/>
  <c r="BE129" i="5"/>
  <c r="T129" i="5"/>
  <c r="R129" i="5"/>
  <c r="P129" i="5"/>
  <c r="BI128" i="5"/>
  <c r="BH128" i="5"/>
  <c r="BG128" i="5"/>
  <c r="BE128" i="5"/>
  <c r="T128" i="5"/>
  <c r="R128" i="5"/>
  <c r="P128" i="5"/>
  <c r="BI127" i="5"/>
  <c r="BH127" i="5"/>
  <c r="BG127" i="5"/>
  <c r="BE127" i="5"/>
  <c r="T127" i="5"/>
  <c r="R127" i="5"/>
  <c r="P127" i="5"/>
  <c r="BI126" i="5"/>
  <c r="BH126" i="5"/>
  <c r="BG126" i="5"/>
  <c r="BE126" i="5"/>
  <c r="T126" i="5"/>
  <c r="R126" i="5"/>
  <c r="P126" i="5"/>
  <c r="BI125" i="5"/>
  <c r="BH125" i="5"/>
  <c r="BG125" i="5"/>
  <c r="BE125" i="5"/>
  <c r="T125" i="5"/>
  <c r="R125" i="5"/>
  <c r="P125" i="5"/>
  <c r="BI124" i="5"/>
  <c r="BH124" i="5"/>
  <c r="BG124" i="5"/>
  <c r="BE124" i="5"/>
  <c r="T124" i="5"/>
  <c r="R124" i="5"/>
  <c r="P124" i="5"/>
  <c r="BI123" i="5"/>
  <c r="BH123" i="5"/>
  <c r="BG123" i="5"/>
  <c r="BE123" i="5"/>
  <c r="T123" i="5"/>
  <c r="R123" i="5"/>
  <c r="P123" i="5"/>
  <c r="BI122" i="5"/>
  <c r="BH122" i="5"/>
  <c r="BG122" i="5"/>
  <c r="BE122" i="5"/>
  <c r="T122" i="5"/>
  <c r="R122" i="5"/>
  <c r="P122" i="5"/>
  <c r="J116" i="5"/>
  <c r="F115" i="5"/>
  <c r="F113" i="5"/>
  <c r="E111" i="5"/>
  <c r="J92" i="5"/>
  <c r="F91" i="5"/>
  <c r="F89" i="5"/>
  <c r="E87" i="5"/>
  <c r="J21" i="5"/>
  <c r="E21" i="5"/>
  <c r="J115" i="5"/>
  <c r="J20" i="5"/>
  <c r="J18" i="5"/>
  <c r="E18" i="5"/>
  <c r="F116" i="5"/>
  <c r="J17" i="5"/>
  <c r="J12" i="5"/>
  <c r="J113" i="5" s="1"/>
  <c r="E7" i="5"/>
  <c r="E109" i="5" s="1"/>
  <c r="J39" i="4"/>
  <c r="J38" i="4"/>
  <c r="AY100" i="1"/>
  <c r="J37" i="4"/>
  <c r="AX100" i="1" s="1"/>
  <c r="BI282" i="4"/>
  <c r="BH282" i="4"/>
  <c r="BG282" i="4"/>
  <c r="BE282" i="4"/>
  <c r="T282" i="4"/>
  <c r="T281" i="4"/>
  <c r="R282" i="4"/>
  <c r="R281" i="4" s="1"/>
  <c r="P282" i="4"/>
  <c r="P281" i="4"/>
  <c r="BI280" i="4"/>
  <c r="BH280" i="4"/>
  <c r="BG280" i="4"/>
  <c r="BE280" i="4"/>
  <c r="T280" i="4"/>
  <c r="R280" i="4"/>
  <c r="P280" i="4"/>
  <c r="BI279" i="4"/>
  <c r="BH279" i="4"/>
  <c r="BG279" i="4"/>
  <c r="BE279" i="4"/>
  <c r="T279" i="4"/>
  <c r="R279" i="4"/>
  <c r="P279" i="4"/>
  <c r="BI276" i="4"/>
  <c r="BH276" i="4"/>
  <c r="BG276" i="4"/>
  <c r="BE276" i="4"/>
  <c r="T276" i="4"/>
  <c r="R276" i="4"/>
  <c r="P276" i="4"/>
  <c r="BI273" i="4"/>
  <c r="BH273" i="4"/>
  <c r="BG273" i="4"/>
  <c r="BE273" i="4"/>
  <c r="T273" i="4"/>
  <c r="R273" i="4"/>
  <c r="P273" i="4"/>
  <c r="BI270" i="4"/>
  <c r="BH270" i="4"/>
  <c r="BG270" i="4"/>
  <c r="BE270" i="4"/>
  <c r="T270" i="4"/>
  <c r="R270" i="4"/>
  <c r="P270" i="4"/>
  <c r="BI267" i="4"/>
  <c r="BH267" i="4"/>
  <c r="BG267" i="4"/>
  <c r="BE267" i="4"/>
  <c r="T267" i="4"/>
  <c r="R267" i="4"/>
  <c r="P267" i="4"/>
  <c r="BI266" i="4"/>
  <c r="BH266" i="4"/>
  <c r="BG266" i="4"/>
  <c r="BE266" i="4"/>
  <c r="T266" i="4"/>
  <c r="R266" i="4"/>
  <c r="P266" i="4"/>
  <c r="BI263" i="4"/>
  <c r="BH263" i="4"/>
  <c r="BG263" i="4"/>
  <c r="BE263" i="4"/>
  <c r="T263" i="4"/>
  <c r="R263" i="4"/>
  <c r="P263" i="4"/>
  <c r="BI261" i="4"/>
  <c r="BH261" i="4"/>
  <c r="BG261" i="4"/>
  <c r="BE261" i="4"/>
  <c r="T261" i="4"/>
  <c r="R261" i="4"/>
  <c r="P261" i="4"/>
  <c r="BI260" i="4"/>
  <c r="BH260" i="4"/>
  <c r="BG260" i="4"/>
  <c r="BE260" i="4"/>
  <c r="T260" i="4"/>
  <c r="R260" i="4"/>
  <c r="P260" i="4"/>
  <c r="BI259" i="4"/>
  <c r="BH259" i="4"/>
  <c r="BG259" i="4"/>
  <c r="BE259" i="4"/>
  <c r="T259" i="4"/>
  <c r="R259" i="4"/>
  <c r="P259" i="4"/>
  <c r="BI258" i="4"/>
  <c r="BH258" i="4"/>
  <c r="BG258" i="4"/>
  <c r="BE258" i="4"/>
  <c r="T258" i="4"/>
  <c r="R258" i="4"/>
  <c r="P258" i="4"/>
  <c r="BI254" i="4"/>
  <c r="BH254" i="4"/>
  <c r="BG254" i="4"/>
  <c r="BE254" i="4"/>
  <c r="T254" i="4"/>
  <c r="R254" i="4"/>
  <c r="P254" i="4"/>
  <c r="BI252" i="4"/>
  <c r="BH252" i="4"/>
  <c r="BG252" i="4"/>
  <c r="BE252" i="4"/>
  <c r="T252" i="4"/>
  <c r="T251" i="4" s="1"/>
  <c r="R252" i="4"/>
  <c r="R251" i="4"/>
  <c r="P252" i="4"/>
  <c r="P251" i="4" s="1"/>
  <c r="BI250" i="4"/>
  <c r="BH250" i="4"/>
  <c r="BG250" i="4"/>
  <c r="BE250" i="4"/>
  <c r="T250" i="4"/>
  <c r="R250" i="4"/>
  <c r="P250" i="4"/>
  <c r="BI247" i="4"/>
  <c r="BH247" i="4"/>
  <c r="BG247" i="4"/>
  <c r="BE247" i="4"/>
  <c r="T247" i="4"/>
  <c r="R247" i="4"/>
  <c r="P247" i="4"/>
  <c r="BI244" i="4"/>
  <c r="BH244" i="4"/>
  <c r="BG244" i="4"/>
  <c r="BE244" i="4"/>
  <c r="T244" i="4"/>
  <c r="R244" i="4"/>
  <c r="P244" i="4"/>
  <c r="BI242" i="4"/>
  <c r="BH242" i="4"/>
  <c r="BG242" i="4"/>
  <c r="BE242" i="4"/>
  <c r="T242" i="4"/>
  <c r="R242" i="4"/>
  <c r="P242" i="4"/>
  <c r="BI241" i="4"/>
  <c r="BH241" i="4"/>
  <c r="BG241" i="4"/>
  <c r="BE241" i="4"/>
  <c r="T241" i="4"/>
  <c r="R241" i="4"/>
  <c r="P241" i="4"/>
  <c r="BI238" i="4"/>
  <c r="BH238" i="4"/>
  <c r="BG238" i="4"/>
  <c r="BE238" i="4"/>
  <c r="T238" i="4"/>
  <c r="R238" i="4"/>
  <c r="P238" i="4"/>
  <c r="BI237" i="4"/>
  <c r="BH237" i="4"/>
  <c r="BG237" i="4"/>
  <c r="BE237" i="4"/>
  <c r="T237" i="4"/>
  <c r="R237" i="4"/>
  <c r="P237" i="4"/>
  <c r="BI234" i="4"/>
  <c r="BH234" i="4"/>
  <c r="BG234" i="4"/>
  <c r="BE234" i="4"/>
  <c r="T234" i="4"/>
  <c r="R234" i="4"/>
  <c r="P234" i="4"/>
  <c r="BI231" i="4"/>
  <c r="BH231" i="4"/>
  <c r="BG231" i="4"/>
  <c r="BE231" i="4"/>
  <c r="T231" i="4"/>
  <c r="R231" i="4"/>
  <c r="P231" i="4"/>
  <c r="BI228" i="4"/>
  <c r="BH228" i="4"/>
  <c r="BG228" i="4"/>
  <c r="BE228" i="4"/>
  <c r="T228" i="4"/>
  <c r="R228" i="4"/>
  <c r="P228" i="4"/>
  <c r="BI225" i="4"/>
  <c r="BH225" i="4"/>
  <c r="BG225" i="4"/>
  <c r="BE225" i="4"/>
  <c r="T225" i="4"/>
  <c r="R225" i="4"/>
  <c r="P225" i="4"/>
  <c r="BI222" i="4"/>
  <c r="BH222" i="4"/>
  <c r="BG222" i="4"/>
  <c r="BE222" i="4"/>
  <c r="T222" i="4"/>
  <c r="R222" i="4"/>
  <c r="P222" i="4"/>
  <c r="BI220" i="4"/>
  <c r="BH220" i="4"/>
  <c r="BG220" i="4"/>
  <c r="BE220" i="4"/>
  <c r="T220" i="4"/>
  <c r="R220" i="4"/>
  <c r="P220" i="4"/>
  <c r="BI217" i="4"/>
  <c r="BH217" i="4"/>
  <c r="BG217" i="4"/>
  <c r="BE217" i="4"/>
  <c r="T217" i="4"/>
  <c r="R217" i="4"/>
  <c r="P217" i="4"/>
  <c r="BI214" i="4"/>
  <c r="BH214" i="4"/>
  <c r="BG214" i="4"/>
  <c r="BE214" i="4"/>
  <c r="T214" i="4"/>
  <c r="R214" i="4"/>
  <c r="P214" i="4"/>
  <c r="BI211" i="4"/>
  <c r="BH211" i="4"/>
  <c r="BG211" i="4"/>
  <c r="BE211" i="4"/>
  <c r="T211" i="4"/>
  <c r="R211" i="4"/>
  <c r="P211" i="4"/>
  <c r="BI208" i="4"/>
  <c r="BH208" i="4"/>
  <c r="BG208" i="4"/>
  <c r="BE208" i="4"/>
  <c r="T208" i="4"/>
  <c r="R208" i="4"/>
  <c r="P208" i="4"/>
  <c r="BI205" i="4"/>
  <c r="BH205" i="4"/>
  <c r="BG205" i="4"/>
  <c r="BE205" i="4"/>
  <c r="T205" i="4"/>
  <c r="T204" i="4"/>
  <c r="R205" i="4"/>
  <c r="R204" i="4"/>
  <c r="P205" i="4"/>
  <c r="P204" i="4" s="1"/>
  <c r="BI203" i="4"/>
  <c r="BH203" i="4"/>
  <c r="BG203" i="4"/>
  <c r="BE203" i="4"/>
  <c r="T203" i="4"/>
  <c r="R203" i="4"/>
  <c r="P203" i="4"/>
  <c r="BI200" i="4"/>
  <c r="BH200" i="4"/>
  <c r="BG200" i="4"/>
  <c r="BE200" i="4"/>
  <c r="T200" i="4"/>
  <c r="R200" i="4"/>
  <c r="P200" i="4"/>
  <c r="BI199" i="4"/>
  <c r="BH199" i="4"/>
  <c r="BG199" i="4"/>
  <c r="BE199" i="4"/>
  <c r="T199" i="4"/>
  <c r="R199" i="4"/>
  <c r="P199" i="4"/>
  <c r="BI196" i="4"/>
  <c r="BH196" i="4"/>
  <c r="BG196" i="4"/>
  <c r="BE196" i="4"/>
  <c r="T196" i="4"/>
  <c r="R196" i="4"/>
  <c r="P196" i="4"/>
  <c r="BI193" i="4"/>
  <c r="BH193" i="4"/>
  <c r="BG193" i="4"/>
  <c r="BE193" i="4"/>
  <c r="T193" i="4"/>
  <c r="R193" i="4"/>
  <c r="P193" i="4"/>
  <c r="BI190" i="4"/>
  <c r="BH190" i="4"/>
  <c r="BG190" i="4"/>
  <c r="BE190" i="4"/>
  <c r="T190" i="4"/>
  <c r="R190" i="4"/>
  <c r="P190" i="4"/>
  <c r="BI188" i="4"/>
  <c r="BH188" i="4"/>
  <c r="BG188" i="4"/>
  <c r="BE188" i="4"/>
  <c r="T188" i="4"/>
  <c r="R188" i="4"/>
  <c r="P188" i="4"/>
  <c r="BI187" i="4"/>
  <c r="BH187" i="4"/>
  <c r="BG187" i="4"/>
  <c r="BE187" i="4"/>
  <c r="T187" i="4"/>
  <c r="R187" i="4"/>
  <c r="P187" i="4"/>
  <c r="BI186" i="4"/>
  <c r="BH186" i="4"/>
  <c r="BG186" i="4"/>
  <c r="BE186" i="4"/>
  <c r="T186" i="4"/>
  <c r="R186" i="4"/>
  <c r="P186" i="4"/>
  <c r="BI182" i="4"/>
  <c r="BH182" i="4"/>
  <c r="BG182" i="4"/>
  <c r="BE182" i="4"/>
  <c r="T182" i="4"/>
  <c r="R182" i="4"/>
  <c r="P182" i="4"/>
  <c r="BI179" i="4"/>
  <c r="BH179" i="4"/>
  <c r="BG179" i="4"/>
  <c r="BE179" i="4"/>
  <c r="T179" i="4"/>
  <c r="R179" i="4"/>
  <c r="P179" i="4"/>
  <c r="BI178" i="4"/>
  <c r="BH178" i="4"/>
  <c r="BG178" i="4"/>
  <c r="BE178" i="4"/>
  <c r="T178" i="4"/>
  <c r="R178" i="4"/>
  <c r="P178" i="4"/>
  <c r="BI177" i="4"/>
  <c r="BH177" i="4"/>
  <c r="BG177" i="4"/>
  <c r="BE177" i="4"/>
  <c r="T177" i="4"/>
  <c r="R177" i="4"/>
  <c r="P177" i="4"/>
  <c r="BI176" i="4"/>
  <c r="BH176" i="4"/>
  <c r="BG176" i="4"/>
  <c r="BE176" i="4"/>
  <c r="T176" i="4"/>
  <c r="R176" i="4"/>
  <c r="P176" i="4"/>
  <c r="BI173" i="4"/>
  <c r="BH173" i="4"/>
  <c r="BG173" i="4"/>
  <c r="BE173" i="4"/>
  <c r="T173" i="4"/>
  <c r="R173" i="4"/>
  <c r="P173" i="4"/>
  <c r="BI171" i="4"/>
  <c r="BH171" i="4"/>
  <c r="BG171" i="4"/>
  <c r="BE171" i="4"/>
  <c r="T171" i="4"/>
  <c r="R171" i="4"/>
  <c r="P171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6" i="4"/>
  <c r="BH166" i="4"/>
  <c r="BG166" i="4"/>
  <c r="BE166" i="4"/>
  <c r="T166" i="4"/>
  <c r="R166" i="4"/>
  <c r="P166" i="4"/>
  <c r="BI164" i="4"/>
  <c r="BH164" i="4"/>
  <c r="BG164" i="4"/>
  <c r="BE164" i="4"/>
  <c r="T164" i="4"/>
  <c r="R164" i="4"/>
  <c r="P164" i="4"/>
  <c r="BI160" i="4"/>
  <c r="BH160" i="4"/>
  <c r="BG160" i="4"/>
  <c r="BE160" i="4"/>
  <c r="T160" i="4"/>
  <c r="R160" i="4"/>
  <c r="P160" i="4"/>
  <c r="BI156" i="4"/>
  <c r="BH156" i="4"/>
  <c r="BG156" i="4"/>
  <c r="BE156" i="4"/>
  <c r="T156" i="4"/>
  <c r="R156" i="4"/>
  <c r="P156" i="4"/>
  <c r="BI153" i="4"/>
  <c r="BH153" i="4"/>
  <c r="BG153" i="4"/>
  <c r="BE153" i="4"/>
  <c r="T153" i="4"/>
  <c r="R153" i="4"/>
  <c r="P153" i="4"/>
  <c r="BI151" i="4"/>
  <c r="BH151" i="4"/>
  <c r="BG151" i="4"/>
  <c r="BE151" i="4"/>
  <c r="T151" i="4"/>
  <c r="R151" i="4"/>
  <c r="P151" i="4"/>
  <c r="BI148" i="4"/>
  <c r="BH148" i="4"/>
  <c r="BG148" i="4"/>
  <c r="BE148" i="4"/>
  <c r="T148" i="4"/>
  <c r="R148" i="4"/>
  <c r="P148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39" i="4"/>
  <c r="BH139" i="4"/>
  <c r="BG139" i="4"/>
  <c r="BE139" i="4"/>
  <c r="T139" i="4"/>
  <c r="R139" i="4"/>
  <c r="P139" i="4"/>
  <c r="J133" i="4"/>
  <c r="F132" i="4"/>
  <c r="F130" i="4"/>
  <c r="E128" i="4"/>
  <c r="J94" i="4"/>
  <c r="F93" i="4"/>
  <c r="F91" i="4"/>
  <c r="E89" i="4"/>
  <c r="J23" i="4"/>
  <c r="E23" i="4"/>
  <c r="J132" i="4"/>
  <c r="J22" i="4"/>
  <c r="J20" i="4"/>
  <c r="E20" i="4"/>
  <c r="F133" i="4" s="1"/>
  <c r="J19" i="4"/>
  <c r="J14" i="4"/>
  <c r="J130" i="4"/>
  <c r="E7" i="4"/>
  <c r="E85" i="4"/>
  <c r="J39" i="3"/>
  <c r="J38" i="3"/>
  <c r="AY98" i="1"/>
  <c r="J37" i="3"/>
  <c r="AX98" i="1" s="1"/>
  <c r="BI227" i="3"/>
  <c r="BH227" i="3"/>
  <c r="BG227" i="3"/>
  <c r="BE227" i="3"/>
  <c r="T227" i="3"/>
  <c r="R227" i="3"/>
  <c r="P227" i="3"/>
  <c r="BI224" i="3"/>
  <c r="BH224" i="3"/>
  <c r="BG224" i="3"/>
  <c r="BE224" i="3"/>
  <c r="T224" i="3"/>
  <c r="R224" i="3"/>
  <c r="P224" i="3"/>
  <c r="BI221" i="3"/>
  <c r="BH221" i="3"/>
  <c r="BG221" i="3"/>
  <c r="BE221" i="3"/>
  <c r="T221" i="3"/>
  <c r="R221" i="3"/>
  <c r="P221" i="3"/>
  <c r="BI218" i="3"/>
  <c r="BH218" i="3"/>
  <c r="BG218" i="3"/>
  <c r="BE218" i="3"/>
  <c r="T218" i="3"/>
  <c r="R218" i="3"/>
  <c r="P218" i="3"/>
  <c r="BI214" i="3"/>
  <c r="BH214" i="3"/>
  <c r="BG214" i="3"/>
  <c r="BE214" i="3"/>
  <c r="T214" i="3"/>
  <c r="R214" i="3"/>
  <c r="P214" i="3"/>
  <c r="BI209" i="3"/>
  <c r="BH209" i="3"/>
  <c r="BG209" i="3"/>
  <c r="BE209" i="3"/>
  <c r="T209" i="3"/>
  <c r="R209" i="3"/>
  <c r="P209" i="3"/>
  <c r="BI206" i="3"/>
  <c r="BH206" i="3"/>
  <c r="BG206" i="3"/>
  <c r="BE206" i="3"/>
  <c r="T206" i="3"/>
  <c r="R206" i="3"/>
  <c r="P206" i="3"/>
  <c r="BI204" i="3"/>
  <c r="BH204" i="3"/>
  <c r="BG204" i="3"/>
  <c r="BE204" i="3"/>
  <c r="T204" i="3"/>
  <c r="R204" i="3"/>
  <c r="P204" i="3"/>
  <c r="BI203" i="3"/>
  <c r="BH203" i="3"/>
  <c r="BG203" i="3"/>
  <c r="BE203" i="3"/>
  <c r="T203" i="3"/>
  <c r="R203" i="3"/>
  <c r="P203" i="3"/>
  <c r="BI200" i="3"/>
  <c r="BH200" i="3"/>
  <c r="BG200" i="3"/>
  <c r="BE200" i="3"/>
  <c r="T200" i="3"/>
  <c r="R200" i="3"/>
  <c r="P200" i="3"/>
  <c r="BI199" i="3"/>
  <c r="BH199" i="3"/>
  <c r="BG199" i="3"/>
  <c r="BE199" i="3"/>
  <c r="T199" i="3"/>
  <c r="R199" i="3"/>
  <c r="P199" i="3"/>
  <c r="BI196" i="3"/>
  <c r="BH196" i="3"/>
  <c r="BG196" i="3"/>
  <c r="BE196" i="3"/>
  <c r="T196" i="3"/>
  <c r="R196" i="3"/>
  <c r="P196" i="3"/>
  <c r="BI194" i="3"/>
  <c r="BH194" i="3"/>
  <c r="BG194" i="3"/>
  <c r="BE194" i="3"/>
  <c r="T194" i="3"/>
  <c r="R194" i="3"/>
  <c r="P194" i="3"/>
  <c r="BI191" i="3"/>
  <c r="BH191" i="3"/>
  <c r="BG191" i="3"/>
  <c r="BE191" i="3"/>
  <c r="T191" i="3"/>
  <c r="R191" i="3"/>
  <c r="P191" i="3"/>
  <c r="BI188" i="3"/>
  <c r="BH188" i="3"/>
  <c r="BG188" i="3"/>
  <c r="BE188" i="3"/>
  <c r="T188" i="3"/>
  <c r="R188" i="3"/>
  <c r="P188" i="3"/>
  <c r="BI185" i="3"/>
  <c r="BH185" i="3"/>
  <c r="BG185" i="3"/>
  <c r="BE185" i="3"/>
  <c r="T185" i="3"/>
  <c r="R185" i="3"/>
  <c r="P185" i="3"/>
  <c r="BI182" i="3"/>
  <c r="BH182" i="3"/>
  <c r="BG182" i="3"/>
  <c r="BE182" i="3"/>
  <c r="T182" i="3"/>
  <c r="R182" i="3"/>
  <c r="P182" i="3"/>
  <c r="BI179" i="3"/>
  <c r="BH179" i="3"/>
  <c r="BG179" i="3"/>
  <c r="BE179" i="3"/>
  <c r="T179" i="3"/>
  <c r="T178" i="3" s="1"/>
  <c r="R179" i="3"/>
  <c r="R178" i="3"/>
  <c r="P179" i="3"/>
  <c r="P178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7" i="3"/>
  <c r="BH167" i="3"/>
  <c r="BG167" i="3"/>
  <c r="BE167" i="3"/>
  <c r="T167" i="3"/>
  <c r="R167" i="3"/>
  <c r="P167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3" i="3"/>
  <c r="BH153" i="3"/>
  <c r="BG153" i="3"/>
  <c r="BE153" i="3"/>
  <c r="T153" i="3"/>
  <c r="R153" i="3"/>
  <c r="P153" i="3"/>
  <c r="BI150" i="3"/>
  <c r="BH150" i="3"/>
  <c r="BG150" i="3"/>
  <c r="BE150" i="3"/>
  <c r="T150" i="3"/>
  <c r="R150" i="3"/>
  <c r="P150" i="3"/>
  <c r="BI147" i="3"/>
  <c r="BH147" i="3"/>
  <c r="BG147" i="3"/>
  <c r="BE147" i="3"/>
  <c r="T147" i="3"/>
  <c r="R147" i="3"/>
  <c r="P147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5" i="3"/>
  <c r="BH135" i="3"/>
  <c r="BG135" i="3"/>
  <c r="BE135" i="3"/>
  <c r="T135" i="3"/>
  <c r="R135" i="3"/>
  <c r="P135" i="3"/>
  <c r="BI132" i="3"/>
  <c r="BH132" i="3"/>
  <c r="BG132" i="3"/>
  <c r="BE132" i="3"/>
  <c r="T132" i="3"/>
  <c r="R132" i="3"/>
  <c r="P132" i="3"/>
  <c r="J126" i="3"/>
  <c r="F125" i="3"/>
  <c r="F123" i="3"/>
  <c r="E121" i="3"/>
  <c r="J94" i="3"/>
  <c r="F93" i="3"/>
  <c r="F91" i="3"/>
  <c r="E89" i="3"/>
  <c r="J23" i="3"/>
  <c r="E23" i="3"/>
  <c r="J125" i="3"/>
  <c r="J22" i="3"/>
  <c r="J20" i="3"/>
  <c r="E20" i="3"/>
  <c r="F94" i="3" s="1"/>
  <c r="J19" i="3"/>
  <c r="J14" i="3"/>
  <c r="J123" i="3" s="1"/>
  <c r="E7" i="3"/>
  <c r="E85" i="3"/>
  <c r="J39" i="2"/>
  <c r="J38" i="2"/>
  <c r="AY96" i="1" s="1"/>
  <c r="J37" i="2"/>
  <c r="AX96" i="1"/>
  <c r="BI329" i="2"/>
  <c r="BH329" i="2"/>
  <c r="BG329" i="2"/>
  <c r="BE329" i="2"/>
  <c r="T329" i="2"/>
  <c r="R329" i="2"/>
  <c r="P329" i="2"/>
  <c r="BI321" i="2"/>
  <c r="BH321" i="2"/>
  <c r="BG321" i="2"/>
  <c r="BE321" i="2"/>
  <c r="T321" i="2"/>
  <c r="R321" i="2"/>
  <c r="P321" i="2"/>
  <c r="BI317" i="2"/>
  <c r="BH317" i="2"/>
  <c r="BG317" i="2"/>
  <c r="BE317" i="2"/>
  <c r="T317" i="2"/>
  <c r="R317" i="2"/>
  <c r="P317" i="2"/>
  <c r="BI313" i="2"/>
  <c r="BH313" i="2"/>
  <c r="BG313" i="2"/>
  <c r="BE313" i="2"/>
  <c r="T313" i="2"/>
  <c r="R313" i="2"/>
  <c r="P313" i="2"/>
  <c r="BI309" i="2"/>
  <c r="BH309" i="2"/>
  <c r="BG309" i="2"/>
  <c r="BE309" i="2"/>
  <c r="T309" i="2"/>
  <c r="R309" i="2"/>
  <c r="P309" i="2"/>
  <c r="BI307" i="2"/>
  <c r="BH307" i="2"/>
  <c r="BG307" i="2"/>
  <c r="BE307" i="2"/>
  <c r="T307" i="2"/>
  <c r="R307" i="2"/>
  <c r="P307" i="2"/>
  <c r="BI304" i="2"/>
  <c r="BH304" i="2"/>
  <c r="BG304" i="2"/>
  <c r="BE304" i="2"/>
  <c r="T304" i="2"/>
  <c r="R304" i="2"/>
  <c r="P304" i="2"/>
  <c r="BI300" i="2"/>
  <c r="BH300" i="2"/>
  <c r="BG300" i="2"/>
  <c r="BE300" i="2"/>
  <c r="T300" i="2"/>
  <c r="R300" i="2"/>
  <c r="P300" i="2"/>
  <c r="BI297" i="2"/>
  <c r="BH297" i="2"/>
  <c r="BG297" i="2"/>
  <c r="BE297" i="2"/>
  <c r="T297" i="2"/>
  <c r="T296" i="2" s="1"/>
  <c r="R297" i="2"/>
  <c r="R296" i="2"/>
  <c r="P297" i="2"/>
  <c r="P296" i="2"/>
  <c r="BI293" i="2"/>
  <c r="BH293" i="2"/>
  <c r="BG293" i="2"/>
  <c r="BE293" i="2"/>
  <c r="T293" i="2"/>
  <c r="R293" i="2"/>
  <c r="P293" i="2"/>
  <c r="BI292" i="2"/>
  <c r="BH292" i="2"/>
  <c r="BG292" i="2"/>
  <c r="BE292" i="2"/>
  <c r="T292" i="2"/>
  <c r="R292" i="2"/>
  <c r="P292" i="2"/>
  <c r="BI289" i="2"/>
  <c r="BH289" i="2"/>
  <c r="BG289" i="2"/>
  <c r="BE289" i="2"/>
  <c r="T289" i="2"/>
  <c r="R289" i="2"/>
  <c r="P289" i="2"/>
  <c r="BI288" i="2"/>
  <c r="BH288" i="2"/>
  <c r="BG288" i="2"/>
  <c r="BE288" i="2"/>
  <c r="T288" i="2"/>
  <c r="R288" i="2"/>
  <c r="P288" i="2"/>
  <c r="BI279" i="2"/>
  <c r="BH279" i="2"/>
  <c r="BG279" i="2"/>
  <c r="BE279" i="2"/>
  <c r="T279" i="2"/>
  <c r="R279" i="2"/>
  <c r="P279" i="2"/>
  <c r="BI278" i="2"/>
  <c r="BH278" i="2"/>
  <c r="BG278" i="2"/>
  <c r="BE278" i="2"/>
  <c r="T278" i="2"/>
  <c r="R278" i="2"/>
  <c r="P278" i="2"/>
  <c r="BI277" i="2"/>
  <c r="BH277" i="2"/>
  <c r="BG277" i="2"/>
  <c r="BE277" i="2"/>
  <c r="T277" i="2"/>
  <c r="R277" i="2"/>
  <c r="P277" i="2"/>
  <c r="BI273" i="2"/>
  <c r="BH273" i="2"/>
  <c r="BG273" i="2"/>
  <c r="BE273" i="2"/>
  <c r="T273" i="2"/>
  <c r="R273" i="2"/>
  <c r="P273" i="2"/>
  <c r="BI269" i="2"/>
  <c r="BH269" i="2"/>
  <c r="BG269" i="2"/>
  <c r="BE269" i="2"/>
  <c r="T269" i="2"/>
  <c r="R269" i="2"/>
  <c r="P269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4" i="2"/>
  <c r="BH264" i="2"/>
  <c r="BG264" i="2"/>
  <c r="BE264" i="2"/>
  <c r="T264" i="2"/>
  <c r="R264" i="2"/>
  <c r="P264" i="2"/>
  <c r="BI263" i="2"/>
  <c r="BH263" i="2"/>
  <c r="BG263" i="2"/>
  <c r="BE263" i="2"/>
  <c r="T263" i="2"/>
  <c r="R263" i="2"/>
  <c r="P263" i="2"/>
  <c r="BI259" i="2"/>
  <c r="BH259" i="2"/>
  <c r="BG259" i="2"/>
  <c r="BE259" i="2"/>
  <c r="T259" i="2"/>
  <c r="R259" i="2"/>
  <c r="P259" i="2"/>
  <c r="BI255" i="2"/>
  <c r="BH255" i="2"/>
  <c r="BG255" i="2"/>
  <c r="BE255" i="2"/>
  <c r="T255" i="2"/>
  <c r="R255" i="2"/>
  <c r="P255" i="2"/>
  <c r="BI252" i="2"/>
  <c r="BH252" i="2"/>
  <c r="BG252" i="2"/>
  <c r="BE252" i="2"/>
  <c r="T252" i="2"/>
  <c r="R252" i="2"/>
  <c r="P252" i="2"/>
  <c r="BI249" i="2"/>
  <c r="BH249" i="2"/>
  <c r="BG249" i="2"/>
  <c r="BE249" i="2"/>
  <c r="T249" i="2"/>
  <c r="R249" i="2"/>
  <c r="P249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1" i="2"/>
  <c r="BH241" i="2"/>
  <c r="BG241" i="2"/>
  <c r="BE241" i="2"/>
  <c r="T241" i="2"/>
  <c r="R241" i="2"/>
  <c r="P241" i="2"/>
  <c r="BI238" i="2"/>
  <c r="BH238" i="2"/>
  <c r="BG238" i="2"/>
  <c r="BE238" i="2"/>
  <c r="T238" i="2"/>
  <c r="R238" i="2"/>
  <c r="P238" i="2"/>
  <c r="BI235" i="2"/>
  <c r="BH235" i="2"/>
  <c r="BG235" i="2"/>
  <c r="BE235" i="2"/>
  <c r="T235" i="2"/>
  <c r="R235" i="2"/>
  <c r="P235" i="2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6" i="2"/>
  <c r="BH226" i="2"/>
  <c r="BG226" i="2"/>
  <c r="BE226" i="2"/>
  <c r="T226" i="2"/>
  <c r="R226" i="2"/>
  <c r="P226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18" i="2"/>
  <c r="BH218" i="2"/>
  <c r="BG218" i="2"/>
  <c r="BE218" i="2"/>
  <c r="T218" i="2"/>
  <c r="R218" i="2"/>
  <c r="P218" i="2"/>
  <c r="BI216" i="2"/>
  <c r="BH216" i="2"/>
  <c r="BG216" i="2"/>
  <c r="BE216" i="2"/>
  <c r="T216" i="2"/>
  <c r="R216" i="2"/>
  <c r="P216" i="2"/>
  <c r="BI210" i="2"/>
  <c r="BH210" i="2"/>
  <c r="BG210" i="2"/>
  <c r="BE210" i="2"/>
  <c r="T210" i="2"/>
  <c r="R210" i="2"/>
  <c r="P210" i="2"/>
  <c r="BI206" i="2"/>
  <c r="BH206" i="2"/>
  <c r="BG206" i="2"/>
  <c r="BE206" i="2"/>
  <c r="T206" i="2"/>
  <c r="R206" i="2"/>
  <c r="P206" i="2"/>
  <c r="BI203" i="2"/>
  <c r="BH203" i="2"/>
  <c r="BG203" i="2"/>
  <c r="BE203" i="2"/>
  <c r="T203" i="2"/>
  <c r="R203" i="2"/>
  <c r="P203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5" i="2"/>
  <c r="BH195" i="2"/>
  <c r="BG195" i="2"/>
  <c r="BE195" i="2"/>
  <c r="T195" i="2"/>
  <c r="R195" i="2"/>
  <c r="P195" i="2"/>
  <c r="BI192" i="2"/>
  <c r="BH192" i="2"/>
  <c r="BG192" i="2"/>
  <c r="BE192" i="2"/>
  <c r="T192" i="2"/>
  <c r="R192" i="2"/>
  <c r="P192" i="2"/>
  <c r="BI190" i="2"/>
  <c r="BH190" i="2"/>
  <c r="BG190" i="2"/>
  <c r="BE190" i="2"/>
  <c r="T190" i="2"/>
  <c r="R190" i="2"/>
  <c r="P190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3" i="2"/>
  <c r="BH183" i="2"/>
  <c r="BG183" i="2"/>
  <c r="BE183" i="2"/>
  <c r="T183" i="2"/>
  <c r="R183" i="2"/>
  <c r="P183" i="2"/>
  <c r="BI180" i="2"/>
  <c r="BH180" i="2"/>
  <c r="BG180" i="2"/>
  <c r="BE180" i="2"/>
  <c r="T180" i="2"/>
  <c r="R180" i="2"/>
  <c r="P180" i="2"/>
  <c r="BI178" i="2"/>
  <c r="BH178" i="2"/>
  <c r="BG178" i="2"/>
  <c r="BE178" i="2"/>
  <c r="T178" i="2"/>
  <c r="R178" i="2"/>
  <c r="P178" i="2"/>
  <c r="BI174" i="2"/>
  <c r="BH174" i="2"/>
  <c r="BG174" i="2"/>
  <c r="BE174" i="2"/>
  <c r="T174" i="2"/>
  <c r="R174" i="2"/>
  <c r="P174" i="2"/>
  <c r="BI171" i="2"/>
  <c r="BH171" i="2"/>
  <c r="BG171" i="2"/>
  <c r="BE171" i="2"/>
  <c r="T171" i="2"/>
  <c r="R171" i="2"/>
  <c r="P171" i="2"/>
  <c r="BI168" i="2"/>
  <c r="BH168" i="2"/>
  <c r="BG168" i="2"/>
  <c r="BE168" i="2"/>
  <c r="T168" i="2"/>
  <c r="R168" i="2"/>
  <c r="P168" i="2"/>
  <c r="BI165" i="2"/>
  <c r="BH165" i="2"/>
  <c r="BG165" i="2"/>
  <c r="BE165" i="2"/>
  <c r="T165" i="2"/>
  <c r="R165" i="2"/>
  <c r="P165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5" i="2"/>
  <c r="BH155" i="2"/>
  <c r="BG155" i="2"/>
  <c r="BE155" i="2"/>
  <c r="T155" i="2"/>
  <c r="R155" i="2"/>
  <c r="P155" i="2"/>
  <c r="BI152" i="2"/>
  <c r="BH152" i="2"/>
  <c r="BG152" i="2"/>
  <c r="BE152" i="2"/>
  <c r="T152" i="2"/>
  <c r="R152" i="2"/>
  <c r="P152" i="2"/>
  <c r="BI149" i="2"/>
  <c r="BH149" i="2"/>
  <c r="BG149" i="2"/>
  <c r="BE149" i="2"/>
  <c r="T149" i="2"/>
  <c r="R149" i="2"/>
  <c r="P149" i="2"/>
  <c r="BI145" i="2"/>
  <c r="BH145" i="2"/>
  <c r="BG145" i="2"/>
  <c r="BE145" i="2"/>
  <c r="T145" i="2"/>
  <c r="R145" i="2"/>
  <c r="P145" i="2"/>
  <c r="BI142" i="2"/>
  <c r="BH142" i="2"/>
  <c r="BG142" i="2"/>
  <c r="BE142" i="2"/>
  <c r="T142" i="2"/>
  <c r="R142" i="2"/>
  <c r="P142" i="2"/>
  <c r="BI138" i="2"/>
  <c r="BH138" i="2"/>
  <c r="BG138" i="2"/>
  <c r="BE138" i="2"/>
  <c r="T138" i="2"/>
  <c r="R138" i="2"/>
  <c r="P138" i="2"/>
  <c r="BI135" i="2"/>
  <c r="BH135" i="2"/>
  <c r="BG135" i="2"/>
  <c r="BE135" i="2"/>
  <c r="T135" i="2"/>
  <c r="R135" i="2"/>
  <c r="P135" i="2"/>
  <c r="J129" i="2"/>
  <c r="F128" i="2"/>
  <c r="F126" i="2"/>
  <c r="E124" i="2"/>
  <c r="J94" i="2"/>
  <c r="F93" i="2"/>
  <c r="F91" i="2"/>
  <c r="E89" i="2"/>
  <c r="J23" i="2"/>
  <c r="E23" i="2"/>
  <c r="J128" i="2" s="1"/>
  <c r="J22" i="2"/>
  <c r="J20" i="2"/>
  <c r="E20" i="2"/>
  <c r="F129" i="2"/>
  <c r="J19" i="2"/>
  <c r="J14" i="2"/>
  <c r="J91" i="2" s="1"/>
  <c r="E7" i="2"/>
  <c r="E120" i="2" s="1"/>
  <c r="L90" i="1"/>
  <c r="AM90" i="1"/>
  <c r="AM89" i="1"/>
  <c r="L89" i="1"/>
  <c r="AM87" i="1"/>
  <c r="L87" i="1"/>
  <c r="L85" i="1"/>
  <c r="BK292" i="2"/>
  <c r="BK168" i="2"/>
  <c r="BK297" i="2"/>
  <c r="BK252" i="2"/>
  <c r="J200" i="2"/>
  <c r="BK183" i="2"/>
  <c r="J279" i="2"/>
  <c r="J235" i="2"/>
  <c r="J142" i="2"/>
  <c r="J292" i="2"/>
  <c r="BK264" i="2"/>
  <c r="BK231" i="2"/>
  <c r="J186" i="2"/>
  <c r="AS99" i="1"/>
  <c r="J264" i="2"/>
  <c r="BK235" i="2"/>
  <c r="BK190" i="2"/>
  <c r="BK160" i="2"/>
  <c r="J307" i="2"/>
  <c r="J160" i="2"/>
  <c r="BK226" i="2"/>
  <c r="J171" i="2"/>
  <c r="BK195" i="2"/>
  <c r="J206" i="3"/>
  <c r="BK150" i="3"/>
  <c r="BK209" i="3"/>
  <c r="J164" i="3"/>
  <c r="BK182" i="3"/>
  <c r="BK158" i="3"/>
  <c r="J157" i="3"/>
  <c r="J224" i="3"/>
  <c r="J175" i="3"/>
  <c r="BK191" i="3"/>
  <c r="J147" i="3"/>
  <c r="J182" i="3"/>
  <c r="J244" i="4"/>
  <c r="BK199" i="4"/>
  <c r="BK179" i="4"/>
  <c r="J280" i="4"/>
  <c r="J254" i="4"/>
  <c r="BK211" i="4"/>
  <c r="BK270" i="4"/>
  <c r="BK261" i="4"/>
  <c r="J225" i="4"/>
  <c r="BK193" i="4"/>
  <c r="BK166" i="4"/>
  <c r="BK144" i="4"/>
  <c r="J196" i="4"/>
  <c r="J156" i="4"/>
  <c r="J200" i="4"/>
  <c r="J266" i="4"/>
  <c r="BK247" i="4"/>
  <c r="BK225" i="4"/>
  <c r="J178" i="4"/>
  <c r="J151" i="4"/>
  <c r="BK143" i="4"/>
  <c r="J164" i="4"/>
  <c r="BK192" i="5"/>
  <c r="J127" i="5"/>
  <c r="BK158" i="5"/>
  <c r="BK185" i="5"/>
  <c r="J179" i="5"/>
  <c r="BK171" i="5"/>
  <c r="J161" i="5"/>
  <c r="BK137" i="5"/>
  <c r="BK127" i="5"/>
  <c r="J186" i="5"/>
  <c r="J177" i="5"/>
  <c r="BK170" i="5"/>
  <c r="BK152" i="5"/>
  <c r="BK136" i="5"/>
  <c r="J167" i="5"/>
  <c r="J137" i="5"/>
  <c r="BK189" i="5"/>
  <c r="BK178" i="5"/>
  <c r="J142" i="5"/>
  <c r="BK181" i="5"/>
  <c r="J151" i="5"/>
  <c r="J146" i="5"/>
  <c r="J123" i="5"/>
  <c r="J144" i="5"/>
  <c r="J209" i="6"/>
  <c r="J178" i="6"/>
  <c r="BK152" i="6"/>
  <c r="J122" i="6"/>
  <c r="J214" i="6"/>
  <c r="BK206" i="6"/>
  <c r="J187" i="6"/>
  <c r="J181" i="6"/>
  <c r="J145" i="6"/>
  <c r="BK125" i="6"/>
  <c r="J192" i="6"/>
  <c r="J151" i="6"/>
  <c r="J137" i="6"/>
  <c r="BK217" i="6"/>
  <c r="J203" i="6"/>
  <c r="J186" i="6"/>
  <c r="BK178" i="6"/>
  <c r="J157" i="6"/>
  <c r="BK151" i="6"/>
  <c r="J142" i="6"/>
  <c r="BK130" i="6"/>
  <c r="BK192" i="6"/>
  <c r="BK184" i="6"/>
  <c r="J168" i="6"/>
  <c r="J213" i="6"/>
  <c r="BK182" i="6"/>
  <c r="BK158" i="6"/>
  <c r="BK137" i="6"/>
  <c r="BK179" i="6"/>
  <c r="J164" i="6"/>
  <c r="J155" i="6"/>
  <c r="J150" i="6"/>
  <c r="J129" i="6"/>
  <c r="J125" i="7"/>
  <c r="BK127" i="7"/>
  <c r="BK244" i="2"/>
  <c r="J329" i="2"/>
  <c r="J246" i="2"/>
  <c r="J300" i="2"/>
  <c r="J178" i="2"/>
  <c r="J278" i="2"/>
  <c r="J232" i="2"/>
  <c r="BK200" i="2"/>
  <c r="BK138" i="2"/>
  <c r="J255" i="2"/>
  <c r="BK222" i="2"/>
  <c r="BK313" i="2"/>
  <c r="J238" i="2"/>
  <c r="BK163" i="2"/>
  <c r="BK192" i="2"/>
  <c r="BK139" i="3"/>
  <c r="BK196" i="3"/>
  <c r="BK138" i="3"/>
  <c r="J167" i="3"/>
  <c r="BK214" i="3"/>
  <c r="BK174" i="3"/>
  <c r="BK167" i="3"/>
  <c r="BK132" i="3"/>
  <c r="BK280" i="4"/>
  <c r="BK228" i="4"/>
  <c r="J190" i="4"/>
  <c r="J276" i="4"/>
  <c r="BK208" i="4"/>
  <c r="BK263" i="4"/>
  <c r="J247" i="4"/>
  <c r="BK177" i="4"/>
  <c r="BK151" i="4"/>
  <c r="J228" i="4"/>
  <c r="J169" i="4"/>
  <c r="BK259" i="4"/>
  <c r="J214" i="4"/>
  <c r="J160" i="4"/>
  <c r="J171" i="4"/>
  <c r="J130" i="5"/>
  <c r="J152" i="5"/>
  <c r="BK183" i="5"/>
  <c r="BK174" i="5"/>
  <c r="BK154" i="5"/>
  <c r="BK133" i="5"/>
  <c r="BK188" i="5"/>
  <c r="BK173" i="5"/>
  <c r="J156" i="5"/>
  <c r="BK135" i="5"/>
  <c r="J162" i="5"/>
  <c r="J124" i="5"/>
  <c r="BK147" i="5"/>
  <c r="BK159" i="5"/>
  <c r="J149" i="5"/>
  <c r="BK160" i="6"/>
  <c r="J188" i="6"/>
  <c r="BK129" i="6"/>
  <c r="J218" i="6"/>
  <c r="BK194" i="6"/>
  <c r="BK174" i="6"/>
  <c r="BK144" i="6"/>
  <c r="J208" i="6"/>
  <c r="J175" i="6"/>
  <c r="J123" i="6"/>
  <c r="BK159" i="6"/>
  <c r="BK187" i="6"/>
  <c r="BK166" i="6"/>
  <c r="J124" i="6"/>
  <c r="J134" i="6"/>
  <c r="BK123" i="7"/>
  <c r="J123" i="7"/>
  <c r="BK210" i="2"/>
  <c r="J199" i="2"/>
  <c r="J293" i="2"/>
  <c r="BK277" i="2"/>
  <c r="BK218" i="2"/>
  <c r="J138" i="2"/>
  <c r="BK263" i="2"/>
  <c r="J183" i="2"/>
  <c r="BK152" i="2"/>
  <c r="J288" i="2"/>
  <c r="J263" i="2"/>
  <c r="J226" i="2"/>
  <c r="BK198" i="2"/>
  <c r="BK142" i="2"/>
  <c r="BK288" i="2"/>
  <c r="BK246" i="2"/>
  <c r="J231" i="2"/>
  <c r="BK178" i="2"/>
  <c r="BK321" i="2"/>
  <c r="BK162" i="2"/>
  <c r="BK230" i="2"/>
  <c r="AS95" i="1"/>
  <c r="BK171" i="2"/>
  <c r="BK153" i="3"/>
  <c r="J214" i="3"/>
  <c r="BK175" i="3"/>
  <c r="J203" i="3"/>
  <c r="J170" i="3"/>
  <c r="BK163" i="3"/>
  <c r="J138" i="3"/>
  <c r="J194" i="3"/>
  <c r="BK221" i="3"/>
  <c r="BK188" i="3"/>
  <c r="BK143" i="3"/>
  <c r="BK199" i="3"/>
  <c r="J132" i="3"/>
  <c r="J259" i="4"/>
  <c r="BK214" i="4"/>
  <c r="J182" i="4"/>
  <c r="J144" i="4"/>
  <c r="J250" i="4"/>
  <c r="J203" i="4"/>
  <c r="BK258" i="4"/>
  <c r="J231" i="4"/>
  <c r="J187" i="4"/>
  <c r="BK169" i="4"/>
  <c r="BK139" i="4"/>
  <c r="J193" i="4"/>
  <c r="BK145" i="4"/>
  <c r="J179" i="4"/>
  <c r="J252" i="4"/>
  <c r="J238" i="4"/>
  <c r="BK190" i="4"/>
  <c r="J166" i="4"/>
  <c r="J177" i="4"/>
  <c r="J193" i="5"/>
  <c r="BK176" i="5"/>
  <c r="BK157" i="5"/>
  <c r="J187" i="5"/>
  <c r="J181" i="5"/>
  <c r="BK172" i="5"/>
  <c r="BK162" i="5"/>
  <c r="BK145" i="5"/>
  <c r="J135" i="5"/>
  <c r="BK193" i="5"/>
  <c r="BK182" i="5"/>
  <c r="J171" i="5"/>
  <c r="J166" i="5"/>
  <c r="BK141" i="5"/>
  <c r="BK129" i="5"/>
  <c r="BK163" i="5"/>
  <c r="J132" i="5"/>
  <c r="J183" i="5"/>
  <c r="J176" i="5"/>
  <c r="J125" i="5"/>
  <c r="J173" i="5"/>
  <c r="BK156" i="5"/>
  <c r="BK134" i="5"/>
  <c r="J122" i="5"/>
  <c r="BK143" i="5"/>
  <c r="BK208" i="6"/>
  <c r="J194" i="6"/>
  <c r="BK162" i="6"/>
  <c r="J131" i="6"/>
  <c r="J216" i="6"/>
  <c r="BK207" i="6"/>
  <c r="BK200" i="6"/>
  <c r="BK185" i="6"/>
  <c r="J172" i="6"/>
  <c r="J141" i="6"/>
  <c r="BK209" i="6"/>
  <c r="J193" i="6"/>
  <c r="BK169" i="6"/>
  <c r="J127" i="6"/>
  <c r="BK219" i="6"/>
  <c r="BK205" i="6"/>
  <c r="J198" i="6"/>
  <c r="BK181" i="6"/>
  <c r="J166" i="6"/>
  <c r="BK154" i="6"/>
  <c r="BK146" i="6"/>
  <c r="BK139" i="6"/>
  <c r="J215" i="6"/>
  <c r="J190" i="6"/>
  <c r="BK176" i="6"/>
  <c r="BK164" i="6"/>
  <c r="BK190" i="6"/>
  <c r="BK167" i="6"/>
  <c r="J143" i="6"/>
  <c r="BK123" i="6"/>
  <c r="J176" i="6"/>
  <c r="BK161" i="6"/>
  <c r="BK149" i="6"/>
  <c r="BK138" i="6"/>
  <c r="J127" i="7"/>
  <c r="J273" i="2"/>
  <c r="J203" i="2"/>
  <c r="J313" i="2"/>
  <c r="BK265" i="2"/>
  <c r="J216" i="2"/>
  <c r="J135" i="2"/>
  <c r="J259" i="2"/>
  <c r="J180" i="2"/>
  <c r="J309" i="2"/>
  <c r="BK279" i="2"/>
  <c r="J265" i="2"/>
  <c r="BK245" i="2"/>
  <c r="J206" i="2"/>
  <c r="J165" i="2"/>
  <c r="AS97" i="1"/>
  <c r="BK278" i="2"/>
  <c r="BK241" i="2"/>
  <c r="J230" i="2"/>
  <c r="BK174" i="2"/>
  <c r="BK329" i="2"/>
  <c r="J266" i="2"/>
  <c r="J252" i="2"/>
  <c r="J198" i="2"/>
  <c r="BK216" i="2"/>
  <c r="J161" i="2"/>
  <c r="J171" i="3"/>
  <c r="J221" i="3"/>
  <c r="J200" i="3"/>
  <c r="J158" i="3"/>
  <c r="J188" i="3"/>
  <c r="J209" i="3"/>
  <c r="BK194" i="3"/>
  <c r="J227" i="3"/>
  <c r="J191" i="3"/>
  <c r="BK204" i="3"/>
  <c r="J150" i="3"/>
  <c r="J153" i="3"/>
  <c r="J261" i="4"/>
  <c r="J208" i="4"/>
  <c r="J153" i="4"/>
  <c r="BK279" i="4"/>
  <c r="J241" i="4"/>
  <c r="BK276" i="4"/>
  <c r="BK254" i="4"/>
  <c r="BK242" i="4"/>
  <c r="BK222" i="4"/>
  <c r="J173" i="4"/>
  <c r="BK156" i="4"/>
  <c r="BK282" i="4"/>
  <c r="J188" i="4"/>
  <c r="BK231" i="4"/>
  <c r="J139" i="4"/>
  <c r="J258" i="4"/>
  <c r="J234" i="4"/>
  <c r="BK200" i="4"/>
  <c r="BK173" i="4"/>
  <c r="J145" i="4"/>
  <c r="BK184" i="5"/>
  <c r="BK124" i="5"/>
  <c r="BK155" i="5"/>
  <c r="J191" i="5"/>
  <c r="J175" i="5"/>
  <c r="BK168" i="5"/>
  <c r="J155" i="5"/>
  <c r="J143" i="5"/>
  <c r="BK131" i="5"/>
  <c r="BK122" i="5"/>
  <c r="BK180" i="5"/>
  <c r="J172" i="5"/>
  <c r="J168" i="5"/>
  <c r="J145" i="5"/>
  <c r="BK128" i="5"/>
  <c r="J147" i="5"/>
  <c r="J190" i="5"/>
  <c r="BK166" i="5"/>
  <c r="BK123" i="5"/>
  <c r="J153" i="5"/>
  <c r="BK139" i="5"/>
  <c r="J129" i="5"/>
  <c r="J148" i="5"/>
  <c r="BK198" i="6"/>
  <c r="J180" i="6"/>
  <c r="J154" i="6"/>
  <c r="BK218" i="6"/>
  <c r="J212" i="6"/>
  <c r="BK202" i="6"/>
  <c r="BK193" i="6"/>
  <c r="BK183" i="6"/>
  <c r="J148" i="6"/>
  <c r="BK128" i="6"/>
  <c r="BK188" i="6"/>
  <c r="J167" i="6"/>
  <c r="J128" i="6"/>
  <c r="BK124" i="6"/>
  <c r="J206" i="6"/>
  <c r="J199" i="6"/>
  <c r="J184" i="6"/>
  <c r="J171" i="6"/>
  <c r="J152" i="6"/>
  <c r="J132" i="6"/>
  <c r="BK199" i="6"/>
  <c r="BK189" i="6"/>
  <c r="J169" i="6"/>
  <c r="BK136" i="6"/>
  <c r="BK203" i="6"/>
  <c r="J160" i="6"/>
  <c r="J144" i="6"/>
  <c r="BK127" i="6"/>
  <c r="J174" i="6"/>
  <c r="J162" i="6"/>
  <c r="BK134" i="6"/>
  <c r="BK145" i="6"/>
  <c r="BK119" i="7"/>
  <c r="J119" i="7"/>
  <c r="J222" i="2"/>
  <c r="J321" i="2"/>
  <c r="BK238" i="2"/>
  <c r="BK186" i="2"/>
  <c r="BK293" i="2"/>
  <c r="BK187" i="2"/>
  <c r="BK307" i="2"/>
  <c r="BK255" i="2"/>
  <c r="BK203" i="2"/>
  <c r="J149" i="2"/>
  <c r="J269" i="2"/>
  <c r="J210" i="2"/>
  <c r="BK149" i="2"/>
  <c r="J152" i="2"/>
  <c r="J192" i="2"/>
  <c r="BK199" i="2"/>
  <c r="J185" i="3"/>
  <c r="BK218" i="3"/>
  <c r="BK200" i="3"/>
  <c r="BK162" i="3"/>
  <c r="BK179" i="3"/>
  <c r="J143" i="3"/>
  <c r="BK170" i="3"/>
  <c r="J204" i="3"/>
  <c r="J279" i="4"/>
  <c r="J211" i="4"/>
  <c r="BK178" i="4"/>
  <c r="BK273" i="4"/>
  <c r="BK237" i="4"/>
  <c r="BK267" i="4"/>
  <c r="BK252" i="4"/>
  <c r="BK182" i="4"/>
  <c r="BK148" i="4"/>
  <c r="J222" i="4"/>
  <c r="BK153" i="4"/>
  <c r="J260" i="4"/>
  <c r="BK220" i="4"/>
  <c r="J176" i="4"/>
  <c r="BK186" i="4"/>
  <c r="J133" i="5"/>
  <c r="J159" i="5"/>
  <c r="J138" i="5"/>
  <c r="J178" i="5"/>
  <c r="BK164" i="5"/>
  <c r="BK148" i="5"/>
  <c r="J136" i="5"/>
  <c r="BK125" i="5"/>
  <c r="BK179" i="5"/>
  <c r="BK144" i="5"/>
  <c r="J189" i="5"/>
  <c r="J192" i="5"/>
  <c r="BK160" i="5"/>
  <c r="J163" i="5"/>
  <c r="BK140" i="5"/>
  <c r="BK187" i="5"/>
  <c r="BK212" i="6"/>
  <c r="J182" i="6"/>
  <c r="J140" i="6"/>
  <c r="BK215" i="6"/>
  <c r="BK204" i="6"/>
  <c r="BK173" i="6"/>
  <c r="J133" i="6"/>
  <c r="J205" i="6"/>
  <c r="BK168" i="6"/>
  <c r="BK126" i="6"/>
  <c r="BK210" i="6"/>
  <c r="J189" i="6"/>
  <c r="J159" i="6"/>
  <c r="BK147" i="6"/>
  <c r="J136" i="6"/>
  <c r="BK196" i="6"/>
  <c r="J177" i="6"/>
  <c r="J153" i="6"/>
  <c r="J179" i="6"/>
  <c r="BK153" i="6"/>
  <c r="BK197" i="6"/>
  <c r="BK165" i="6"/>
  <c r="J138" i="6"/>
  <c r="BK142" i="6"/>
  <c r="BK125" i="7"/>
  <c r="J277" i="2"/>
  <c r="J190" i="2"/>
  <c r="BK304" i="2"/>
  <c r="J289" i="2"/>
  <c r="J195" i="2"/>
  <c r="BK145" i="2"/>
  <c r="J297" i="2"/>
  <c r="J241" i="2"/>
  <c r="BK165" i="2"/>
  <c r="BK300" i="2"/>
  <c r="BK273" i="2"/>
  <c r="J249" i="2"/>
  <c r="J218" i="2"/>
  <c r="J174" i="2"/>
  <c r="BK317" i="2"/>
  <c r="BK249" i="2"/>
  <c r="BK232" i="2"/>
  <c r="BK180" i="2"/>
  <c r="J145" i="2"/>
  <c r="BK289" i="2"/>
  <c r="J155" i="2"/>
  <c r="J187" i="2"/>
  <c r="BK206" i="2"/>
  <c r="J162" i="2"/>
  <c r="J174" i="3"/>
  <c r="BK227" i="3"/>
  <c r="J199" i="3"/>
  <c r="BK142" i="3"/>
  <c r="BK185" i="3"/>
  <c r="J218" i="3"/>
  <c r="J196" i="3"/>
  <c r="J135" i="3"/>
  <c r="J179" i="3"/>
  <c r="BK203" i="3"/>
  <c r="J162" i="3"/>
  <c r="J142" i="3"/>
  <c r="BK171" i="3"/>
  <c r="J273" i="4"/>
  <c r="BK217" i="4"/>
  <c r="BK188" i="4"/>
  <c r="J143" i="4"/>
  <c r="J263" i="4"/>
  <c r="J220" i="4"/>
  <c r="BK164" i="4"/>
  <c r="BK266" i="4"/>
  <c r="BK238" i="4"/>
  <c r="BK203" i="4"/>
  <c r="BK176" i="4"/>
  <c r="BK160" i="4"/>
  <c r="BK142" i="4"/>
  <c r="J217" i="4"/>
  <c r="J170" i="4"/>
  <c r="J267" i="4"/>
  <c r="BK250" i="4"/>
  <c r="J237" i="4"/>
  <c r="BK205" i="4"/>
  <c r="BK170" i="4"/>
  <c r="J282" i="4"/>
  <c r="BK191" i="5"/>
  <c r="J160" i="5"/>
  <c r="BK153" i="5"/>
  <c r="BK186" i="5"/>
  <c r="J180" i="5"/>
  <c r="J170" i="5"/>
  <c r="J157" i="5"/>
  <c r="BK151" i="5"/>
  <c r="J141" i="5"/>
  <c r="J128" i="5"/>
  <c r="J184" i="5"/>
  <c r="J174" i="5"/>
  <c r="J169" i="5"/>
  <c r="BK150" i="5"/>
  <c r="J134" i="5"/>
  <c r="J158" i="5"/>
  <c r="BK126" i="5"/>
  <c r="BK177" i="5"/>
  <c r="J131" i="5"/>
  <c r="BK161" i="5"/>
  <c r="J150" i="5"/>
  <c r="BK130" i="5"/>
  <c r="J126" i="5"/>
  <c r="BK138" i="5"/>
  <c r="J197" i="6"/>
  <c r="BK177" i="6"/>
  <c r="J139" i="6"/>
  <c r="J217" i="6"/>
  <c r="BK213" i="6"/>
  <c r="J201" i="6"/>
  <c r="BK186" i="6"/>
  <c r="BK175" i="6"/>
  <c r="BK140" i="6"/>
  <c r="J126" i="6"/>
  <c r="J196" i="6"/>
  <c r="J161" i="6"/>
  <c r="J146" i="6"/>
  <c r="J125" i="6"/>
  <c r="BK214" i="6"/>
  <c r="J202" i="6"/>
  <c r="J185" i="6"/>
  <c r="J165" i="6"/>
  <c r="BK155" i="6"/>
  <c r="BK143" i="6"/>
  <c r="J135" i="6"/>
  <c r="J207" i="6"/>
  <c r="J170" i="6"/>
  <c r="BK135" i="6"/>
  <c r="BK201" i="6"/>
  <c r="BK171" i="6"/>
  <c r="BK156" i="6"/>
  <c r="BK131" i="6"/>
  <c r="J173" i="6"/>
  <c r="J158" i="6"/>
  <c r="J130" i="6"/>
  <c r="BK148" i="6"/>
  <c r="BK133" i="6"/>
  <c r="J129" i="7"/>
  <c r="BK129" i="7"/>
  <c r="BK121" i="7"/>
  <c r="BK259" i="2"/>
  <c r="J317" i="2"/>
  <c r="J245" i="2"/>
  <c r="BK161" i="2"/>
  <c r="BK266" i="2"/>
  <c r="J168" i="2"/>
  <c r="J304" i="2"/>
  <c r="BK269" i="2"/>
  <c r="BK221" i="2"/>
  <c r="BK155" i="2"/>
  <c r="BK309" i="2"/>
  <c r="J244" i="2"/>
  <c r="J221" i="2"/>
  <c r="BK135" i="2"/>
  <c r="BK159" i="2"/>
  <c r="J159" i="2"/>
  <c r="J163" i="2"/>
  <c r="BK157" i="3"/>
  <c r="BK206" i="3"/>
  <c r="J139" i="3"/>
  <c r="BK224" i="3"/>
  <c r="BK164" i="3"/>
  <c r="BK147" i="3"/>
  <c r="J163" i="3"/>
  <c r="BK135" i="3"/>
  <c r="BK234" i="4"/>
  <c r="BK196" i="4"/>
  <c r="J148" i="4"/>
  <c r="J242" i="4"/>
  <c r="J199" i="4"/>
  <c r="BK260" i="4"/>
  <c r="J205" i="4"/>
  <c r="BK171" i="4"/>
  <c r="BK241" i="4"/>
  <c r="BK187" i="4"/>
  <c r="J270" i="4"/>
  <c r="BK244" i="4"/>
  <c r="J186" i="4"/>
  <c r="J142" i="4"/>
  <c r="J139" i="5"/>
  <c r="J140" i="5"/>
  <c r="J182" i="5"/>
  <c r="BK169" i="5"/>
  <c r="BK146" i="5"/>
  <c r="BK132" i="5"/>
  <c r="BK190" i="5"/>
  <c r="BK175" i="5"/>
  <c r="BK149" i="5"/>
  <c r="J185" i="5"/>
  <c r="J188" i="5"/>
  <c r="J154" i="5"/>
  <c r="BK167" i="5"/>
  <c r="BK142" i="5"/>
  <c r="J164" i="5"/>
  <c r="BK195" i="6"/>
  <c r="J163" i="6"/>
  <c r="J219" i="6"/>
  <c r="J211" i="6"/>
  <c r="J195" i="6"/>
  <c r="BK157" i="6"/>
  <c r="J210" i="6"/>
  <c r="J183" i="6"/>
  <c r="J149" i="6"/>
  <c r="BK216" i="6"/>
  <c r="J200" i="6"/>
  <c r="BK180" i="6"/>
  <c r="J156" i="6"/>
  <c r="BK141" i="6"/>
  <c r="J204" i="6"/>
  <c r="BK172" i="6"/>
  <c r="BK211" i="6"/>
  <c r="BK163" i="6"/>
  <c r="BK132" i="6"/>
  <c r="BK170" i="6"/>
  <c r="BK150" i="6"/>
  <c r="J147" i="6"/>
  <c r="BK122" i="6"/>
  <c r="J121" i="7"/>
  <c r="BK164" i="2" l="1"/>
  <c r="J164" i="2"/>
  <c r="J101" i="2"/>
  <c r="R179" i="2"/>
  <c r="P225" i="2"/>
  <c r="P308" i="2"/>
  <c r="R131" i="3"/>
  <c r="P161" i="3"/>
  <c r="T181" i="3"/>
  <c r="R138" i="4"/>
  <c r="R137" i="4" s="1"/>
  <c r="P165" i="4"/>
  <c r="BK189" i="4"/>
  <c r="J189" i="4"/>
  <c r="J105" i="4"/>
  <c r="P221" i="4"/>
  <c r="BK253" i="4"/>
  <c r="J253" i="4"/>
  <c r="J112" i="4" s="1"/>
  <c r="R253" i="4"/>
  <c r="R121" i="5"/>
  <c r="BK121" i="6"/>
  <c r="BK120" i="6" s="1"/>
  <c r="J120" i="6" s="1"/>
  <c r="J97" i="6" s="1"/>
  <c r="J121" i="6"/>
  <c r="J98" i="6"/>
  <c r="R191" i="6"/>
  <c r="P131" i="3"/>
  <c r="P146" i="3"/>
  <c r="T161" i="3"/>
  <c r="P205" i="3"/>
  <c r="P138" i="4"/>
  <c r="BK165" i="4"/>
  <c r="BK137" i="4" s="1"/>
  <c r="J165" i="4"/>
  <c r="J102" i="4" s="1"/>
  <c r="R172" i="4"/>
  <c r="T189" i="4"/>
  <c r="P207" i="4"/>
  <c r="BK243" i="4"/>
  <c r="J243" i="4"/>
  <c r="J110" i="4"/>
  <c r="T262" i="4"/>
  <c r="P121" i="5"/>
  <c r="BK191" i="6"/>
  <c r="J191" i="6" s="1"/>
  <c r="J99" i="6" s="1"/>
  <c r="P164" i="2"/>
  <c r="R191" i="2"/>
  <c r="BK209" i="2"/>
  <c r="J209" i="2"/>
  <c r="J104" i="2" s="1"/>
  <c r="R209" i="2"/>
  <c r="BK217" i="2"/>
  <c r="J217" i="2"/>
  <c r="J105" i="2"/>
  <c r="T217" i="2"/>
  <c r="T308" i="2"/>
  <c r="T131" i="3"/>
  <c r="R161" i="3"/>
  <c r="R181" i="3"/>
  <c r="R205" i="3"/>
  <c r="BK152" i="4"/>
  <c r="J152" i="4"/>
  <c r="J101" i="4"/>
  <c r="T165" i="4"/>
  <c r="R189" i="4"/>
  <c r="R207" i="4"/>
  <c r="P243" i="4"/>
  <c r="P253" i="4"/>
  <c r="P165" i="5"/>
  <c r="R121" i="6"/>
  <c r="R120" i="6"/>
  <c r="R119" i="6"/>
  <c r="BK165" i="5"/>
  <c r="J165" i="5" s="1"/>
  <c r="J99" i="5" s="1"/>
  <c r="T134" i="2"/>
  <c r="BK179" i="2"/>
  <c r="J179" i="2"/>
  <c r="J102" i="2"/>
  <c r="P191" i="2"/>
  <c r="R225" i="2"/>
  <c r="BK299" i="2"/>
  <c r="J299" i="2"/>
  <c r="J109" i="2" s="1"/>
  <c r="P299" i="2"/>
  <c r="T299" i="2"/>
  <c r="BK131" i="3"/>
  <c r="J131" i="3" s="1"/>
  <c r="J100" i="3" s="1"/>
  <c r="T146" i="3"/>
  <c r="T205" i="3"/>
  <c r="R152" i="4"/>
  <c r="BK172" i="4"/>
  <c r="J172" i="4" s="1"/>
  <c r="J103" i="4" s="1"/>
  <c r="P185" i="4"/>
  <c r="BK207" i="4"/>
  <c r="J207" i="4"/>
  <c r="J108" i="4"/>
  <c r="T207" i="4"/>
  <c r="R243" i="4"/>
  <c r="R262" i="4"/>
  <c r="T121" i="5"/>
  <c r="P191" i="6"/>
  <c r="BK118" i="7"/>
  <c r="J118" i="7"/>
  <c r="J97" i="7"/>
  <c r="P134" i="2"/>
  <c r="T164" i="2"/>
  <c r="T179" i="2"/>
  <c r="T191" i="2"/>
  <c r="P209" i="2"/>
  <c r="T209" i="2"/>
  <c r="P217" i="2"/>
  <c r="R217" i="2"/>
  <c r="BK308" i="2"/>
  <c r="J308" i="2" s="1"/>
  <c r="J110" i="2" s="1"/>
  <c r="BK146" i="3"/>
  <c r="J146" i="3"/>
  <c r="J101" i="3"/>
  <c r="BK161" i="3"/>
  <c r="J161" i="3"/>
  <c r="J102" i="3" s="1"/>
  <c r="P181" i="3"/>
  <c r="BK195" i="3"/>
  <c r="J195" i="3"/>
  <c r="J106" i="3"/>
  <c r="BK205" i="3"/>
  <c r="J205" i="3"/>
  <c r="J107" i="3"/>
  <c r="BK138" i="4"/>
  <c r="J138" i="4" s="1"/>
  <c r="J100" i="4" s="1"/>
  <c r="T152" i="4"/>
  <c r="P172" i="4"/>
  <c r="BK185" i="4"/>
  <c r="J185" i="4"/>
  <c r="J104" i="4"/>
  <c r="R185" i="4"/>
  <c r="BK221" i="4"/>
  <c r="J221" i="4" s="1"/>
  <c r="J109" i="4" s="1"/>
  <c r="T243" i="4"/>
  <c r="P262" i="4"/>
  <c r="BK121" i="5"/>
  <c r="BK120" i="5" s="1"/>
  <c r="J120" i="5" s="1"/>
  <c r="J97" i="5" s="1"/>
  <c r="J121" i="5"/>
  <c r="J98" i="5" s="1"/>
  <c r="T165" i="5"/>
  <c r="T121" i="6"/>
  <c r="P118" i="7"/>
  <c r="P117" i="7"/>
  <c r="AU103" i="1"/>
  <c r="R134" i="2"/>
  <c r="P179" i="2"/>
  <c r="BK225" i="2"/>
  <c r="J225" i="2" s="1"/>
  <c r="J106" i="2" s="1"/>
  <c r="R299" i="2"/>
  <c r="R298" i="2" s="1"/>
  <c r="R146" i="3"/>
  <c r="BK181" i="3"/>
  <c r="J181" i="3" s="1"/>
  <c r="J105" i="3" s="1"/>
  <c r="BK180" i="3"/>
  <c r="J180" i="3"/>
  <c r="J104" i="3" s="1"/>
  <c r="P195" i="3"/>
  <c r="T195" i="3"/>
  <c r="T138" i="4"/>
  <c r="R165" i="4"/>
  <c r="P189" i="4"/>
  <c r="T221" i="4"/>
  <c r="BK262" i="4"/>
  <c r="J262" i="4" s="1"/>
  <c r="J113" i="4" s="1"/>
  <c r="R165" i="5"/>
  <c r="P121" i="6"/>
  <c r="P120" i="6"/>
  <c r="P119" i="6"/>
  <c r="AU102" i="1"/>
  <c r="R118" i="7"/>
  <c r="R117" i="7" s="1"/>
  <c r="BK134" i="2"/>
  <c r="J134" i="2" s="1"/>
  <c r="J100" i="2" s="1"/>
  <c r="R164" i="2"/>
  <c r="BK191" i="2"/>
  <c r="BK133" i="2" s="1"/>
  <c r="J133" i="2" s="1"/>
  <c r="J99" i="2" s="1"/>
  <c r="J191" i="2"/>
  <c r="J103" i="2"/>
  <c r="T225" i="2"/>
  <c r="R308" i="2"/>
  <c r="R195" i="3"/>
  <c r="P152" i="4"/>
  <c r="T172" i="4"/>
  <c r="T185" i="4"/>
  <c r="R221" i="4"/>
  <c r="T253" i="4"/>
  <c r="T191" i="6"/>
  <c r="T118" i="7"/>
  <c r="T117" i="7"/>
  <c r="BK281" i="4"/>
  <c r="J281" i="4"/>
  <c r="J114" i="4"/>
  <c r="BK251" i="4"/>
  <c r="J251" i="4" s="1"/>
  <c r="J111" i="4" s="1"/>
  <c r="BK296" i="2"/>
  <c r="J296" i="2"/>
  <c r="J107" i="2"/>
  <c r="BK178" i="3"/>
  <c r="J178" i="3"/>
  <c r="J103" i="3"/>
  <c r="BK204" i="4"/>
  <c r="J204" i="4" s="1"/>
  <c r="J106" i="4" s="1"/>
  <c r="J113" i="7"/>
  <c r="J89" i="7"/>
  <c r="F92" i="7"/>
  <c r="BF121" i="7"/>
  <c r="BF123" i="7"/>
  <c r="BF129" i="7"/>
  <c r="E107" i="7"/>
  <c r="BF119" i="7"/>
  <c r="BF125" i="7"/>
  <c r="BF127" i="7"/>
  <c r="E109" i="6"/>
  <c r="BF125" i="6"/>
  <c r="BF126" i="6"/>
  <c r="BF129" i="6"/>
  <c r="BF136" i="6"/>
  <c r="BF137" i="6"/>
  <c r="J91" i="6"/>
  <c r="J113" i="6"/>
  <c r="BF122" i="6"/>
  <c r="BF132" i="6"/>
  <c r="BF135" i="6"/>
  <c r="BF139" i="6"/>
  <c r="BF146" i="6"/>
  <c r="BF153" i="6"/>
  <c r="BF182" i="6"/>
  <c r="BF190" i="6"/>
  <c r="BF193" i="6"/>
  <c r="BF194" i="6"/>
  <c r="BF195" i="6"/>
  <c r="BF201" i="6"/>
  <c r="BF133" i="6"/>
  <c r="BF134" i="6"/>
  <c r="BF140" i="6"/>
  <c r="BF145" i="6"/>
  <c r="BF147" i="6"/>
  <c r="BF169" i="6"/>
  <c r="BF175" i="6"/>
  <c r="BF208" i="6"/>
  <c r="BF210" i="6"/>
  <c r="BF214" i="6"/>
  <c r="BF215" i="6"/>
  <c r="BF128" i="6"/>
  <c r="BF141" i="6"/>
  <c r="BF144" i="6"/>
  <c r="BF148" i="6"/>
  <c r="BF150" i="6"/>
  <c r="BF151" i="6"/>
  <c r="BF158" i="6"/>
  <c r="BF161" i="6"/>
  <c r="BF187" i="6"/>
  <c r="BF198" i="6"/>
  <c r="BF199" i="6"/>
  <c r="BF204" i="6"/>
  <c r="BF205" i="6"/>
  <c r="F116" i="6"/>
  <c r="BF124" i="6"/>
  <c r="BF149" i="6"/>
  <c r="BF152" i="6"/>
  <c r="BF164" i="6"/>
  <c r="BF172" i="6"/>
  <c r="BF173" i="6"/>
  <c r="BF179" i="6"/>
  <c r="BF183" i="6"/>
  <c r="BF186" i="6"/>
  <c r="BF196" i="6"/>
  <c r="BF207" i="6"/>
  <c r="BF209" i="6"/>
  <c r="BF213" i="6"/>
  <c r="BF130" i="6"/>
  <c r="BF142" i="6"/>
  <c r="BF154" i="6"/>
  <c r="BF155" i="6"/>
  <c r="BF156" i="6"/>
  <c r="BF157" i="6"/>
  <c r="BF162" i="6"/>
  <c r="BF163" i="6"/>
  <c r="BF165" i="6"/>
  <c r="BF171" i="6"/>
  <c r="BF176" i="6"/>
  <c r="BF177" i="6"/>
  <c r="BF178" i="6"/>
  <c r="BF180" i="6"/>
  <c r="BF181" i="6"/>
  <c r="BF184" i="6"/>
  <c r="BF185" i="6"/>
  <c r="BF202" i="6"/>
  <c r="BF212" i="6"/>
  <c r="BF123" i="6"/>
  <c r="BF131" i="6"/>
  <c r="BF138" i="6"/>
  <c r="BF159" i="6"/>
  <c r="BF160" i="6"/>
  <c r="BF167" i="6"/>
  <c r="BF168" i="6"/>
  <c r="BF170" i="6"/>
  <c r="BF189" i="6"/>
  <c r="BF197" i="6"/>
  <c r="BF200" i="6"/>
  <c r="BF203" i="6"/>
  <c r="BF211" i="6"/>
  <c r="BF216" i="6"/>
  <c r="BF217" i="6"/>
  <c r="BF218" i="6"/>
  <c r="BF219" i="6"/>
  <c r="BF127" i="6"/>
  <c r="BF143" i="6"/>
  <c r="BF166" i="6"/>
  <c r="BF174" i="6"/>
  <c r="BF188" i="6"/>
  <c r="BF192" i="6"/>
  <c r="BF206" i="6"/>
  <c r="BF154" i="5"/>
  <c r="BF175" i="5"/>
  <c r="BF178" i="5"/>
  <c r="E85" i="5"/>
  <c r="J91" i="5"/>
  <c r="BF126" i="5"/>
  <c r="BF130" i="5"/>
  <c r="BF132" i="5"/>
  <c r="BF133" i="5"/>
  <c r="BF136" i="5"/>
  <c r="BF153" i="5"/>
  <c r="BF158" i="5"/>
  <c r="BF160" i="5"/>
  <c r="BF162" i="5"/>
  <c r="BF164" i="5"/>
  <c r="BF187" i="5"/>
  <c r="F92" i="5"/>
  <c r="BF128" i="5"/>
  <c r="BF129" i="5"/>
  <c r="BF135" i="5"/>
  <c r="BF148" i="5"/>
  <c r="BF156" i="5"/>
  <c r="BF157" i="5"/>
  <c r="BF163" i="5"/>
  <c r="BF169" i="5"/>
  <c r="BF179" i="5"/>
  <c r="BF127" i="5"/>
  <c r="BF134" i="5"/>
  <c r="BF145" i="5"/>
  <c r="BF155" i="5"/>
  <c r="BF168" i="5"/>
  <c r="BF182" i="5"/>
  <c r="BF186" i="5"/>
  <c r="J89" i="5"/>
  <c r="BF122" i="5"/>
  <c r="BF125" i="5"/>
  <c r="BF131" i="5"/>
  <c r="BF146" i="5"/>
  <c r="BF159" i="5"/>
  <c r="BF171" i="5"/>
  <c r="BF172" i="5"/>
  <c r="BF181" i="5"/>
  <c r="BF184" i="5"/>
  <c r="BF189" i="5"/>
  <c r="BF192" i="5"/>
  <c r="BF193" i="5"/>
  <c r="BF124" i="5"/>
  <c r="BF137" i="5"/>
  <c r="BF138" i="5"/>
  <c r="BF139" i="5"/>
  <c r="BF147" i="5"/>
  <c r="BF150" i="5"/>
  <c r="BF152" i="5"/>
  <c r="BF166" i="5"/>
  <c r="BF173" i="5"/>
  <c r="BF174" i="5"/>
  <c r="BF176" i="5"/>
  <c r="BF180" i="5"/>
  <c r="BF188" i="5"/>
  <c r="BF123" i="5"/>
  <c r="BF143" i="5"/>
  <c r="BF161" i="5"/>
  <c r="BF167" i="5"/>
  <c r="BF170" i="5"/>
  <c r="BF177" i="5"/>
  <c r="BF183" i="5"/>
  <c r="BF191" i="5"/>
  <c r="BF140" i="5"/>
  <c r="BF141" i="5"/>
  <c r="BF142" i="5"/>
  <c r="BF144" i="5"/>
  <c r="BF149" i="5"/>
  <c r="BF151" i="5"/>
  <c r="BF185" i="5"/>
  <c r="BF190" i="5"/>
  <c r="E124" i="4"/>
  <c r="BF153" i="4"/>
  <c r="F94" i="4"/>
  <c r="BF164" i="4"/>
  <c r="BF166" i="4"/>
  <c r="BF169" i="4"/>
  <c r="BF203" i="4"/>
  <c r="BF208" i="4"/>
  <c r="BF217" i="4"/>
  <c r="BF228" i="4"/>
  <c r="BF238" i="4"/>
  <c r="BF250" i="4"/>
  <c r="BF254" i="4"/>
  <c r="BF259" i="4"/>
  <c r="BF260" i="4"/>
  <c r="BF263" i="4"/>
  <c r="BF266" i="4"/>
  <c r="BF267" i="4"/>
  <c r="BF270" i="4"/>
  <c r="BF273" i="4"/>
  <c r="BF151" i="4"/>
  <c r="BF187" i="4"/>
  <c r="BF144" i="4"/>
  <c r="BF148" i="4"/>
  <c r="BF156" i="4"/>
  <c r="BF177" i="4"/>
  <c r="BF182" i="4"/>
  <c r="BF225" i="4"/>
  <c r="BF234" i="4"/>
  <c r="BF242" i="4"/>
  <c r="BF170" i="4"/>
  <c r="BF199" i="4"/>
  <c r="BF143" i="4"/>
  <c r="BF145" i="4"/>
  <c r="BF179" i="4"/>
  <c r="BF186" i="4"/>
  <c r="BF200" i="4"/>
  <c r="BF211" i="4"/>
  <c r="BF214" i="4"/>
  <c r="BF220" i="4"/>
  <c r="BF237" i="4"/>
  <c r="BF244" i="4"/>
  <c r="BF279" i="4"/>
  <c r="BF280" i="4"/>
  <c r="J91" i="4"/>
  <c r="BF139" i="4"/>
  <c r="BF142" i="4"/>
  <c r="BF171" i="4"/>
  <c r="BF173" i="4"/>
  <c r="BF176" i="4"/>
  <c r="BF178" i="4"/>
  <c r="BF188" i="4"/>
  <c r="BF190" i="4"/>
  <c r="BF196" i="4"/>
  <c r="BF205" i="4"/>
  <c r="BF231" i="4"/>
  <c r="BF247" i="4"/>
  <c r="BF252" i="4"/>
  <c r="BF261" i="4"/>
  <c r="J93" i="4"/>
  <c r="BF160" i="4"/>
  <c r="BF193" i="4"/>
  <c r="BF222" i="4"/>
  <c r="BF241" i="4"/>
  <c r="BF258" i="4"/>
  <c r="BF276" i="4"/>
  <c r="BF282" i="4"/>
  <c r="E117" i="3"/>
  <c r="BF139" i="3"/>
  <c r="BF142" i="3"/>
  <c r="BF158" i="3"/>
  <c r="BF174" i="3"/>
  <c r="BF200" i="3"/>
  <c r="BF209" i="3"/>
  <c r="BF164" i="3"/>
  <c r="BF132" i="3"/>
  <c r="BF138" i="3"/>
  <c r="BF150" i="3"/>
  <c r="BF157" i="3"/>
  <c r="BF182" i="3"/>
  <c r="BF204" i="3"/>
  <c r="BF221" i="3"/>
  <c r="BF227" i="3"/>
  <c r="BK298" i="2"/>
  <c r="J298" i="2"/>
  <c r="J108" i="2" s="1"/>
  <c r="BF143" i="3"/>
  <c r="BF153" i="3"/>
  <c r="BF162" i="3"/>
  <c r="BF167" i="3"/>
  <c r="BF170" i="3"/>
  <c r="BF171" i="3"/>
  <c r="BF185" i="3"/>
  <c r="BF199" i="3"/>
  <c r="J91" i="3"/>
  <c r="BF194" i="3"/>
  <c r="J93" i="3"/>
  <c r="BF175" i="3"/>
  <c r="BF206" i="3"/>
  <c r="BF218" i="3"/>
  <c r="F126" i="3"/>
  <c r="BF135" i="3"/>
  <c r="BF147" i="3"/>
  <c r="BF179" i="3"/>
  <c r="BF188" i="3"/>
  <c r="BF191" i="3"/>
  <c r="BF163" i="3"/>
  <c r="BF196" i="3"/>
  <c r="BF203" i="3"/>
  <c r="BF214" i="3"/>
  <c r="BF224" i="3"/>
  <c r="BF135" i="2"/>
  <c r="BF145" i="2"/>
  <c r="BF159" i="2"/>
  <c r="BF187" i="2"/>
  <c r="BF222" i="2"/>
  <c r="BF230" i="2"/>
  <c r="BF149" i="2"/>
  <c r="BF199" i="2"/>
  <c r="BF232" i="2"/>
  <c r="BF174" i="2"/>
  <c r="BF180" i="2"/>
  <c r="BF192" i="2"/>
  <c r="BF206" i="2"/>
  <c r="BF221" i="2"/>
  <c r="BF235" i="2"/>
  <c r="BF244" i="2"/>
  <c r="BF246" i="2"/>
  <c r="BF263" i="2"/>
  <c r="BF264" i="2"/>
  <c r="BF269" i="2"/>
  <c r="BF279" i="2"/>
  <c r="BF307" i="2"/>
  <c r="BF321" i="2"/>
  <c r="E85" i="2"/>
  <c r="J93" i="2"/>
  <c r="BF138" i="2"/>
  <c r="BF163" i="2"/>
  <c r="BF203" i="2"/>
  <c r="BF218" i="2"/>
  <c r="BF245" i="2"/>
  <c r="BF255" i="2"/>
  <c r="BF265" i="2"/>
  <c r="BF266" i="2"/>
  <c r="BF277" i="2"/>
  <c r="BF292" i="2"/>
  <c r="BF297" i="2"/>
  <c r="BF313" i="2"/>
  <c r="F94" i="2"/>
  <c r="J126" i="2"/>
  <c r="BF152" i="2"/>
  <c r="BF160" i="2"/>
  <c r="BF168" i="2"/>
  <c r="BF178" i="2"/>
  <c r="BF186" i="2"/>
  <c r="BF190" i="2"/>
  <c r="BF198" i="2"/>
  <c r="BF216" i="2"/>
  <c r="BF241" i="2"/>
  <c r="BF252" i="2"/>
  <c r="BF259" i="2"/>
  <c r="BF278" i="2"/>
  <c r="BF289" i="2"/>
  <c r="BF300" i="2"/>
  <c r="BF200" i="2"/>
  <c r="BF210" i="2"/>
  <c r="BF249" i="2"/>
  <c r="BF273" i="2"/>
  <c r="BF288" i="2"/>
  <c r="BF155" i="2"/>
  <c r="BF162" i="2"/>
  <c r="BF165" i="2"/>
  <c r="BF171" i="2"/>
  <c r="BF309" i="2"/>
  <c r="BF317" i="2"/>
  <c r="BF329" i="2"/>
  <c r="BF142" i="2"/>
  <c r="BF161" i="2"/>
  <c r="BF183" i="2"/>
  <c r="BF195" i="2"/>
  <c r="BF226" i="2"/>
  <c r="BF231" i="2"/>
  <c r="BF238" i="2"/>
  <c r="BF293" i="2"/>
  <c r="BF304" i="2"/>
  <c r="J35" i="2"/>
  <c r="AV96" i="1"/>
  <c r="F37" i="5"/>
  <c r="BD101" i="1"/>
  <c r="J33" i="6"/>
  <c r="AV102" i="1" s="1"/>
  <c r="AS94" i="1"/>
  <c r="J35" i="3"/>
  <c r="AV98" i="1" s="1"/>
  <c r="F39" i="3"/>
  <c r="BD98" i="1"/>
  <c r="BD97" i="1"/>
  <c r="J35" i="4"/>
  <c r="AV100" i="1" s="1"/>
  <c r="F36" i="5"/>
  <c r="BC101" i="1"/>
  <c r="F35" i="7"/>
  <c r="BB103" i="1"/>
  <c r="F36" i="7"/>
  <c r="BC103" i="1"/>
  <c r="F35" i="2"/>
  <c r="AZ96" i="1" s="1"/>
  <c r="AZ95" i="1" s="1"/>
  <c r="AV95" i="1" s="1"/>
  <c r="F37" i="4"/>
  <c r="BB100" i="1"/>
  <c r="BB99" i="1"/>
  <c r="AX99" i="1"/>
  <c r="F36" i="6"/>
  <c r="BC102" i="1" s="1"/>
  <c r="F37" i="2"/>
  <c r="BB96" i="1"/>
  <c r="BB95" i="1"/>
  <c r="F38" i="4"/>
  <c r="BC100" i="1"/>
  <c r="BC99" i="1"/>
  <c r="AY99" i="1" s="1"/>
  <c r="F37" i="7"/>
  <c r="BD103" i="1" s="1"/>
  <c r="F37" i="3"/>
  <c r="BB98" i="1"/>
  <c r="BB97" i="1"/>
  <c r="AX97" i="1"/>
  <c r="F38" i="3"/>
  <c r="BC98" i="1" s="1"/>
  <c r="BC97" i="1" s="1"/>
  <c r="AY97" i="1" s="1"/>
  <c r="F39" i="4"/>
  <c r="BD100" i="1" s="1"/>
  <c r="BD99" i="1" s="1"/>
  <c r="F33" i="6"/>
  <c r="AZ102" i="1"/>
  <c r="F39" i="2"/>
  <c r="BD96" i="1" s="1"/>
  <c r="BD95" i="1" s="1"/>
  <c r="J33" i="5"/>
  <c r="AV101" i="1"/>
  <c r="F37" i="6"/>
  <c r="BD102" i="1"/>
  <c r="F35" i="3"/>
  <c r="AZ98" i="1" s="1"/>
  <c r="AZ97" i="1" s="1"/>
  <c r="AV97" i="1" s="1"/>
  <c r="F35" i="4"/>
  <c r="AZ100" i="1"/>
  <c r="AZ99" i="1"/>
  <c r="AV99" i="1"/>
  <c r="F35" i="5"/>
  <c r="BB101" i="1" s="1"/>
  <c r="J33" i="7"/>
  <c r="AV103" i="1" s="1"/>
  <c r="F33" i="7"/>
  <c r="AZ103" i="1"/>
  <c r="F38" i="2"/>
  <c r="BC96" i="1"/>
  <c r="BC95" i="1"/>
  <c r="AY95" i="1" s="1"/>
  <c r="F33" i="5"/>
  <c r="AZ101" i="1" s="1"/>
  <c r="F35" i="6"/>
  <c r="BB102" i="1" s="1"/>
  <c r="T120" i="5" l="1"/>
  <c r="T119" i="5"/>
  <c r="T180" i="3"/>
  <c r="T130" i="3"/>
  <c r="T129" i="3"/>
  <c r="P206" i="4"/>
  <c r="P136" i="4" s="1"/>
  <c r="AU100" i="1" s="1"/>
  <c r="AU99" i="1" s="1"/>
  <c r="P133" i="2"/>
  <c r="T206" i="4"/>
  <c r="R206" i="4"/>
  <c r="R136" i="4"/>
  <c r="P130" i="3"/>
  <c r="BK130" i="3"/>
  <c r="J130" i="3"/>
  <c r="J99" i="3"/>
  <c r="R120" i="5"/>
  <c r="R119" i="5"/>
  <c r="P298" i="2"/>
  <c r="T120" i="6"/>
  <c r="T119" i="6"/>
  <c r="T133" i="2"/>
  <c r="P137" i="4"/>
  <c r="T137" i="4"/>
  <c r="T136" i="4" s="1"/>
  <c r="R133" i="2"/>
  <c r="R132" i="2"/>
  <c r="T298" i="2"/>
  <c r="R130" i="3"/>
  <c r="P180" i="3"/>
  <c r="R180" i="3"/>
  <c r="R129" i="3" s="1"/>
  <c r="P120" i="5"/>
  <c r="P119" i="5"/>
  <c r="AU101" i="1"/>
  <c r="BK206" i="4"/>
  <c r="J206" i="4"/>
  <c r="J107" i="4"/>
  <c r="BK117" i="7"/>
  <c r="J117" i="7"/>
  <c r="J96" i="7" s="1"/>
  <c r="BK119" i="6"/>
  <c r="J119" i="6"/>
  <c r="J96" i="6"/>
  <c r="BK119" i="5"/>
  <c r="J119" i="5"/>
  <c r="J30" i="5" s="1"/>
  <c r="AG101" i="1" s="1"/>
  <c r="J137" i="4"/>
  <c r="J99" i="4"/>
  <c r="BK132" i="2"/>
  <c r="J132" i="2"/>
  <c r="F36" i="2"/>
  <c r="BA96" i="1"/>
  <c r="BA95" i="1"/>
  <c r="BC94" i="1"/>
  <c r="W32" i="1"/>
  <c r="F36" i="3"/>
  <c r="BA98" i="1" s="1"/>
  <c r="BA97" i="1" s="1"/>
  <c r="AW97" i="1" s="1"/>
  <c r="AT97" i="1" s="1"/>
  <c r="F34" i="6"/>
  <c r="BA102" i="1"/>
  <c r="AX95" i="1"/>
  <c r="J36" i="3"/>
  <c r="AW98" i="1"/>
  <c r="AT98" i="1"/>
  <c r="F34" i="5"/>
  <c r="BA101" i="1"/>
  <c r="J34" i="6"/>
  <c r="AW102" i="1" s="1"/>
  <c r="AT102" i="1" s="1"/>
  <c r="J32" i="2"/>
  <c r="AG96" i="1"/>
  <c r="AG95" i="1"/>
  <c r="F36" i="4"/>
  <c r="BA100" i="1"/>
  <c r="BA99" i="1"/>
  <c r="AW99" i="1" s="1"/>
  <c r="AT99" i="1" s="1"/>
  <c r="BB94" i="1"/>
  <c r="AX94" i="1"/>
  <c r="J36" i="4"/>
  <c r="AW100" i="1" s="1"/>
  <c r="AT100" i="1" s="1"/>
  <c r="AZ94" i="1"/>
  <c r="W29" i="1" s="1"/>
  <c r="BD94" i="1"/>
  <c r="W33" i="1"/>
  <c r="J36" i="2"/>
  <c r="AW96" i="1" s="1"/>
  <c r="AT96" i="1" s="1"/>
  <c r="J34" i="5"/>
  <c r="AW101" i="1"/>
  <c r="AT101" i="1" s="1"/>
  <c r="F34" i="7"/>
  <c r="BA103" i="1"/>
  <c r="J34" i="7"/>
  <c r="AW103" i="1"/>
  <c r="AT103" i="1"/>
  <c r="T132" i="2" l="1"/>
  <c r="P129" i="3"/>
  <c r="AU98" i="1"/>
  <c r="AU97" i="1" s="1"/>
  <c r="P132" i="2"/>
  <c r="AU96" i="1"/>
  <c r="AU95" i="1" s="1"/>
  <c r="AU94" i="1" s="1"/>
  <c r="BK136" i="4"/>
  <c r="J136" i="4"/>
  <c r="J98" i="4"/>
  <c r="BK129" i="3"/>
  <c r="J129" i="3"/>
  <c r="J98" i="3"/>
  <c r="AN101" i="1"/>
  <c r="J96" i="5"/>
  <c r="J39" i="5"/>
  <c r="AN96" i="1"/>
  <c r="J98" i="2"/>
  <c r="J41" i="2"/>
  <c r="W31" i="1"/>
  <c r="J30" i="7"/>
  <c r="AG103" i="1"/>
  <c r="AW95" i="1"/>
  <c r="AT95" i="1" s="1"/>
  <c r="J30" i="6"/>
  <c r="AG102" i="1"/>
  <c r="AN102" i="1"/>
  <c r="AV94" i="1"/>
  <c r="AK29" i="1"/>
  <c r="AY94" i="1"/>
  <c r="BA94" i="1"/>
  <c r="W30" i="1" s="1"/>
  <c r="J39" i="7" l="1"/>
  <c r="J39" i="6"/>
  <c r="AN95" i="1"/>
  <c r="AN103" i="1"/>
  <c r="J32" i="3"/>
  <c r="AG98" i="1"/>
  <c r="AG97" i="1" s="1"/>
  <c r="AN97" i="1" s="1"/>
  <c r="AW94" i="1"/>
  <c r="AK30" i="1"/>
  <c r="J32" i="4"/>
  <c r="AG100" i="1" s="1"/>
  <c r="AG99" i="1" s="1"/>
  <c r="AN99" i="1" s="1"/>
  <c r="AN98" i="1" l="1"/>
  <c r="J41" i="3"/>
  <c r="AN100" i="1"/>
  <c r="J41" i="4"/>
  <c r="AG94" i="1"/>
  <c r="AK26" i="1" s="1"/>
  <c r="AT94" i="1"/>
  <c r="AN94" i="1" s="1"/>
  <c r="AK35" i="1" l="1"/>
</calcChain>
</file>

<file path=xl/sharedStrings.xml><?xml version="1.0" encoding="utf-8"?>
<sst xmlns="http://schemas.openxmlformats.org/spreadsheetml/2006/main" count="8231" uniqueCount="1002">
  <si>
    <t>Export Komplet</t>
  </si>
  <si>
    <t/>
  </si>
  <si>
    <t>2.0</t>
  </si>
  <si>
    <t>False</t>
  </si>
  <si>
    <t>{c3782493-7a83-4d0a-b605-219cf9361d8d}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</si>
  <si>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</si>
  <si>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</si>
  <si>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</si>
  <si>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</si>
  <si>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</si>
  <si>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</si>
  <si>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</si>
  <si>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</si>
  <si>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IMPORT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</si>
  <si>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</si>
  <si>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</si>
  <si>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Oprava pešej lávky nad železničnou stanicou Nitra</t>
  </si>
  <si>
    <t>JKSO:</t>
  </si>
  <si>
    <t>KS:</t>
  </si>
  <si>
    <t>Miesto:</t>
  </si>
  <si>
    <t>Nitra</t>
  </si>
  <si>
    <t>Dátum:</t>
  </si>
  <si>
    <t>30. 8. 2021</t>
  </si>
  <si>
    <t>Objednávateľ:</t>
  </si>
  <si>
    <t>IČO:</t>
  </si>
  <si>
    <t>Mesto Nitra</t>
  </si>
  <si>
    <t>IČ DPH:</t>
  </si>
  <si>
    <t>Zhotoviteľ:</t>
  </si>
  <si>
    <t>Vyplň údaj</t>
  </si>
  <si>
    <t>Projektant:</t>
  </si>
  <si>
    <t xml:space="preserve"> </t>
  </si>
  <si>
    <t>True</t>
  </si>
  <si>
    <t>Spracovateľ:</t>
  </si>
  <si>
    <t>Združenie „SHP: Nitra – PD" SHP SK s.r.o.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</si>
  <si>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</si>
  <si>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</si>
  <si>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</si>
  <si>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</si>
  <si>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</si>
  <si>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</si>
  <si>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</si>
  <si>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</si>
  <si>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</si>
  <si>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</si>
  <si>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</si>
  <si>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</si>
  <si>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</si>
  <si>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</si>
  <si>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</si>
  <si>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</si>
  <si>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</si>
  <si>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</si>
  <si>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</si>
  <si>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</si>
  <si>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</si>
  <si>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</si>
  <si>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</si>
  <si>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</si>
  <si>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</si>
  <si>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</si>
  <si>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</si>
  <si>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</si>
  <si>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</si>
  <si>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</si>
  <si>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</si>
  <si>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</si>
  <si>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</si>
  <si>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</si>
  <si>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</si>
  <si>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</si>
  <si>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</si>
  <si>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</si>
  <si>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</si>
  <si>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</si>
  <si>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</si>
  <si>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</si>
  <si>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</si>
  <si>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{00000000-0000-0000-0000-000000000000}</t>
  </si>
  <si>
    <t>SO 201</t>
  </si>
  <si>
    <t>Lávka</t>
  </si>
  <si>
    <t>STA</t>
  </si>
  <si>
    <t>1</t>
  </si>
  <si>
    <t>{f46bdbdd-6475-4d96-b63b-d659db6d0b6b}</t>
  </si>
  <si>
    <t>/</t>
  </si>
  <si>
    <t>D 201</t>
  </si>
  <si>
    <t>Časť</t>
  </si>
  <si>
    <t>2</t>
  </si>
  <si>
    <t>{fcb0add3-a592-4b3d-aa63-4815118fd374}</t>
  </si>
  <si>
    <t>SO 202</t>
  </si>
  <si>
    <t>Schodisko</t>
  </si>
  <si>
    <t>{43a1427d-d92c-4f25-8dcf-d161a88991a4}</t>
  </si>
  <si>
    <t>D 202</t>
  </si>
  <si>
    <t>{9a0319ae-a538-41ea-995d-b7aea3706a38}</t>
  </si>
  <si>
    <t>SO 203</t>
  </si>
  <si>
    <t>Výťah</t>
  </si>
  <si>
    <t>{9112c5a3-57e2-4bc3-a18d-46e926036043}</t>
  </si>
  <si>
    <t>D 203</t>
  </si>
  <si>
    <t>{245cd100-bb97-4ea5-b1c4-e021dc9c2ac9}</t>
  </si>
  <si>
    <t>SO 401</t>
  </si>
  <si>
    <t xml:space="preserve">Elektrická prípojka NN a napojenie výťahu </t>
  </si>
  <si>
    <t>{30c5fba4-82d0-4ea5-87ae-d45080f9aa2e}</t>
  </si>
  <si>
    <t>SO 402</t>
  </si>
  <si>
    <t>Verejné osvetlenie lávky</t>
  </si>
  <si>
    <t>{869e2d83-3862-43b5-9b4e-04c7a5066b18}</t>
  </si>
  <si>
    <t>6</t>
  </si>
  <si>
    <t>Vedľajšie rozpočtové náklady pre všetký stavebné objekty</t>
  </si>
  <si>
    <t>{28e62fa5-0411-4578-8f9b-1bc8345e49e1}</t>
  </si>
  <si>
    <t>Objekt:</t>
  </si>
  <si>
    <t>SO 201 - Lávka</t>
  </si>
  <si>
    <t>Časť:</t>
  </si>
  <si>
    <t>D 201 - Lávka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</si>
  <si>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</si>
  <si>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</si>
  <si>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</si>
  <si>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</si>
  <si>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</si>
  <si>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</si>
  <si>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</si>
  <si>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</si>
  <si>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</si>
  <si>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</si>
  <si>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</si>
  <si>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</si>
  <si>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</si>
  <si>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</si>
  <si>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</si>
  <si>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783 - Nátery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</si>
  <si>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</si>
  <si>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</si>
  <si>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</si>
  <si>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</si>
  <si>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</si>
  <si>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</si>
  <si>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</si>
  <si>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</si>
  <si>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</si>
  <si>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</si>
  <si>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</si>
  <si>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</si>
  <si>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</si>
  <si>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</si>
  <si>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</si>
  <si>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</si>
  <si>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</si>
  <si>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112101101</t>
  </si>
  <si>
    <t>Odstránenie listnatých stromov do priemeru 300 mm, motorovou pílou</t>
  </si>
  <si>
    <t>ks</t>
  </si>
  <si>
    <t>4</t>
  </si>
  <si>
    <t>VV</t>
  </si>
  <si>
    <t>"breza + javor" 2+1</t>
  </si>
  <si>
    <t>Súčet</t>
  </si>
  <si>
    <t>113107122</t>
  </si>
  <si>
    <t>Odstránenie krytu v ploche do 200 m2 z kameniva hrubého drveného, hr.100 do 200 mm,  -0,23500t</t>
  </si>
  <si>
    <t>m2</t>
  </si>
  <si>
    <t>"odstranenie vozovky v páse 500mm kolem obrubníkov - podklad.lože hr. 150 mm"0,5*6,2*2</t>
  </si>
  <si>
    <t>"odstranenie asfalt.chodníkov - podklad.lože hr. 200 mm"15,3+16,8+12</t>
  </si>
  <si>
    <t>3</t>
  </si>
  <si>
    <t>113107142</t>
  </si>
  <si>
    <t>Odstránenie krytu asfaltového v ploche do 200 m2, hr. nad 50 do 100 mm,  -0,18100t</t>
  </si>
  <si>
    <t>"odstranenie vozovky v páse 500mm kolem obrubníkov-kryt hr. 100mm" 0,5*6,2*2</t>
  </si>
  <si>
    <t>113107241</t>
  </si>
  <si>
    <t>Odstránenie krytu v ploche nad 200 m2 asfaltového, hr. vrstvy do 50 mm,  -0,09800t</t>
  </si>
  <si>
    <t>8</t>
  </si>
  <si>
    <t>"mostovka - stájúcí asfalt" 203,20</t>
  </si>
  <si>
    <t>"odstranenie asfalt. chodníkov" 15,3+16,8+12</t>
  </si>
  <si>
    <t>5</t>
  </si>
  <si>
    <t>113202111</t>
  </si>
  <si>
    <t>Vytrhanie obrúb kamenných, s vybúraním lôžka, z krajníkov alebo obrubníkov stojatých,  -0,14500t</t>
  </si>
  <si>
    <t>m</t>
  </si>
  <si>
    <t>10</t>
  </si>
  <si>
    <t>"odstaněnie cestných obrubníkov"12,4</t>
  </si>
  <si>
    <t>113206111</t>
  </si>
  <si>
    <t>Vytrhanie obrúb betónových, s vybúraním lôžka, z krajníkov alebo obrubníkov stojatých,  -0,14500t</t>
  </si>
  <si>
    <t>12</t>
  </si>
  <si>
    <t>6,2+6,2+2,0+2,0</t>
  </si>
  <si>
    <t>7</t>
  </si>
  <si>
    <t>131101101</t>
  </si>
  <si>
    <t>Výkop nezapaženej jamy v hornine 1-2, do 100 m3</t>
  </si>
  <si>
    <t>m3</t>
  </si>
  <si>
    <t>14</t>
  </si>
  <si>
    <t xml:space="preserve">"sklz" 0,276*13 </t>
  </si>
  <si>
    <t>"chodník k výťahu a schodisku"0,613*3,5+0,488*4,6+0,613*1</t>
  </si>
  <si>
    <t>162501102</t>
  </si>
  <si>
    <t>Vodorovné premiestnenie výkopku po spevnenej ceste z horniny tr.1-4, do 100 m3 na vzdialenosť do 3000 m</t>
  </si>
  <si>
    <t>16</t>
  </si>
  <si>
    <t>9</t>
  </si>
  <si>
    <t>167101100</t>
  </si>
  <si>
    <t>Nakladanie výkopku tr.1-4</t>
  </si>
  <si>
    <t>18</t>
  </si>
  <si>
    <t>171201201</t>
  </si>
  <si>
    <t>Uloženie sypaniny na skládky do 100 m3</t>
  </si>
  <si>
    <t>11</t>
  </si>
  <si>
    <t>184201111</t>
  </si>
  <si>
    <t>Výsadba stromu do predom vyhĺbenej jamky v rovine alebo na svahu do 1:5 pri výške kmeňa do 1, 8 m</t>
  </si>
  <si>
    <t>22</t>
  </si>
  <si>
    <t>M</t>
  </si>
  <si>
    <t>0265600084000R</t>
  </si>
  <si>
    <t>Breza previsnutá</t>
  </si>
  <si>
    <t>24</t>
  </si>
  <si>
    <t>Zakladanie</t>
  </si>
  <si>
    <t>13</t>
  </si>
  <si>
    <t>215901101</t>
  </si>
  <si>
    <t>Zhutnenie podložia z rastlej horniny 1 až 4 pod násypy, z hornina súdržných do 92 % PS a nesúdržných - na 35MPa</t>
  </si>
  <si>
    <t>26</t>
  </si>
  <si>
    <t>"pod zámkovou dlažbou" 60,0</t>
  </si>
  <si>
    <t>275313521</t>
  </si>
  <si>
    <t>Betón základových pätiek, prostý tr. C 12/15</t>
  </si>
  <si>
    <t>28</t>
  </si>
  <si>
    <t>"podkladný betón-vývarisko" 7,505*0,15</t>
  </si>
  <si>
    <t>15</t>
  </si>
  <si>
    <t>275313711</t>
  </si>
  <si>
    <t>Betón základových pätiek, prostý tr. C 25/30</t>
  </si>
  <si>
    <t>30</t>
  </si>
  <si>
    <t>"podkladný betón - sklz" 0,96*13</t>
  </si>
  <si>
    <t>275351217</t>
  </si>
  <si>
    <t>Debnenie stien základových pätiek, zhotovenie-tradičné</t>
  </si>
  <si>
    <t>32</t>
  </si>
  <si>
    <t>"podkladný betón - sklz" (0,2+0,2)*13</t>
  </si>
  <si>
    <t>"podkladný betón-vývarisko"11,7*0,15</t>
  </si>
  <si>
    <t>17</t>
  </si>
  <si>
    <t>275351218</t>
  </si>
  <si>
    <t>Debnenie stien základových pätiek, odstránenie-tradičné</t>
  </si>
  <si>
    <t>34</t>
  </si>
  <si>
    <t>Zvislé a kompletné konštrukcie</t>
  </si>
  <si>
    <t>341311410</t>
  </si>
  <si>
    <t>Betón  stien, priečok  prostý tr. C 25/30 (Vývarisko)</t>
  </si>
  <si>
    <t>36</t>
  </si>
  <si>
    <t>"vývarisko" 1,6*(0,27+0,663+0,54)</t>
  </si>
  <si>
    <t>19</t>
  </si>
  <si>
    <t>341351107</t>
  </si>
  <si>
    <t>Debnenie stien a priečok   obojstranné zhotovenie-tradičné</t>
  </si>
  <si>
    <t>38</t>
  </si>
  <si>
    <t>"vývarisko" 3,3*0,9+4*0,883+3,7*1,12</t>
  </si>
  <si>
    <t>341351108</t>
  </si>
  <si>
    <t>Debnenie stien a priečok  obojstranné odstránenie-tradičné</t>
  </si>
  <si>
    <t>40</t>
  </si>
  <si>
    <t>21</t>
  </si>
  <si>
    <t>348171100R</t>
  </si>
  <si>
    <t>Osadenie mostného oceľového zábradlia trvalého</t>
  </si>
  <si>
    <t>42</t>
  </si>
  <si>
    <t>2*85,0</t>
  </si>
  <si>
    <t>553520000000R</t>
  </si>
  <si>
    <t>Dodávka zábradlia - výpln plexiskla hrúbky 15 mm, výpln s funkciou protidoteka</t>
  </si>
  <si>
    <t>44</t>
  </si>
  <si>
    <t>Vodorovné konštrukcie</t>
  </si>
  <si>
    <t>23</t>
  </si>
  <si>
    <t>421321239</t>
  </si>
  <si>
    <t>Mostné nosné konštrukcie doskové z betónu železového tr. C 35/45</t>
  </si>
  <si>
    <t>46</t>
  </si>
  <si>
    <t>0,506*83,129</t>
  </si>
  <si>
    <t>421351221</t>
  </si>
  <si>
    <t>Debnenie bočnej steny konštrukcie mostov výšky do 350 mm - zhotovenie</t>
  </si>
  <si>
    <t>48</t>
  </si>
  <si>
    <t>82,5*(0,3+2,6+0,3+0,1+0,1)</t>
  </si>
  <si>
    <t>25</t>
  </si>
  <si>
    <t>421351321</t>
  </si>
  <si>
    <t>Debnenie bočnej steny konštrukcie mostov výšky do 350 mm - odstránenie</t>
  </si>
  <si>
    <t>50</t>
  </si>
  <si>
    <t>421362126</t>
  </si>
  <si>
    <t>Výstuž doskového mosta z betonárskej ocele 10 505 mostných konštrukcií</t>
  </si>
  <si>
    <t>t</t>
  </si>
  <si>
    <t>52</t>
  </si>
  <si>
    <t>27</t>
  </si>
  <si>
    <t>451312211</t>
  </si>
  <si>
    <t>Podklad pod dlažbu z betónu prostého tr. C 8/10 hr. nad 100 do 150 mm</t>
  </si>
  <si>
    <t>54</t>
  </si>
  <si>
    <t>"vývarisko" 7,505</t>
  </si>
  <si>
    <t>451561112</t>
  </si>
  <si>
    <t>Lôžko pod dlažby z kameniva drveného drobného hr.vrstvy nad 100 do 150 mm</t>
  </si>
  <si>
    <t>56</t>
  </si>
  <si>
    <t>60,0*0,15</t>
  </si>
  <si>
    <t>29</t>
  </si>
  <si>
    <t>465513127</t>
  </si>
  <si>
    <t>Dlažba z lomového kameňa, na cementovú maltu, s vyškárovaním cementovou maltou, hr. kameňa 200 mm</t>
  </si>
  <si>
    <t>58</t>
  </si>
  <si>
    <t>"vývarisko" 1,1*2,95</t>
  </si>
  <si>
    <t>Komunikácie</t>
  </si>
  <si>
    <t>596911142</t>
  </si>
  <si>
    <t>Kladenie betónovej zámkovej dlažby komunikácií pre peších hr. 60 mm pre peších nad 50 do 100 m2 so zriadením lôžka z kameniva hr. 30 mm</t>
  </si>
  <si>
    <t>60</t>
  </si>
  <si>
    <t>"k výťahu - vrátane lôžka hr. 30 mm" 13,1</t>
  </si>
  <si>
    <t>"ke schodisku" 2,8</t>
  </si>
  <si>
    <t>"pri lávke" 15,3</t>
  </si>
  <si>
    <t>"pri ceste" 16,8+12,0</t>
  </si>
  <si>
    <t>31</t>
  </si>
  <si>
    <t>592460007700</t>
  </si>
  <si>
    <t>Dlažba betónová normál škárová, rozmer 200x165x60 mm, sivá</t>
  </si>
  <si>
    <t>62</t>
  </si>
  <si>
    <t>Úpravy povrchov, podlahy, osadenie</t>
  </si>
  <si>
    <t>622661221</t>
  </si>
  <si>
    <t>Náter betónu mosta epoxidehtový disperzný 3x ochranný nepružný OS-B</t>
  </si>
  <si>
    <t>64</t>
  </si>
  <si>
    <t>"ochrana proti výfukovým,dymovým plynom-nová mostovka" 202,056</t>
  </si>
  <si>
    <t>33</t>
  </si>
  <si>
    <t>627991003</t>
  </si>
  <si>
    <t>Tesnenie plexisklovej výplne</t>
  </si>
  <si>
    <t>66</t>
  </si>
  <si>
    <t>272890000500</t>
  </si>
  <si>
    <t>Pásy gumové</t>
  </si>
  <si>
    <t>68</t>
  </si>
  <si>
    <t>250*1,03 "Prepočítané koeficientom množstva</t>
  </si>
  <si>
    <t>Ostatné konštrukcie a práce-búranie</t>
  </si>
  <si>
    <t>35</t>
  </si>
  <si>
    <t>913151100R</t>
  </si>
  <si>
    <t>Osadenie alebo montáž kovovej značky</t>
  </si>
  <si>
    <t>70</t>
  </si>
  <si>
    <t>"nivelačné značky" 6+14+3+10</t>
  </si>
  <si>
    <t>"geodetické značky" 6+6+4</t>
  </si>
  <si>
    <t>915930011</t>
  </si>
  <si>
    <t>Osadenie parkovacej zábrany odnímateľnej</t>
  </si>
  <si>
    <t>72</t>
  </si>
  <si>
    <t>37</t>
  </si>
  <si>
    <t>404490004200</t>
  </si>
  <si>
    <t>Zábrana parkovacia U80 na zámok FAB, vyhotovenie: pozink</t>
  </si>
  <si>
    <t>74</t>
  </si>
  <si>
    <t>916362111</t>
  </si>
  <si>
    <t>Osadenie cestného obrubníka betónového stojatého do lôžka z betónu prostého tr. C 12/15 s bočnou oporou</t>
  </si>
  <si>
    <t>76</t>
  </si>
  <si>
    <t>" pozdĺž cesty" 6,2+6,2</t>
  </si>
  <si>
    <t>39</t>
  </si>
  <si>
    <t>592170002200</t>
  </si>
  <si>
    <t>Obrubník PREMAC cestný, lxšxv 1000x150x260 mm, skosenie 120/40 mm</t>
  </si>
  <si>
    <t>78</t>
  </si>
  <si>
    <t>12,4*1,01 "Prepočítané koeficientom množstva</t>
  </si>
  <si>
    <t>916561111</t>
  </si>
  <si>
    <t>Osadenie záhonového alebo parkového obrubníka betón., do lôžka z bet. pros. tr. C 12/15 s bočnou oporou</t>
  </si>
  <si>
    <t>80</t>
  </si>
  <si>
    <t>"obruby hr. 50mm (pozdĺž spevnených ploch chodnika k výťahu +pri schodisku + pri lávke + pri ceste)" 9,3+7,0+2*1,0+2*4,5+2,0+2,2+6,2</t>
  </si>
  <si>
    <t>41</t>
  </si>
  <si>
    <t>592170001800</t>
  </si>
  <si>
    <t>Obrubník  parkový, lxšxv 1000x50x200 mm, sivá</t>
  </si>
  <si>
    <t>82</t>
  </si>
  <si>
    <t>37,7*1,01 "Prepočítané koeficientom množstva</t>
  </si>
  <si>
    <t>919731122</t>
  </si>
  <si>
    <t>Zarovnanie styčnej plochy pozdĺž vybúranej časti komunikácie asfaltovej hr. nad 50 do 100 mm</t>
  </si>
  <si>
    <t>84</t>
  </si>
  <si>
    <t>43</t>
  </si>
  <si>
    <t>931994111R</t>
  </si>
  <si>
    <t>Tesnenie kompresné v dilatačnej spáre medzi OK</t>
  </si>
  <si>
    <t>86</t>
  </si>
  <si>
    <t>931994141</t>
  </si>
  <si>
    <t>Tesnenie pracovnej škáry betónovej konštrukcia polyuretanovým tmelom do pl. 1,5 cm2</t>
  </si>
  <si>
    <t>88</t>
  </si>
  <si>
    <t>"tesnenie okolo odvodňovačov" 8,0</t>
  </si>
  <si>
    <t>45</t>
  </si>
  <si>
    <t>935111211</t>
  </si>
  <si>
    <t>Osadenie priekopového žľabu z betónových priekopových tvárnic šírky nad 500 do 800 mm</t>
  </si>
  <si>
    <t>90</t>
  </si>
  <si>
    <t>"kaskádové prefa tvárnice" 12,5</t>
  </si>
  <si>
    <t>592270001800</t>
  </si>
  <si>
    <t>Tvárnica priekopová  620x300x154,5(75) mm</t>
  </si>
  <si>
    <t>92</t>
  </si>
  <si>
    <t>12,5*3,36 "Prepočítané koeficientom množstva</t>
  </si>
  <si>
    <t>47</t>
  </si>
  <si>
    <t>936170000R</t>
  </si>
  <si>
    <t>Oprava prekorodovavých čiastí spodnej stavby a nosníkov</t>
  </si>
  <si>
    <t>94</t>
  </si>
  <si>
    <t>"náhrada skorodovanej výstuhy, ev.príložky-zváranie" 0,47</t>
  </si>
  <si>
    <t>"náhrada skorodovaných nosníkov - rezerva"44,26*0,05</t>
  </si>
  <si>
    <t>936172111R</t>
  </si>
  <si>
    <t>Osadenie ocel.konštrukcie - zvárané cestné mosty, vrátane montáže a nátěrov</t>
  </si>
  <si>
    <t>96</t>
  </si>
  <si>
    <t>"priečniky OK lávky - I300" 12,801</t>
  </si>
  <si>
    <t>"montážne stuženie počas rekonštrukcie - 10m2" 0,5</t>
  </si>
  <si>
    <t>49</t>
  </si>
  <si>
    <t>948101111R</t>
  </si>
  <si>
    <t>Montáž mosta, vrátane montážnych podpier, montážnej plošiny a žeriavov</t>
  </si>
  <si>
    <t>98</t>
  </si>
  <si>
    <t>936942121</t>
  </si>
  <si>
    <t>Osadenie mostnej vpusti - lávkový odvodňovač</t>
  </si>
  <si>
    <t>100</t>
  </si>
  <si>
    <t>51</t>
  </si>
  <si>
    <t>286630025800</t>
  </si>
  <si>
    <t>Podlahový vpust nerez</t>
  </si>
  <si>
    <t>102</t>
  </si>
  <si>
    <t>936992131</t>
  </si>
  <si>
    <t>Montáž odvodnenia mosta zo sklolaminátového potrubia DN 150</t>
  </si>
  <si>
    <t>104</t>
  </si>
  <si>
    <t>76,5+1,3</t>
  </si>
  <si>
    <t>53</t>
  </si>
  <si>
    <t>286410016200</t>
  </si>
  <si>
    <t>Rúry z odstredivo liateho laminátu DN 150</t>
  </si>
  <si>
    <t>106</t>
  </si>
  <si>
    <t>P</t>
  </si>
  <si>
    <t>Poznámka k položke:_x000D_
Poznámka k položke: Cena spojky je zahrnutá v cene 6 m rúry</t>
  </si>
  <si>
    <t>77,8*1,02 "Prepočítané koeficientom množstva</t>
  </si>
  <si>
    <t>938571000R</t>
  </si>
  <si>
    <t>Otryskanie oceľovej konštrukcie pieskom/obrokovanie</t>
  </si>
  <si>
    <t>108</t>
  </si>
  <si>
    <t>"pôvodné OK-podpery=90% plôch" 105,0*0,9</t>
  </si>
  <si>
    <t>"pôvodné OK-2ks hlavné nosníky=90% plôch" 650,0*0,9</t>
  </si>
  <si>
    <t>55</t>
  </si>
  <si>
    <t>966006000R</t>
  </si>
  <si>
    <t>Odstránenie (demontáž) stĺpu verejného osvetlenia</t>
  </si>
  <si>
    <t>110</t>
  </si>
  <si>
    <t>966006100R</t>
  </si>
  <si>
    <t>Montáž stĺpu verejného osvetlenia</t>
  </si>
  <si>
    <t>112</t>
  </si>
  <si>
    <t>57</t>
  </si>
  <si>
    <t>966077111R</t>
  </si>
  <si>
    <t>Odstránenie oceľov. konštrukcií</t>
  </si>
  <si>
    <t>114</t>
  </si>
  <si>
    <t>"jestvujúca OK - zábradlie"  7,405</t>
  </si>
  <si>
    <t>"jestvujúca OK - stužidlo"  7,800</t>
  </si>
  <si>
    <t>"jestvujúca OK - priečniky"  5,243</t>
  </si>
  <si>
    <t>"jestvujúca OK - dýmové clony"  2,170</t>
  </si>
  <si>
    <t>"jestvujúca OK - žlaby"  1,208</t>
  </si>
  <si>
    <t>"prekorodovaná časť spodnej stavby"  0,47</t>
  </si>
  <si>
    <t>"prekorodovaná časť hl.nosníkov"  44,26*0,05</t>
  </si>
  <si>
    <t>979081111</t>
  </si>
  <si>
    <t>Odvoz sutiny a vybúraných hmôt na skládku do 1 km</t>
  </si>
  <si>
    <t>116</t>
  </si>
  <si>
    <t>59</t>
  </si>
  <si>
    <t>979081121</t>
  </si>
  <si>
    <t>Odvoz sutiny a vybúraných hmôt na skládku za každý ďalší 1 km (skládka 3 km)</t>
  </si>
  <si>
    <t>118</t>
  </si>
  <si>
    <t>107,454*2 "Prepočítané koeficientom množstva</t>
  </si>
  <si>
    <t>979089012</t>
  </si>
  <si>
    <t>Poplatok za skladovanie - suť celkom, ostatné</t>
  </si>
  <si>
    <t>120</t>
  </si>
  <si>
    <t>61</t>
  </si>
  <si>
    <t>981511114</t>
  </si>
  <si>
    <t>Demolácia konštrukcií objektov, vykonávaná postupným rozoberaním zo železobetónu,  -2,41000t</t>
  </si>
  <si>
    <t>122</t>
  </si>
  <si>
    <t>"mostovka jestvujúcej lávky" 25,4</t>
  </si>
  <si>
    <t>99</t>
  </si>
  <si>
    <t>Presun hmôt HSV</t>
  </si>
  <si>
    <t>998212111</t>
  </si>
  <si>
    <t>Presun hmôt pre mosty murované, monolitické,betónové,kovové,výšky mosta do 20 m</t>
  </si>
  <si>
    <t>124</t>
  </si>
  <si>
    <t>PSV</t>
  </si>
  <si>
    <t>Práce a dodávky PSV</t>
  </si>
  <si>
    <t>711</t>
  </si>
  <si>
    <t>Izolácie proti vode a vlhkosti</t>
  </si>
  <si>
    <t>63</t>
  </si>
  <si>
    <t>711311111R</t>
  </si>
  <si>
    <t>Zhotovenie hydroizolácie - náteru z epoxidovej živice s posypom kremičitým pieskom cestných mostoviek</t>
  </si>
  <si>
    <t>126</t>
  </si>
  <si>
    <t>"pochozí hydroizolačný náter mostovky"191,2</t>
  </si>
  <si>
    <t>"hydroizolačný náter bočné atiky mostovky - nepochozí"41,56</t>
  </si>
  <si>
    <t>245610000000</t>
  </si>
  <si>
    <t>Náterová hydroizolácia</t>
  </si>
  <si>
    <t>kg</t>
  </si>
  <si>
    <t>128</t>
  </si>
  <si>
    <t>232,76*0,5 "Prepočítané koeficientom množstva</t>
  </si>
  <si>
    <t>65</t>
  </si>
  <si>
    <t>998711102</t>
  </si>
  <si>
    <t>Presun hmôt pre izoláciu proti vode v objektoch výšky nad 6 do 12 m</t>
  </si>
  <si>
    <t>130</t>
  </si>
  <si>
    <t>783</t>
  </si>
  <si>
    <t>Nátery</t>
  </si>
  <si>
    <t>783102812</t>
  </si>
  <si>
    <t>Odstránenie starých náterov z oceľových konštrukcií stredných "B" plnostenných "D" oceľovou kefou</t>
  </si>
  <si>
    <t>132</t>
  </si>
  <si>
    <t>"pôvodné OK-podpery=5% plôch" 105,0*0,05</t>
  </si>
  <si>
    <t>"pôvodné OK-2ks hlavné nosníky=5% plôch" 650,0*0,05</t>
  </si>
  <si>
    <t>67</t>
  </si>
  <si>
    <t>783102821</t>
  </si>
  <si>
    <t>Odstránenie starých náterov z oceľových konštr. stredných B plnostenných D opálením, oklepaním</t>
  </si>
  <si>
    <t>134</t>
  </si>
  <si>
    <t>783150000R</t>
  </si>
  <si>
    <t>Základný náter- žiarové zinkovanie ponorom</t>
  </si>
  <si>
    <t>136</t>
  </si>
  <si>
    <t>"náter madla" 28,0</t>
  </si>
  <si>
    <t>"prítlačné L-profily" 46,0</t>
  </si>
  <si>
    <t>69</t>
  </si>
  <si>
    <t>783150120</t>
  </si>
  <si>
    <t>Epoxidový náter - oceľových konštrukcií A - základný a mezivrstvý 100 µm</t>
  </si>
  <si>
    <t>138</t>
  </si>
  <si>
    <t>"náter OK priečníka na styku s betónem- nová OK - priečniky" 14,052</t>
  </si>
  <si>
    <t>"náter pôvodnej OK - podpery" 105,0</t>
  </si>
  <si>
    <t>"náter pôvodnej OK - nosníky" 650,0</t>
  </si>
  <si>
    <t>"náter nová OK- priečniky" 7,312</t>
  </si>
  <si>
    <t>"náter nová OK- príprava el.dil.závery" 8,416</t>
  </si>
  <si>
    <t>"náter - zábradlie" 135,0</t>
  </si>
  <si>
    <t>783173520</t>
  </si>
  <si>
    <t>Nátery oceľ.konštr. polyuretánové - vrchný 80μm</t>
  </si>
  <si>
    <t>140</t>
  </si>
  <si>
    <t>"vrchný náter pôvodnej OK - podpery" 105,0</t>
  </si>
  <si>
    <t>"vrchný náter pôvodnej OK - nosníky" 650,0</t>
  </si>
  <si>
    <t>"vrchný náter nová OK- priečniky" 7,312</t>
  </si>
  <si>
    <t>"vrchný náter nová OK- príprava el.dil.závery" 8,416</t>
  </si>
  <si>
    <t>"vrchný náter -zábradlie" 135,0</t>
  </si>
  <si>
    <t>SO 202 - Schodisko</t>
  </si>
  <si>
    <t>D 202 - Schodisko</t>
  </si>
  <si>
    <t xml:space="preserve">    767 - Konštrukcie doplnkové kovové</t>
  </si>
  <si>
    <t>113107141</t>
  </si>
  <si>
    <t>Odstránenie krytu v ploche do 200 m2 asfaltového, hr. vrstvy do 50 mm,  -0,09800t</t>
  </si>
  <si>
    <t>"pôvodné schodnice" 57,41</t>
  </si>
  <si>
    <t>"základy schodiska - cca50% výkopov v zemine"(2*(3,96*1,6)+3*(5,85*5,0))/2"vrátane nakladania na doprav.prostriedok"</t>
  </si>
  <si>
    <t>"zemina k zásypom základov schodiska zo skládky" 82,145</t>
  </si>
  <si>
    <t>174101001</t>
  </si>
  <si>
    <t>Zásyp sypaninou so zhutnením jám, šachiet, rýh, zárezov alebo okolo objektov do 100 m3</t>
  </si>
  <si>
    <t>"spätný zásyp-základy schodiska-vrátane materiálu"2*(6,336-0,05-(0,216*1,23))+3*(29,25-0,594-5,288)</t>
  </si>
  <si>
    <t>"základy schodiska-podkladný betón" (2*0,459+3*5,94)*0,1</t>
  </si>
  <si>
    <t>275321411</t>
  </si>
  <si>
    <t>Betón základových pätiek, železový (bez výstuže), tr. C 25/30</t>
  </si>
  <si>
    <t>"základy schodiska" 2*(1,295*0,216)+3*5,504</t>
  </si>
  <si>
    <t>"základy schodiska" 2*(1,295*2,037)+3*(9+(0,35*4,8))</t>
  </si>
  <si>
    <t>"základy schodiska-podkladný betón"  ((2*2,85)+(3*5,6))*0,1</t>
  </si>
  <si>
    <t>275361821</t>
  </si>
  <si>
    <t>Výstuž základových pätiek z ocele 10505</t>
  </si>
  <si>
    <t>"základy schodiska" (2*21,8+3*599,2)/1000</t>
  </si>
  <si>
    <t>Osadenie mostnej vpusti</t>
  </si>
  <si>
    <t>961055111</t>
  </si>
  <si>
    <t>Búranie základov alebo vybúranie otvorov plochy nad 4 m2 v základoch železobetónových,  -2,40000t</t>
  </si>
  <si>
    <t>"výkopy - pôvodné základy - cca50%"100,422/2</t>
  </si>
  <si>
    <t>966077141</t>
  </si>
  <si>
    <t>Odstránenie doplnkových oceľov. konštrukcií hmotnosti jednotlivo nad 100 do 500 kg,  -0,81800t</t>
  </si>
  <si>
    <t>"odstranenie pôvodného schodiská-13,34t" 13340/500</t>
  </si>
  <si>
    <t>Odvoz sutiny a vybúraných hmôt na skládku za každý ďalší 1 km (skládka 3km)</t>
  </si>
  <si>
    <t>159,043*2 "Prepočítané koeficientom množstva</t>
  </si>
  <si>
    <t>Poplatok za skladovanie -  ostatné</t>
  </si>
  <si>
    <t>"demolácia jestvujúceho schodíska-betón ve stupních- 11,501t"11,501*0,4</t>
  </si>
  <si>
    <t>998011002</t>
  </si>
  <si>
    <t>Presun hmôt pre budovy (801, 803, 812), zvislá konštr. z tehál, tvárnic, z kovu výšky do 12 m</t>
  </si>
  <si>
    <t>711112001</t>
  </si>
  <si>
    <t>Zhotovenie  izolácie proti zemnej vlhkosti zvislá penetračným náterom za studena</t>
  </si>
  <si>
    <t>"základy schodiska" 2*2+3*(9+3,6)</t>
  </si>
  <si>
    <t>111630002700</t>
  </si>
  <si>
    <t>Penetračný náter</t>
  </si>
  <si>
    <t>41,8*0,00035 "Prepočítané koeficientom množstva</t>
  </si>
  <si>
    <t>711122131</t>
  </si>
  <si>
    <t>Zhotovenie  izolácie proti zemnej vlhkosti zvislá asfaltovým náterom za tepla</t>
  </si>
  <si>
    <t>"základy schodiska" 2*(2*2+3*(9+3,6))</t>
  </si>
  <si>
    <t>111620000600</t>
  </si>
  <si>
    <t>Lak asfaltový</t>
  </si>
  <si>
    <t>83,6*0,0017 "Prepočítané koeficientom množstva</t>
  </si>
  <si>
    <t>767</t>
  </si>
  <si>
    <t>Konštrukcie doplnkové kovové</t>
  </si>
  <si>
    <t>76721100R</t>
  </si>
  <si>
    <t>Montáž schodiská</t>
  </si>
  <si>
    <t>"kotvenie stlpov, stlpy, priečnikz, schodnice, stupne, podesty"  9,090</t>
  </si>
  <si>
    <t>767995200R</t>
  </si>
  <si>
    <t>Výroba kompletnej konštrukcie schodiska</t>
  </si>
  <si>
    <t>767222230</t>
  </si>
  <si>
    <t>Montáž zábradlí schodiskových z profilovej ocele na oceľovú konštr., s hmotn. 1 m zábradlia nad 40kg</t>
  </si>
  <si>
    <t>"1,943 t=zábradlie+ rezerva 2%+ vruty"39,2"m"</t>
  </si>
  <si>
    <t>553520001400</t>
  </si>
  <si>
    <t>Zábradlie na schody, vertikálna výplň, hliníkové eloxované</t>
  </si>
  <si>
    <t>998767102</t>
  </si>
  <si>
    <t>Presun hmôt pre kovové stavebné doplnkové konštrukcie v objektoch výšky nad 6 do 12 m</t>
  </si>
  <si>
    <t>"základný náter -zábradlie schodiska" 60,0</t>
  </si>
  <si>
    <t>Epoxidový náter - oceľových konštrukcií A - mezivrstvý 100 µm</t>
  </si>
  <si>
    <t>"náter pätných dosek OK na styku s betónom" 1,626</t>
  </si>
  <si>
    <t>"náter -nová OK schodiska" 173,71</t>
  </si>
  <si>
    <t>"náter -zábradlie schodiska" 60,0</t>
  </si>
  <si>
    <t>"nová OK schodiská" 173,71</t>
  </si>
  <si>
    <t>"zábradlie schodiska" 60,0</t>
  </si>
  <si>
    <t>216903111R</t>
  </si>
  <si>
    <t>Očistenie prúdom piesku (otryskanie) stien - OK schodiská</t>
  </si>
  <si>
    <t>"otryskanie na Sa2 1/2"  67,296</t>
  </si>
  <si>
    <t>783251017</t>
  </si>
  <si>
    <t>Nátery kov.stav.doplnk.konštr. epoxidové základné- SikaCor HM Primer DB 702 0,23kg/m2</t>
  </si>
  <si>
    <t>"Tenkovrstvová pochôdzna izolácia na ocelovém schodisku" 67,296</t>
  </si>
  <si>
    <t>783271001</t>
  </si>
  <si>
    <t>Nátery kov.stav.doplnk.konštr. polyuretánové vrchné - Sika Elastomastic TF 3,50kg/m2</t>
  </si>
  <si>
    <t>581530000600R</t>
  </si>
  <si>
    <t>Piesok kremičitý ST 07/12, frakcia 0,7-1,2 mm</t>
  </si>
  <si>
    <t xml:space="preserve">"Tenkovrstvová pochôdzna izolácia na ocelovém schodisku - zámes - 3,5 kg/m2" 67,296*0,0035 </t>
  </si>
  <si>
    <t>"Tenkovrstvová pochôdzna izolácia na ocelovém schodisku - presyp - 7,0 kg/m2" 67,296*0,007</t>
  </si>
  <si>
    <t>SO 203 - Výťah</t>
  </si>
  <si>
    <t>D 203 - Výťah</t>
  </si>
  <si>
    <t xml:space="preserve">    712 - Izolácie striech, povlakové krytiny</t>
  </si>
  <si>
    <t xml:space="preserve">    713 - Izolácie tepelné</t>
  </si>
  <si>
    <t xml:space="preserve">    724 - Strojné vybavenie</t>
  </si>
  <si>
    <t xml:space="preserve">    727 - Elektroinštalačné práce</t>
  </si>
  <si>
    <t xml:space="preserve">    764 - Konštrukcie klampiarske</t>
  </si>
  <si>
    <t>"výťahová šachta-cca 50% objemu zemina"(12,64*5,7)/2"vrátane nakladania na doprav.prostriedok"</t>
  </si>
  <si>
    <t>"spätný zásyp-výťahová šachta-vrátane materiálu-pôvodná zemina" 72,048-9,72-10,08-1,34-1,5</t>
  </si>
  <si>
    <t>"výmena podložia výťahovej šachty" 4,2*4,8*0,5</t>
  </si>
  <si>
    <t>583310003700</t>
  </si>
  <si>
    <t>Štrkopiesok frakcia 8-16 mm, STN EN 13242 + A1</t>
  </si>
  <si>
    <t>271521111</t>
  </si>
  <si>
    <t>Vankúše zhutnené pod základy z kameniva hrubého drveného, frakcie 16 - 125 mm---výmena podloží</t>
  </si>
  <si>
    <t>4,2*4,8*0,5 "výmena podložia základov"</t>
  </si>
  <si>
    <t>"výťahová šachta - podkladový betón" 8,91*0,15</t>
  </si>
  <si>
    <t>"okolo výťahovej šachty"0,09*12,8</t>
  </si>
  <si>
    <t>"výťahová šachta" 12*0,15</t>
  </si>
  <si>
    <t>"obrubník chodník + kolem výťahové šachty" 0,25*29,1*2</t>
  </si>
  <si>
    <t>341321610</t>
  </si>
  <si>
    <t>Betón stien a priečok, železový (bez výstuže) tr. C 30/37</t>
  </si>
  <si>
    <t>"betón stien a atiky" 28,01</t>
  </si>
  <si>
    <t>341351103</t>
  </si>
  <si>
    <t>Debnenie stien a priečok  jednostranné zhotovenie-tradičné</t>
  </si>
  <si>
    <t>341351104</t>
  </si>
  <si>
    <t>Debnenie stien a priečok  jednostranné odstránenie-tradičné</t>
  </si>
  <si>
    <t>341361821</t>
  </si>
  <si>
    <t>Výstuž stien a priečok 10505</t>
  </si>
  <si>
    <t>411321616</t>
  </si>
  <si>
    <t>Betón stropov doskových a trámových,  železový tr. C 30/37</t>
  </si>
  <si>
    <t>"strop výťahovej šachty" 1,44</t>
  </si>
  <si>
    <t>411351107</t>
  </si>
  <si>
    <t>Debnenie stropov doskových zhotovenie-tradičné</t>
  </si>
  <si>
    <t>411351108</t>
  </si>
  <si>
    <t>Debnenie stropov doskových odstránenie-tradičné</t>
  </si>
  <si>
    <t>411361821</t>
  </si>
  <si>
    <t>Výstuž stropov doskových, trámových, vložkových,konzolových alebo balkónových, 10505</t>
  </si>
  <si>
    <t>451576121</t>
  </si>
  <si>
    <t>Podkladová a výplňová vrstva zo štrkopiesku hr. do 200 mm</t>
  </si>
  <si>
    <t>"okapový chodník okolo výťahovej šachty - hutnený podklad kačírku"5,4</t>
  </si>
  <si>
    <t>457531112</t>
  </si>
  <si>
    <t>Filtračné vrstvy bez zhutnenia od 16-63 do 32-63mm</t>
  </si>
  <si>
    <t>"okapový chodník okolo výťahovej šachty"  0,15*5,4</t>
  </si>
  <si>
    <t>622460121</t>
  </si>
  <si>
    <t>Príprava vonkajšieho podkladu stien penetráciou základnou</t>
  </si>
  <si>
    <t>622460231</t>
  </si>
  <si>
    <t>Vonkajšia omietka stien cementová hrubá, hr. 10 mm</t>
  </si>
  <si>
    <t>622491481</t>
  </si>
  <si>
    <t>Fasádna farba PROFI akrylátová</t>
  </si>
  <si>
    <t xml:space="preserve"> "pozdĺž okapového chodníka u výtahu" 12,8</t>
  </si>
  <si>
    <t>12,8712871287129*1,01 "Prepočítané koeficientom množstva</t>
  </si>
  <si>
    <t>"výkopy - pôvodné základy - cca50%"(72,048+4,39)/2</t>
  </si>
  <si>
    <t>91,726*2 "Prepočítané koeficientom množstva</t>
  </si>
  <si>
    <t>998012023</t>
  </si>
  <si>
    <t>Presun hmôt pre budovy (801, 803, 812), zvislá konštr. monolit. betónová výšky do 24 m</t>
  </si>
  <si>
    <t>"výťahová šachta" 10,8*1,15</t>
  </si>
  <si>
    <t>12,42*0,00035 "Prepočítané koeficientom množstva</t>
  </si>
  <si>
    <t>"výťahová šachta" 2*10,8*1,15</t>
  </si>
  <si>
    <t>24,84*0,0017 "Prepočítané koeficientom množstva</t>
  </si>
  <si>
    <t>712</t>
  </si>
  <si>
    <t>Izolácie striech, povlakové krytiny</t>
  </si>
  <si>
    <t>712290010</t>
  </si>
  <si>
    <t>Zhotovenie parozábrany pre strechy ploché do 10°</t>
  </si>
  <si>
    <t>"strechy výťahu" 0,64*7+5,72</t>
  </si>
  <si>
    <t>283230007300</t>
  </si>
  <si>
    <t>Parozábrana hr. 0,15 mm, š. 2 m, materiál na báze PO - modifikovaný PE, FATRA IZOLFA</t>
  </si>
  <si>
    <t>10,2*1,15 "Prepočítané koeficientom množstva</t>
  </si>
  <si>
    <t>712311111</t>
  </si>
  <si>
    <t>Zhotovenie povlakovej krytiny striech plochých do 10° za studena asfaltovou suspenziou</t>
  </si>
  <si>
    <t>"strecha výťahu" 0,55*7+5,72</t>
  </si>
  <si>
    <t>111630002200</t>
  </si>
  <si>
    <t>Suspenzia asfaltová</t>
  </si>
  <si>
    <t>9,57*0,003 "Prepočítané koeficientom množstva</t>
  </si>
  <si>
    <t>712361701</t>
  </si>
  <si>
    <t>Zhotovenie povlakovej krytiny striech plochých do 10° gumami fóliou položenou voľne</t>
  </si>
  <si>
    <t>"strecha výťahu" 6,6*0,65+6,5*0,16+5</t>
  </si>
  <si>
    <t>693110003000</t>
  </si>
  <si>
    <t>Geotextília polypropylénová PP 300 netkaná</t>
  </si>
  <si>
    <t>712370060</t>
  </si>
  <si>
    <t>Zhotovenie povlakovej krytiny striech plochých do 10° PVC-P fóliou celoplošne lepenou so zvarením spoju</t>
  </si>
  <si>
    <t>"strecha výťahu" (0,36+0,47+0,235+0,04)*6,6+5,16</t>
  </si>
  <si>
    <t>283220002000</t>
  </si>
  <si>
    <t>Hydroizolačná fólia PVC-P FATRAFOL 810, hr. 1,5 mm, š. 1,3 m, izolácia plochých striech, farba sivá, FATRA IZOLFA</t>
  </si>
  <si>
    <t>998712103</t>
  </si>
  <si>
    <t>Presun hmôt pre izoláciu povlakovej krytiny v objektoch výšky nad 12 do 24 m</t>
  </si>
  <si>
    <t>713</t>
  </si>
  <si>
    <t>Izolácie tepelné</t>
  </si>
  <si>
    <t>713142160</t>
  </si>
  <si>
    <t>Montáž tepelnej izolácie striech plochých do 10° spádovými doskami z polystyrénu v jednej vrstve</t>
  </si>
  <si>
    <t>"strecha výťahu" 6,6*0,35+5,16</t>
  </si>
  <si>
    <t>283760007400</t>
  </si>
  <si>
    <t>Spádová doska zo sivého EPS 100S pre vyspádovanie plochých striech, ISOVER</t>
  </si>
  <si>
    <t>7,47*0,102 "Prepočítané koeficientom množstva</t>
  </si>
  <si>
    <t>998713103</t>
  </si>
  <si>
    <t>Presun hmôt pre izolácie tepelné v objektoch výšky nad 12 m do 24 m</t>
  </si>
  <si>
    <t>724</t>
  </si>
  <si>
    <t>Strojné vybavenie</t>
  </si>
  <si>
    <t>724133000R</t>
  </si>
  <si>
    <t>Výťah - kabina, motor, ovládanie</t>
  </si>
  <si>
    <t>kpl</t>
  </si>
  <si>
    <t>727</t>
  </si>
  <si>
    <t>Elektroinštalačné práce</t>
  </si>
  <si>
    <t>912200100R</t>
  </si>
  <si>
    <t>Izolovaný zvod - drôt FeZn</t>
  </si>
  <si>
    <t>"zvislý" 12,0</t>
  </si>
  <si>
    <t>"vodorovný na streche" 6,1</t>
  </si>
  <si>
    <t>912300000R</t>
  </si>
  <si>
    <t>Úchyt do steny</t>
  </si>
  <si>
    <t>912203010R</t>
  </si>
  <si>
    <t>Jímač</t>
  </si>
  <si>
    <t>91220000R</t>
  </si>
  <si>
    <t>Pripojovací set</t>
  </si>
  <si>
    <t>912200200R</t>
  </si>
  <si>
    <t>Uzemnenie</t>
  </si>
  <si>
    <t>764</t>
  </si>
  <si>
    <t>Konštrukcie klampiarske</t>
  </si>
  <si>
    <t>764359301</t>
  </si>
  <si>
    <t>Montáž žľabu z pozinkovaného PZ plechu, pododkvapové polkruhové r.š. 200 - 400 mm</t>
  </si>
  <si>
    <t>"odvodnenie strechy výťahu - okap r.š. 300 mm"3,0</t>
  </si>
  <si>
    <t>553440034200</t>
  </si>
  <si>
    <t>Žľab Z 33 pododkvapový pozink, r.š. 330 mm dĺ. 2000, 3000, 4000, 5000, 6000 mm, KJG</t>
  </si>
  <si>
    <t>764421500</t>
  </si>
  <si>
    <t>Oplechovanie ríms, balkónov, terás z poplastovaného plechu, r.š. 100 mm</t>
  </si>
  <si>
    <t>"odvodnenie strechy výťahu" 22,7</t>
  </si>
  <si>
    <t>764421530</t>
  </si>
  <si>
    <t>Oplechovanie ríms, balkónov, terás z poplastovaného plechu, r.š. 250 mm</t>
  </si>
  <si>
    <t>"odvodnenie strechy výťahu" 7,8</t>
  </si>
  <si>
    <t>764421540</t>
  </si>
  <si>
    <t>Oplechovanie ríms, balkónov, terás z poplastovaného plechu, r.š. 260 mm</t>
  </si>
  <si>
    <t>"odvodnenie strechy výťahu" 2,4</t>
  </si>
  <si>
    <t>764454231</t>
  </si>
  <si>
    <t>Montáž zvodových rúr z pozinkovaného PZ plechu, kruhové s priemerom 60 - 150 mm</t>
  </si>
  <si>
    <t>"odvodnenie strechy výťahu" 12,0</t>
  </si>
  <si>
    <t>553440036100</t>
  </si>
  <si>
    <t>Rúra zvodová ZR 100 pozink, menovitá svetlosť 100 mm dĺ. 1000, 2000, 3000, 4000 mm, KJG</t>
  </si>
  <si>
    <t>998764103</t>
  </si>
  <si>
    <t>Presun hmôt pre konštrukcie klampiarske v objektoch výšky nad 12 do 24 m</t>
  </si>
  <si>
    <t>783897015</t>
  </si>
  <si>
    <t>Antigraffiti preventívny náter dvojnásobný s penetráciou na preveciu silne nasiakavých materiálov</t>
  </si>
  <si>
    <t xml:space="preserve">SO 401 - Elektrická prípojka NN a napojenie výťahu </t>
  </si>
  <si>
    <t xml:space="preserve">M - Práce a dodávky M   </t>
  </si>
  <si>
    <t xml:space="preserve">    21-M - Elektromontáže   </t>
  </si>
  <si>
    <t xml:space="preserve">    46-M - Zemné práce pri extr.mont.prácach   </t>
  </si>
  <si>
    <t xml:space="preserve">Práce a dodávky M   </t>
  </si>
  <si>
    <t>21-M</t>
  </si>
  <si>
    <t xml:space="preserve">Elektromontáže   </t>
  </si>
  <si>
    <t>2100100171</t>
  </si>
  <si>
    <t>Rúrka plastová DN32 typ 2332-LPE-1</t>
  </si>
  <si>
    <t>2100100172</t>
  </si>
  <si>
    <t>Rúrka plastová DN75</t>
  </si>
  <si>
    <t>210010064</t>
  </si>
  <si>
    <t>Rúrka elektroinštalačná oceľová, napr. typ 6229, uložená pevne</t>
  </si>
  <si>
    <t>210010066</t>
  </si>
  <si>
    <t>Rúrka elektroinštalačná oceľová, napr. typ 6042, uložená pevne</t>
  </si>
  <si>
    <t>21001006P2</t>
  </si>
  <si>
    <t>Násuvné spojky zinkované 342/2</t>
  </si>
  <si>
    <t>21001006P3</t>
  </si>
  <si>
    <t>Strmeň pr.10 mm M10x60x100</t>
  </si>
  <si>
    <t>210010233P</t>
  </si>
  <si>
    <t>Rúrka oceľová ochranná uložená voľne vrátane základného náteru DN54 TR 54/3,5</t>
  </si>
  <si>
    <t>210040142P</t>
  </si>
  <si>
    <t>Vysekanie drážky v betóne</t>
  </si>
  <si>
    <t>2101006P1</t>
  </si>
  <si>
    <t>Rozdelovacia hlava HCZ 4-4/35</t>
  </si>
  <si>
    <t>2101012S4</t>
  </si>
  <si>
    <t>Teplom zmraštiteľná hadica TZH 2 a 4</t>
  </si>
  <si>
    <t>kus</t>
  </si>
  <si>
    <t>210120102</t>
  </si>
  <si>
    <t>Poistka nožová do 160A 500 V</t>
  </si>
  <si>
    <t>210193053</t>
  </si>
  <si>
    <t>Skriňa RE-V plastová, trojfázová, jednotarifná1 odberateľ</t>
  </si>
  <si>
    <t>210220020</t>
  </si>
  <si>
    <t>Uzemňovacie vedenie v zemi FeZn vrátane izolácie spojov</t>
  </si>
  <si>
    <t>210220240</t>
  </si>
  <si>
    <t>Svorka FeZn k uzemňovacej tyči  SJ</t>
  </si>
  <si>
    <t>210220245</t>
  </si>
  <si>
    <t>Svorka FeZn pripojovacia SP1</t>
  </si>
  <si>
    <t>210220253</t>
  </si>
  <si>
    <t>Svorka FeZn uzemňovacia SR03</t>
  </si>
  <si>
    <t>210220280</t>
  </si>
  <si>
    <t>Uzemňovacia tyč FeZn ZT</t>
  </si>
  <si>
    <t>210812062</t>
  </si>
  <si>
    <t>Kábel medený silový uložený voľne NYY 0,6/1 kV 5x10</t>
  </si>
  <si>
    <t>210901069</t>
  </si>
  <si>
    <t>Kábel hliníkový silový, uložený voľne  AYKY 450/750 V 4x16</t>
  </si>
  <si>
    <t>3543649P1</t>
  </si>
  <si>
    <t>256</t>
  </si>
  <si>
    <t>341P00004</t>
  </si>
  <si>
    <t>Kábel NAYY-J 4x16</t>
  </si>
  <si>
    <t>341P003442</t>
  </si>
  <si>
    <t>Kábel NYY-J 5 x 10</t>
  </si>
  <si>
    <t>357P000173</t>
  </si>
  <si>
    <t>Rozvádzač elektromerový plastový RE-V</t>
  </si>
  <si>
    <t>3581539P04</t>
  </si>
  <si>
    <t>Poistková vložka PNA 1  32A gG</t>
  </si>
  <si>
    <t>3450720400</t>
  </si>
  <si>
    <t>Rúrka pancierová 6029 ZNM</t>
  </si>
  <si>
    <t>3544112000</t>
  </si>
  <si>
    <t>Páska uzemňovacia 30x4 mm</t>
  </si>
  <si>
    <t>3544237050</t>
  </si>
  <si>
    <t>Svorka  pripojovacia  SP 1</t>
  </si>
  <si>
    <t>3544236250</t>
  </si>
  <si>
    <t>Svorka  k uzemňovacej tyči SJ 02</t>
  </si>
  <si>
    <t>3544238500</t>
  </si>
  <si>
    <t>Svorka  odbočná spojovacia  SR 03</t>
  </si>
  <si>
    <t>3544222550</t>
  </si>
  <si>
    <t>Uzemňovacia tyč  ZT 2 m</t>
  </si>
  <si>
    <t>345710P022</t>
  </si>
  <si>
    <t>Plastová chránička DN32, napr. typ 2332-LPE-1</t>
  </si>
  <si>
    <t>345710P018</t>
  </si>
  <si>
    <t>Rúrka oceľová žiarovo zinkovaná DN54 typ napr. 6242 ZN</t>
  </si>
  <si>
    <t>1412150102</t>
  </si>
  <si>
    <t>Rúrka DN54, typ TR 54/3,5</t>
  </si>
  <si>
    <t>3438012980</t>
  </si>
  <si>
    <t>Trubice zmršťovacie tenkostenné TZH 2 42/16</t>
  </si>
  <si>
    <t>3438013020</t>
  </si>
  <si>
    <t>Trubice zmršťovacie tenkostenné TZH 4 70/27</t>
  </si>
  <si>
    <t>345710P020</t>
  </si>
  <si>
    <t>Strmeň tvaru U, pr. 10 mm, M10x60x100</t>
  </si>
  <si>
    <t>5893232300</t>
  </si>
  <si>
    <t>Betón STN EN 206-1-C 12/15-XC4, XF1, XA1 (SK)-Cl 0,4-Dmax 22 - S1 z cementu portlandského</t>
  </si>
  <si>
    <t>3457100760</t>
  </si>
  <si>
    <t>Rúrka dvojplášťová napr. KOPOFLEX  KF 09075</t>
  </si>
  <si>
    <t>345710P021</t>
  </si>
  <si>
    <t>210HZS01</t>
  </si>
  <si>
    <t>HZS - Východzia revízna správa</t>
  </si>
  <si>
    <t>hod</t>
  </si>
  <si>
    <t>512</t>
  </si>
  <si>
    <t>210HZS02</t>
  </si>
  <si>
    <t>HZS - Plán skutočného vyhotovenia s geodetickým zameraním</t>
  </si>
  <si>
    <t>PM</t>
  </si>
  <si>
    <t>Podružný materiál</t>
  </si>
  <si>
    <t>%</t>
  </si>
  <si>
    <t>PPV</t>
  </si>
  <si>
    <t>Podiel pridružených výkonov</t>
  </si>
  <si>
    <t>46-M</t>
  </si>
  <si>
    <t xml:space="preserve">Zemné práce pri extr.mont.prácach   </t>
  </si>
  <si>
    <t>460010024</t>
  </si>
  <si>
    <t>Vytýčenie trasy káblového vedenia v zastavanom priestore</t>
  </si>
  <si>
    <t>km</t>
  </si>
  <si>
    <t>460030071</t>
  </si>
  <si>
    <t>Búranie povrchov z betónu</t>
  </si>
  <si>
    <t>460030072</t>
  </si>
  <si>
    <t>Búranie povrchov z asfaltu a asfaltobetónu vrstvy do 10 cm</t>
  </si>
  <si>
    <t>460030081</t>
  </si>
  <si>
    <t>Rezanie škáry v asfalte, alebo v betóne zariadením na rezanie škár</t>
  </si>
  <si>
    <t>460200163</t>
  </si>
  <si>
    <t>Hĺbenie káblovej ryhy ručne 35 cm širokej a 80 cm hlbokej, v zemine triedy 3</t>
  </si>
  <si>
    <t>460200173</t>
  </si>
  <si>
    <t>Hĺbenie káblovej ryhy ručne 35 cm širokej a 85 cm hlbokej, v zemine triedy 3</t>
  </si>
  <si>
    <t>4603000061</t>
  </si>
  <si>
    <t>Zhutnenie zeminy po vrstvách pri zahrnutí rýh strojom, vrstva zeminy 25 cm</t>
  </si>
  <si>
    <t>4603002P2</t>
  </si>
  <si>
    <t>Podtláčanie otvorov strojovo do D 220 mm so zatiahnutím chráničky</t>
  </si>
  <si>
    <t>4603002P3</t>
  </si>
  <si>
    <t>Montážna jama pre podtláčanie otvorov strojovo</t>
  </si>
  <si>
    <t>460420024</t>
  </si>
  <si>
    <t>Zriadenie lôžka z piesku bez zakrytia, v ryhe šír. do 35 cm, hrúbky vrstvy 10 cm</t>
  </si>
  <si>
    <t>581533300P1</t>
  </si>
  <si>
    <t>Piesok stavebný</t>
  </si>
  <si>
    <t>4604200P5</t>
  </si>
  <si>
    <t>Montáž platní DEKAB</t>
  </si>
  <si>
    <t>4604200P6</t>
  </si>
  <si>
    <t>Platňa  DEKAB 2 PE 300</t>
  </si>
  <si>
    <t>460490012</t>
  </si>
  <si>
    <t>Rozvinutie a uloženie výstražnej fólie z PVC do ryhy, šírka 33 cm</t>
  </si>
  <si>
    <t>2830002000</t>
  </si>
  <si>
    <t>Fólia červená v m</t>
  </si>
  <si>
    <t>460510P44</t>
  </si>
  <si>
    <t>Káblová chránička - rúra KF 09075</t>
  </si>
  <si>
    <t>460560163</t>
  </si>
  <si>
    <t>Ručný zásyp nezap. káblovej ryhy bez zhutn. zeminy, 35 cm širokej, 80 cm hlbokej v zemine tr. 3</t>
  </si>
  <si>
    <t>460560173</t>
  </si>
  <si>
    <t>Ručný zásyp nezap. káblovej ryhy bez zhutn. zeminy, 35 cm širokej, 85 cm hlbokej v zemine tr. 3</t>
  </si>
  <si>
    <t>460600001</t>
  </si>
  <si>
    <t>Naloženie zeminy, odvoz do 1 km a zloženie na skládke a jazda späť</t>
  </si>
  <si>
    <t>460600002</t>
  </si>
  <si>
    <t>Príplatok za odvoz zeminy za každý ďalší km a jazda späť</t>
  </si>
  <si>
    <t>460600003</t>
  </si>
  <si>
    <t>Naloženie, odvoz sutiny a zloženie na skládke na vzdialenosť do 1 km</t>
  </si>
  <si>
    <t>460600004</t>
  </si>
  <si>
    <t>Príplatok za odvoz sutiny za každý ďalší aj začatý 1 km nad 1 km</t>
  </si>
  <si>
    <t>460600014</t>
  </si>
  <si>
    <t>Poplatok za uskladnenie sutiny na skládke</t>
  </si>
  <si>
    <t>460600015</t>
  </si>
  <si>
    <t>Poplatok za uskladnenie zeminy na skládke</t>
  </si>
  <si>
    <t>460650022</t>
  </si>
  <si>
    <t>Jednovrstvová vozovka z betónu, vrstva betónu 12 cm</t>
  </si>
  <si>
    <t>460650108</t>
  </si>
  <si>
    <t>Podkladná vrstva zo štrkopiesku fr. 0 - 63</t>
  </si>
  <si>
    <t>460650113</t>
  </si>
  <si>
    <t>Podkladná vrstva zo štrkodrvy fr. 0 - 32</t>
  </si>
  <si>
    <t>71</t>
  </si>
  <si>
    <t>46065P009</t>
  </si>
  <si>
    <t>Asfaltobetón ABS strednozrnný hr.50</t>
  </si>
  <si>
    <t>142</t>
  </si>
  <si>
    <t>SO 402 - Verejné osvetlenie lávky</t>
  </si>
  <si>
    <t>Rúrka elektroinštalačná oceľová,napr. typ 6229, uložená pevne</t>
  </si>
  <si>
    <t>21001006P1</t>
  </si>
  <si>
    <t>Koleno pre oceľovú rúru DN54</t>
  </si>
  <si>
    <t>21001006P4</t>
  </si>
  <si>
    <t>Montáž upevňovacieho materiálu (skrutky, matice, podložky) podľa v.č.5</t>
  </si>
  <si>
    <t>210040562</t>
  </si>
  <si>
    <t>Šablóna a prúdový spoj C svorkou do 70 mm2</t>
  </si>
  <si>
    <t>2101012S3</t>
  </si>
  <si>
    <t>Utesnenie rúry</t>
  </si>
  <si>
    <t>Teplom zmraštiteľná hadica TZH</t>
  </si>
  <si>
    <t>210120001</t>
  </si>
  <si>
    <t>Závitová poistka s predným prívodom  E 27 do 25 A</t>
  </si>
  <si>
    <t>210190021P</t>
  </si>
  <si>
    <t>Montáž skrine RVO</t>
  </si>
  <si>
    <t>210193043</t>
  </si>
  <si>
    <t>skriňa prípojková plastová SPP na stĺp</t>
  </si>
  <si>
    <t>210204011</t>
  </si>
  <si>
    <t>Osvetľovací stožiar - oceľový do dľžky 12 m</t>
  </si>
  <si>
    <t>210204105</t>
  </si>
  <si>
    <t>Výložník oceľový dvojramenný - do hmotn.70 kg</t>
  </si>
  <si>
    <t>210204201</t>
  </si>
  <si>
    <t>Elektrovýstroj stožiara pre 1 okruh</t>
  </si>
  <si>
    <t>210204202</t>
  </si>
  <si>
    <t>Elektrovýstroj stožiara 2 okruhy</t>
  </si>
  <si>
    <t>21020P000</t>
  </si>
  <si>
    <t>Montáž svietidla</t>
  </si>
  <si>
    <t>Uzemňovacie vedenie FeZn uzemnenie + pospojovanie vrátane izolácie spojov</t>
  </si>
  <si>
    <t>210800107</t>
  </si>
  <si>
    <t>Kábel medený uložený voľne CYKY 450/750 V 3x1,5</t>
  </si>
  <si>
    <t>210812061</t>
  </si>
  <si>
    <t>Kábel medený silový uložený voľne NYY 0,6/1 kV 5x6</t>
  </si>
  <si>
    <t>2109010691</t>
  </si>
  <si>
    <t>Kábel hliníkový silový, uložený voľne  NAYY-J  4x16</t>
  </si>
  <si>
    <t>341P003441</t>
  </si>
  <si>
    <t>Kábel NYY-J 5 x 6</t>
  </si>
  <si>
    <t>3450601600</t>
  </si>
  <si>
    <t>Svorka 165624 prúdová pre AlFe</t>
  </si>
  <si>
    <t>3581539P03</t>
  </si>
  <si>
    <t>Poistková vložka PNA 1  25A gG</t>
  </si>
  <si>
    <t>357P000025</t>
  </si>
  <si>
    <t>Skriňa prípojková plastová na stĺp</t>
  </si>
  <si>
    <t>357P000026</t>
  </si>
  <si>
    <t>Upínací nerezový pás</t>
  </si>
  <si>
    <t>Rúrka pancierová napr. 6229 ZNM</t>
  </si>
  <si>
    <t>Rúrka oceľová žiarovo zinkovaná DN54 napr.typ 6042 ZN</t>
  </si>
  <si>
    <t>3410350085</t>
  </si>
  <si>
    <t>CYKY-J 3x1,5    Kábel pre volné uloženie, medený STN</t>
  </si>
  <si>
    <t>345710P019</t>
  </si>
  <si>
    <t>Koleno rúr DN54, uhol 129 st.</t>
  </si>
  <si>
    <t>345710P023</t>
  </si>
  <si>
    <t>Koleno rúr DN54, uhol 154 st.</t>
  </si>
  <si>
    <t>345710P024</t>
  </si>
  <si>
    <t>Koleno rúr DN54, uhol 90 st.</t>
  </si>
  <si>
    <t>345710P025</t>
  </si>
  <si>
    <t>Upevňovací materiál (skrutky, matice, podložky) podľa v.č.5</t>
  </si>
  <si>
    <t>3450106300</t>
  </si>
  <si>
    <t>Poistková hlavica E27</t>
  </si>
  <si>
    <t>3450662302</t>
  </si>
  <si>
    <t>Stožiarová svorkovnica pre stožiare č.1 až 6 s 1-poistkou a č.7 a 8 s 2-poistkami, podľa popisu v projekte</t>
  </si>
  <si>
    <t>3438012960</t>
  </si>
  <si>
    <t>Trubice zmršťovacie tenkostenné TZH 1 37/14</t>
  </si>
  <si>
    <t>357P000293</t>
  </si>
  <si>
    <t>Rozvádzač R-VO</t>
  </si>
  <si>
    <t>3160114821</t>
  </si>
  <si>
    <t>Stožiar s prírubou, výška 1,5 m, podľa v.č.5</t>
  </si>
  <si>
    <t>3160114822</t>
  </si>
  <si>
    <t>Sklopný stožiar s prírubou, výška 4 m, podľa v.č.5</t>
  </si>
  <si>
    <t>3160304002</t>
  </si>
  <si>
    <t>Výložník dvojramenný, vyloženie 0,3 m, podľa v.č.5</t>
  </si>
  <si>
    <t>348P0002251</t>
  </si>
  <si>
    <t>Svietidlo LED s CityTouch, podľa v.č.1</t>
  </si>
  <si>
    <t>2109P0054</t>
  </si>
  <si>
    <t>Demontáž jestvujúceho verejného osvetlenia v rozsahu podľa situácie a technickej správy</t>
  </si>
  <si>
    <t>celok</t>
  </si>
  <si>
    <t>144</t>
  </si>
  <si>
    <t>73</t>
  </si>
  <si>
    <t>146</t>
  </si>
  <si>
    <t>148</t>
  </si>
  <si>
    <t>75</t>
  </si>
  <si>
    <t>150</t>
  </si>
  <si>
    <t>152</t>
  </si>
  <si>
    <t>77</t>
  </si>
  <si>
    <t>154</t>
  </si>
  <si>
    <t>156</t>
  </si>
  <si>
    <t>79</t>
  </si>
  <si>
    <t>158</t>
  </si>
  <si>
    <t>160</t>
  </si>
  <si>
    <t>81</t>
  </si>
  <si>
    <t>162</t>
  </si>
  <si>
    <t>164</t>
  </si>
  <si>
    <t>83</t>
  </si>
  <si>
    <t>166</t>
  </si>
  <si>
    <t>168</t>
  </si>
  <si>
    <t>85</t>
  </si>
  <si>
    <t>170</t>
  </si>
  <si>
    <t>172</t>
  </si>
  <si>
    <t>87</t>
  </si>
  <si>
    <t>174</t>
  </si>
  <si>
    <t>176</t>
  </si>
  <si>
    <t>89</t>
  </si>
  <si>
    <t>178</t>
  </si>
  <si>
    <t>180</t>
  </si>
  <si>
    <t>91</t>
  </si>
  <si>
    <t>182</t>
  </si>
  <si>
    <t>184</t>
  </si>
  <si>
    <t>93</t>
  </si>
  <si>
    <t>186</t>
  </si>
  <si>
    <t>188</t>
  </si>
  <si>
    <t>95</t>
  </si>
  <si>
    <t>190</t>
  </si>
  <si>
    <t>192</t>
  </si>
  <si>
    <t>97</t>
  </si>
  <si>
    <t>194</t>
  </si>
  <si>
    <t>6 - Vedľajšie rozpočtové náklady pre všetký stavebné objekty</t>
  </si>
  <si>
    <t>VRN - Vedľajšie rozpočtové náklady</t>
  </si>
  <si>
    <t>VRN</t>
  </si>
  <si>
    <t>Vedľajšie rozpočtové náklady</t>
  </si>
  <si>
    <t>000300031</t>
  </si>
  <si>
    <t>Geodetické práce - vykonávané po výstavbe zameranie skutočného vyhotovenia stavby</t>
  </si>
  <si>
    <t>súbor</t>
  </si>
  <si>
    <t>205972496</t>
  </si>
  <si>
    <t>000400022</t>
  </si>
  <si>
    <t>Projektové práce - stavebná časť (stavebné objekty vrátane ich technického vybavenia). náklady na dokumentáciu skutočného zhotovenia stavby</t>
  </si>
  <si>
    <t>-638942236</t>
  </si>
  <si>
    <t>000400041</t>
  </si>
  <si>
    <t xml:space="preserve">Projektové práce - náklady na inžiniersko technickú pomoc bez rozlíšenia </t>
  </si>
  <si>
    <t>-1669892426</t>
  </si>
  <si>
    <t xml:space="preserve">Poznámka k položke:_x000D_
vypracovať výrobno-technickú dokumentáciu, konštrukčnú dokummentáciu, technologický predpis zvárania, montážnú dokumentáciu, ktorú treba predložiť na schválenie projektantovi a  PD dočasného dopravného značenia odsúhlasenú na KDI PZ Nitra </t>
  </si>
  <si>
    <t>000600015</t>
  </si>
  <si>
    <t>Zariadenie staveniska - zriadenie, provoz, likvidácia</t>
  </si>
  <si>
    <t>-623553637</t>
  </si>
  <si>
    <t xml:space="preserve">Poznámka k položke:_x000D_
zariadenie staveniska - je spoločné pre všetkých stavebné objekty </t>
  </si>
  <si>
    <t>001000033</t>
  </si>
  <si>
    <t>Inžinierska činnosť - skúšky a revízie -  zaťažkávacie skúšky</t>
  </si>
  <si>
    <t>-1508620891</t>
  </si>
  <si>
    <t>001000034</t>
  </si>
  <si>
    <t>Posudky, kontroly, správy - mostná prehliadka</t>
  </si>
  <si>
    <t>-1170171243</t>
  </si>
  <si>
    <t xml:space="preserve">Poznámka k položke:_x000D_
podrobný postup výstavby výťahu a časový harmonogram vrátane deklarovaní vhodnosti výťahu </t>
  </si>
  <si>
    <t xml:space="preserve">Výkaz výmer </t>
  </si>
  <si>
    <t xml:space="preserve">REKAPITULÁCIA </t>
  </si>
  <si>
    <t>Poznámka k položke:_x000D_
v zmysle:_x000D_
technickej  správy D 201 Lávka - bod 8.1.1.,  8.1.2.,  8.2.2.,  8.2.2.1.,  8.2.2.2._x000D_
technickej správy D 202 Schodisko - bod 7.1.1., 7.1.2_x000D_
technickej správy D 203 Výťah - bod 8.1.1._x000D_
geotetické vytýčenie verejného osvetlenia, elektrickej prípojky NN a napojenie výťahu stavby_x000D_
všetky povinné a geotetické merania počas výstavby vrátane vytýčenia objektov a geodetické porealizačné zameranie</t>
  </si>
  <si>
    <t>Poznámka k položke:_x000D_
predložiť  harmonogram výstavby a technologický postup výstavby</t>
  </si>
  <si>
    <t>Poznámka k položke:_x000D_
súhlasné stanovisko hasičského zachranného zboru, bezpečnostného úradu a hygieny, koordinátora BOZP vrátane plánu BOZP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</si>
</sst>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6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166" fontId="29" fillId="0" borderId="0" xfId="0" applyNumberFormat="1" applyFont="1" applyBorder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7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/>
    <xf numFmtId="166" fontId="34" fillId="0" borderId="12" xfId="0" applyNumberFormat="1" applyFont="1" applyBorder="1" applyAlignment="1"/>
    <xf numFmtId="166" fontId="34" fillId="0" borderId="13" xfId="0" applyNumberFormat="1" applyFont="1" applyBorder="1" applyAlignment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/>
    </xf>
    <xf numFmtId="166" fontId="24" fillId="0" borderId="0" xfId="0" applyNumberFormat="1" applyFont="1" applyBorder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7" fillId="0" borderId="22" xfId="0" applyFont="1" applyBorder="1" applyAlignment="1" applyProtection="1">
      <alignment horizontal="center" vertical="center"/>
      <protection locked="0"/>
    </xf>
    <xf numFmtId="49" fontId="37" fillId="0" borderId="22" xfId="0" applyNumberFormat="1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center" vertical="center" wrapText="1"/>
      <protection locked="0"/>
    </xf>
    <xf numFmtId="167" fontId="37" fillId="0" borderId="22" xfId="0" applyNumberFormat="1" applyFont="1" applyBorder="1" applyAlignment="1" applyProtection="1">
      <alignment vertical="center"/>
      <protection locked="0"/>
    </xf>
    <xf numFmtId="4" fontId="37" fillId="3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  <protection locked="0"/>
    </xf>
    <xf numFmtId="0" fontId="38" fillId="0" borderId="22" xfId="0" applyFont="1" applyBorder="1" applyAlignment="1" applyProtection="1">
      <alignment vertical="center"/>
      <protection locked="0"/>
    </xf>
    <xf numFmtId="0" fontId="38" fillId="0" borderId="3" xfId="0" applyFont="1" applyBorder="1" applyAlignment="1">
      <alignment vertical="center"/>
    </xf>
    <xf numFmtId="0" fontId="37" fillId="3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>
      <alignment horizontal="center" vertical="center"/>
    </xf>
    <xf numFmtId="0" fontId="39" fillId="0" borderId="0" xfId="0" applyFont="1" applyAlignment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167" fontId="23" fillId="3" borderId="22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Font="1" applyBorder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0" fillId="0" borderId="0" xfId="0"/>
    <xf numFmtId="164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vertical="center"/>
    </xf>
    <xf numFmtId="4" fontId="18" fillId="0" borderId="0" xfId="0" applyNumberFormat="1" applyFont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31" fillId="0" borderId="0" xfId="0" applyFont="1" applyAlignment="1">
      <alignment horizontal="left" vertical="center" wrapText="1"/>
    </xf>
    <xf numFmtId="4" fontId="28" fillId="0" borderId="0" xfId="0" applyNumberFormat="1" applyFont="1" applyAlignment="1">
      <alignment horizontal="right"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left"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05"/>
  <sheetViews>
    <sheetView showGridLines="0" topLeftCell="A151" workbookViewId="0">
      <selection activeCell="L84" sqref="L84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s="1" customFormat="1" ht="36.950000000000003" customHeight="1">
      <c r="AR2" s="213" t="s">
        <v>5</v>
      </c>
      <c r="AS2" s="214"/>
      <c r="AT2" s="214"/>
      <c r="AU2" s="214"/>
      <c r="AV2" s="214"/>
      <c r="AW2" s="214"/>
      <c r="AX2" s="214"/>
      <c r="AY2" s="214"/>
      <c r="AZ2" s="214"/>
      <c r="BA2" s="214"/>
      <c r="BB2" s="214"/>
      <c r="BC2" s="214"/>
      <c r="BD2" s="214"/>
      <c r="BE2" s="214"/>
      <c r="BS2" s="16" t="s">
        <v>6</v>
      </c>
      <c r="BT2" s="16" t="s">
        <v>7</v>
      </c>
    </row>
    <row r="3" spans="1:74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s="1" customFormat="1" ht="24.95" customHeight="1">
      <c r="B4" s="19"/>
      <c r="D4" s="20" t="s">
        <v>8</v>
      </c>
      <c r="AR4" s="19"/>
      <c r="AS4" s="21" t="s">
        <v>9</v>
      </c>
      <c r="BE4" s="22" t="s">
        <v>10</v>
      </c>
      <c r="BS4" s="16" t="s">
        <v>11</v>
      </c>
    </row>
    <row r="5" spans="1:74" s="1" customFormat="1" ht="12" customHeight="1">
      <c r="B5" s="19"/>
      <c r="D5" s="23" t="s">
        <v>12</v>
      </c>
      <c r="K5" s="228"/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214"/>
      <c r="AD5" s="214"/>
      <c r="AE5" s="214"/>
      <c r="AF5" s="214"/>
      <c r="AG5" s="214"/>
      <c r="AH5" s="214"/>
      <c r="AI5" s="214"/>
      <c r="AJ5" s="214"/>
      <c r="AK5" s="214"/>
      <c r="AL5" s="214"/>
      <c r="AM5" s="214"/>
      <c r="AN5" s="214"/>
      <c r="AO5" s="214"/>
      <c r="AR5" s="19"/>
      <c r="BE5" s="225" t="s">
        <v>14</v>
      </c>
      <c r="BS5" s="16" t="s">
        <v>6</v>
      </c>
    </row>
    <row r="6" spans="1:74" s="1" customFormat="1" ht="36.950000000000003" customHeight="1">
      <c r="B6" s="19"/>
      <c r="D6" s="25" t="s">
        <v>15</v>
      </c>
      <c r="K6" s="229" t="s">
        <v>16</v>
      </c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4"/>
      <c r="AK6" s="214"/>
      <c r="AL6" s="214"/>
      <c r="AM6" s="214"/>
      <c r="AN6" s="214"/>
      <c r="AO6" s="214"/>
      <c r="AR6" s="19"/>
      <c r="BE6" s="226"/>
      <c r="BS6" s="16" t="s">
        <v>6</v>
      </c>
    </row>
    <row r="7" spans="1:74" s="1" customFormat="1" ht="12" customHeight="1">
      <c r="B7" s="19"/>
      <c r="D7" s="26" t="s">
        <v>17</v>
      </c>
      <c r="K7" s="24" t="s">
        <v>1</v>
      </c>
      <c r="AK7" s="26" t="s">
        <v>18</v>
      </c>
      <c r="AN7" s="24" t="s">
        <v>1</v>
      </c>
      <c r="AR7" s="19"/>
      <c r="BE7" s="226"/>
      <c r="BS7" s="16" t="s">
        <v>6</v>
      </c>
    </row>
    <row r="8" spans="1:74" s="1" customFormat="1" ht="12" customHeight="1">
      <c r="B8" s="19"/>
      <c r="D8" s="26" t="s">
        <v>19</v>
      </c>
      <c r="K8" s="24" t="s">
        <v>20</v>
      </c>
      <c r="AK8" s="26" t="s">
        <v>21</v>
      </c>
      <c r="AN8" s="27" t="s">
        <v>22</v>
      </c>
      <c r="AR8" s="19"/>
      <c r="BE8" s="226"/>
      <c r="BS8" s="16" t="s">
        <v>6</v>
      </c>
    </row>
    <row r="9" spans="1:74" s="1" customFormat="1" ht="14.45" customHeight="1">
      <c r="B9" s="19"/>
      <c r="AR9" s="19"/>
      <c r="BE9" s="226"/>
      <c r="BS9" s="16" t="s">
        <v>6</v>
      </c>
    </row>
    <row r="10" spans="1:74" s="1" customFormat="1" ht="12" customHeight="1">
      <c r="B10" s="19"/>
      <c r="D10" s="26" t="s">
        <v>23</v>
      </c>
      <c r="AK10" s="26" t="s">
        <v>24</v>
      </c>
      <c r="AN10" s="24" t="s">
        <v>1</v>
      </c>
      <c r="AR10" s="19"/>
      <c r="BE10" s="226"/>
      <c r="BS10" s="16" t="s">
        <v>6</v>
      </c>
    </row>
    <row r="11" spans="1:74" s="1" customFormat="1" ht="18.399999999999999" customHeight="1">
      <c r="B11" s="19"/>
      <c r="E11" s="24" t="s">
        <v>25</v>
      </c>
      <c r="AK11" s="26" t="s">
        <v>26</v>
      </c>
      <c r="AN11" s="24" t="s">
        <v>1</v>
      </c>
      <c r="AR11" s="19"/>
      <c r="BE11" s="226"/>
      <c r="BS11" s="16" t="s">
        <v>6</v>
      </c>
    </row>
    <row r="12" spans="1:74" s="1" customFormat="1" ht="6.95" customHeight="1">
      <c r="B12" s="19"/>
      <c r="AR12" s="19"/>
      <c r="BE12" s="226"/>
      <c r="BS12" s="16" t="s">
        <v>6</v>
      </c>
    </row>
    <row r="13" spans="1:74" s="1" customFormat="1" ht="12" customHeight="1">
      <c r="B13" s="19"/>
      <c r="D13" s="26" t="s">
        <v>27</v>
      </c>
      <c r="AK13" s="26" t="s">
        <v>24</v>
      </c>
      <c r="AN13" s="28" t="s">
        <v>28</v>
      </c>
      <c r="AR13" s="19"/>
      <c r="BE13" s="226"/>
      <c r="BS13" s="16" t="s">
        <v>6</v>
      </c>
    </row>
    <row r="14" spans="1:74" ht="12.75">
      <c r="B14" s="19"/>
      <c r="E14" s="230" t="s">
        <v>28</v>
      </c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231"/>
      <c r="AI14" s="231"/>
      <c r="AJ14" s="231"/>
      <c r="AK14" s="26" t="s">
        <v>26</v>
      </c>
      <c r="AN14" s="28" t="s">
        <v>28</v>
      </c>
      <c r="AR14" s="19"/>
      <c r="BE14" s="226"/>
      <c r="BS14" s="16" t="s">
        <v>6</v>
      </c>
    </row>
    <row r="15" spans="1:74" s="1" customFormat="1" ht="6.95" customHeight="1">
      <c r="B15" s="19"/>
      <c r="AR15" s="19"/>
      <c r="BE15" s="226"/>
      <c r="BS15" s="16" t="s">
        <v>3</v>
      </c>
    </row>
    <row r="16" spans="1:74" s="1" customFormat="1" ht="12" customHeight="1">
      <c r="B16" s="19"/>
      <c r="D16" s="26" t="s">
        <v>29</v>
      </c>
      <c r="AK16" s="26" t="s">
        <v>24</v>
      </c>
      <c r="AN16" s="24" t="s">
        <v>1</v>
      </c>
      <c r="AR16" s="19"/>
      <c r="BE16" s="226"/>
      <c r="BS16" s="16" t="s">
        <v>3</v>
      </c>
    </row>
    <row r="17" spans="1:71" s="1" customFormat="1" ht="18.399999999999999" customHeight="1">
      <c r="B17" s="19"/>
      <c r="E17" s="24" t="s">
        <v>30</v>
      </c>
      <c r="AK17" s="26" t="s">
        <v>26</v>
      </c>
      <c r="AN17" s="24" t="s">
        <v>1</v>
      </c>
      <c r="AR17" s="19"/>
      <c r="BE17" s="226"/>
      <c r="BS17" s="16" t="s">
        <v>31</v>
      </c>
    </row>
    <row r="18" spans="1:71" s="1" customFormat="1" ht="6.95" customHeight="1">
      <c r="B18" s="19"/>
      <c r="AR18" s="19"/>
      <c r="BE18" s="226"/>
      <c r="BS18" s="16" t="s">
        <v>6</v>
      </c>
    </row>
    <row r="19" spans="1:71" s="1" customFormat="1" ht="12" customHeight="1">
      <c r="B19" s="19"/>
      <c r="D19" s="26" t="s">
        <v>32</v>
      </c>
      <c r="AK19" s="26" t="s">
        <v>24</v>
      </c>
      <c r="AN19" s="24" t="s">
        <v>1</v>
      </c>
      <c r="AR19" s="19"/>
      <c r="BE19" s="226"/>
      <c r="BS19" s="16" t="s">
        <v>6</v>
      </c>
    </row>
    <row r="20" spans="1:71" s="1" customFormat="1" ht="18.399999999999999" customHeight="1">
      <c r="B20" s="19"/>
      <c r="E20" s="24" t="s">
        <v>33</v>
      </c>
      <c r="AK20" s="26" t="s">
        <v>26</v>
      </c>
      <c r="AN20" s="24" t="s">
        <v>1</v>
      </c>
      <c r="AR20" s="19"/>
      <c r="BE20" s="226"/>
      <c r="BS20" s="16" t="s">
        <v>31</v>
      </c>
    </row>
    <row r="21" spans="1:71" s="1" customFormat="1" ht="6.95" customHeight="1">
      <c r="B21" s="19"/>
      <c r="AR21" s="19"/>
      <c r="BE21" s="226"/>
    </row>
    <row r="22" spans="1:71" s="1" customFormat="1" ht="12" customHeight="1">
      <c r="B22" s="19"/>
      <c r="D22" s="26" t="s">
        <v>34</v>
      </c>
      <c r="AR22" s="19"/>
      <c r="BE22" s="226"/>
    </row>
    <row r="23" spans="1:71" s="1" customFormat="1" ht="16.5" customHeight="1">
      <c r="B23" s="19"/>
      <c r="E23" s="232" t="s">
        <v>1</v>
      </c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2"/>
      <c r="Y23" s="232"/>
      <c r="Z23" s="232"/>
      <c r="AA23" s="232"/>
      <c r="AB23" s="232"/>
      <c r="AC23" s="232"/>
      <c r="AD23" s="232"/>
      <c r="AE23" s="232"/>
      <c r="AF23" s="232"/>
      <c r="AG23" s="232"/>
      <c r="AH23" s="232"/>
      <c r="AI23" s="232"/>
      <c r="AJ23" s="232"/>
      <c r="AK23" s="232"/>
      <c r="AL23" s="232"/>
      <c r="AM23" s="232"/>
      <c r="AN23" s="232"/>
      <c r="AR23" s="19"/>
      <c r="BE23" s="226"/>
    </row>
    <row r="24" spans="1:71" s="1" customFormat="1" ht="6.95" customHeight="1">
      <c r="B24" s="19"/>
      <c r="AR24" s="19"/>
      <c r="BE24" s="226"/>
    </row>
    <row r="25" spans="1:71" s="1" customFormat="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26"/>
    </row>
    <row r="26" spans="1:71" s="2" customFormat="1" ht="25.9" customHeight="1">
      <c r="A26" s="31"/>
      <c r="B26" s="32"/>
      <c r="C26" s="31"/>
      <c r="D26" s="33" t="s">
        <v>35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33">
        <f>ROUND(AG94,2)</f>
        <v>0</v>
      </c>
      <c r="AL26" s="234"/>
      <c r="AM26" s="234"/>
      <c r="AN26" s="234"/>
      <c r="AO26" s="234"/>
      <c r="AP26" s="31"/>
      <c r="AQ26" s="31"/>
      <c r="AR26" s="32"/>
      <c r="BE26" s="226"/>
    </row>
    <row r="27" spans="1:71" s="2" customFormat="1" ht="6.95" customHeight="1">
      <c r="A27" s="31"/>
      <c r="B27" s="32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2"/>
      <c r="BE27" s="226"/>
    </row>
    <row r="28" spans="1:71" s="2" customFormat="1" ht="12.75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235" t="s">
        <v>36</v>
      </c>
      <c r="M28" s="235"/>
      <c r="N28" s="235"/>
      <c r="O28" s="235"/>
      <c r="P28" s="235"/>
      <c r="Q28" s="31"/>
      <c r="R28" s="31"/>
      <c r="S28" s="31"/>
      <c r="T28" s="31"/>
      <c r="U28" s="31"/>
      <c r="V28" s="31"/>
      <c r="W28" s="235" t="s">
        <v>37</v>
      </c>
      <c r="X28" s="235"/>
      <c r="Y28" s="235"/>
      <c r="Z28" s="235"/>
      <c r="AA28" s="235"/>
      <c r="AB28" s="235"/>
      <c r="AC28" s="235"/>
      <c r="AD28" s="235"/>
      <c r="AE28" s="235"/>
      <c r="AF28" s="31"/>
      <c r="AG28" s="31"/>
      <c r="AH28" s="31"/>
      <c r="AI28" s="31"/>
      <c r="AJ28" s="31"/>
      <c r="AK28" s="235" t="s">
        <v>38</v>
      </c>
      <c r="AL28" s="235"/>
      <c r="AM28" s="235"/>
      <c r="AN28" s="235"/>
      <c r="AO28" s="235"/>
      <c r="AP28" s="31"/>
      <c r="AQ28" s="31"/>
      <c r="AR28" s="32"/>
      <c r="BE28" s="226"/>
    </row>
    <row r="29" spans="1:71" s="3" customFormat="1" ht="14.45" customHeight="1">
      <c r="B29" s="36"/>
      <c r="D29" s="26" t="s">
        <v>39</v>
      </c>
      <c r="F29" s="37" t="s">
        <v>40</v>
      </c>
      <c r="L29" s="215">
        <v>0.2</v>
      </c>
      <c r="M29" s="216"/>
      <c r="N29" s="216"/>
      <c r="O29" s="216"/>
      <c r="P29" s="216"/>
      <c r="Q29" s="38"/>
      <c r="R29" s="38"/>
      <c r="S29" s="38"/>
      <c r="T29" s="38"/>
      <c r="U29" s="38"/>
      <c r="V29" s="38"/>
      <c r="W29" s="217">
        <f>ROUND(AZ94, 2)</f>
        <v>0</v>
      </c>
      <c r="X29" s="216"/>
      <c r="Y29" s="216"/>
      <c r="Z29" s="216"/>
      <c r="AA29" s="216"/>
      <c r="AB29" s="216"/>
      <c r="AC29" s="216"/>
      <c r="AD29" s="216"/>
      <c r="AE29" s="216"/>
      <c r="AF29" s="38"/>
      <c r="AG29" s="38"/>
      <c r="AH29" s="38"/>
      <c r="AI29" s="38"/>
      <c r="AJ29" s="38"/>
      <c r="AK29" s="217">
        <f>ROUND(AV94, 2)</f>
        <v>0</v>
      </c>
      <c r="AL29" s="216"/>
      <c r="AM29" s="216"/>
      <c r="AN29" s="216"/>
      <c r="AO29" s="216"/>
      <c r="AP29" s="38"/>
      <c r="AQ29" s="38"/>
      <c r="AR29" s="39"/>
      <c r="AS29" s="38"/>
      <c r="AT29" s="38"/>
      <c r="AU29" s="38"/>
      <c r="AV29" s="38"/>
      <c r="AW29" s="38"/>
      <c r="AX29" s="38"/>
      <c r="AY29" s="38"/>
      <c r="AZ29" s="38"/>
      <c r="BE29" s="227"/>
    </row>
    <row r="30" spans="1:71" s="3" customFormat="1" ht="14.45" customHeight="1">
      <c r="B30" s="36"/>
      <c r="F30" s="37" t="s">
        <v>41</v>
      </c>
      <c r="L30" s="215">
        <v>0.2</v>
      </c>
      <c r="M30" s="216"/>
      <c r="N30" s="216"/>
      <c r="O30" s="216"/>
      <c r="P30" s="216"/>
      <c r="Q30" s="38"/>
      <c r="R30" s="38"/>
      <c r="S30" s="38"/>
      <c r="T30" s="38"/>
      <c r="U30" s="38"/>
      <c r="V30" s="38"/>
      <c r="W30" s="217">
        <f>ROUND(BA94, 2)</f>
        <v>0</v>
      </c>
      <c r="X30" s="216"/>
      <c r="Y30" s="216"/>
      <c r="Z30" s="216"/>
      <c r="AA30" s="216"/>
      <c r="AB30" s="216"/>
      <c r="AC30" s="216"/>
      <c r="AD30" s="216"/>
      <c r="AE30" s="216"/>
      <c r="AF30" s="38"/>
      <c r="AG30" s="38"/>
      <c r="AH30" s="38"/>
      <c r="AI30" s="38"/>
      <c r="AJ30" s="38"/>
      <c r="AK30" s="217">
        <f>ROUND(AW94, 2)</f>
        <v>0</v>
      </c>
      <c r="AL30" s="216"/>
      <c r="AM30" s="216"/>
      <c r="AN30" s="216"/>
      <c r="AO30" s="216"/>
      <c r="AP30" s="38"/>
      <c r="AQ30" s="38"/>
      <c r="AR30" s="39"/>
      <c r="AS30" s="38"/>
      <c r="AT30" s="38"/>
      <c r="AU30" s="38"/>
      <c r="AV30" s="38"/>
      <c r="AW30" s="38"/>
      <c r="AX30" s="38"/>
      <c r="AY30" s="38"/>
      <c r="AZ30" s="38"/>
      <c r="BE30" s="227"/>
    </row>
    <row r="31" spans="1:71" s="3" customFormat="1" ht="14.45" hidden="1" customHeight="1">
      <c r="B31" s="36"/>
      <c r="F31" s="26" t="s">
        <v>42</v>
      </c>
      <c r="L31" s="222">
        <v>0.2</v>
      </c>
      <c r="M31" s="223"/>
      <c r="N31" s="223"/>
      <c r="O31" s="223"/>
      <c r="P31" s="223"/>
      <c r="W31" s="224">
        <f>ROUND(BB94, 2)</f>
        <v>0</v>
      </c>
      <c r="X31" s="223"/>
      <c r="Y31" s="223"/>
      <c r="Z31" s="223"/>
      <c r="AA31" s="223"/>
      <c r="AB31" s="223"/>
      <c r="AC31" s="223"/>
      <c r="AD31" s="223"/>
      <c r="AE31" s="223"/>
      <c r="AK31" s="224">
        <v>0</v>
      </c>
      <c r="AL31" s="223"/>
      <c r="AM31" s="223"/>
      <c r="AN31" s="223"/>
      <c r="AO31" s="223"/>
      <c r="AR31" s="36"/>
      <c r="BE31" s="227"/>
    </row>
    <row r="32" spans="1:71" s="3" customFormat="1" ht="14.45" hidden="1" customHeight="1">
      <c r="B32" s="36"/>
      <c r="F32" s="26" t="s">
        <v>43</v>
      </c>
      <c r="L32" s="222">
        <v>0.2</v>
      </c>
      <c r="M32" s="223"/>
      <c r="N32" s="223"/>
      <c r="O32" s="223"/>
      <c r="P32" s="223"/>
      <c r="W32" s="224">
        <f>ROUND(BC94, 2)</f>
        <v>0</v>
      </c>
      <c r="X32" s="223"/>
      <c r="Y32" s="223"/>
      <c r="Z32" s="223"/>
      <c r="AA32" s="223"/>
      <c r="AB32" s="223"/>
      <c r="AC32" s="223"/>
      <c r="AD32" s="223"/>
      <c r="AE32" s="223"/>
      <c r="AK32" s="224">
        <v>0</v>
      </c>
      <c r="AL32" s="223"/>
      <c r="AM32" s="223"/>
      <c r="AN32" s="223"/>
      <c r="AO32" s="223"/>
      <c r="AR32" s="36"/>
      <c r="BE32" s="227"/>
    </row>
    <row r="33" spans="1:57" s="3" customFormat="1" ht="14.45" hidden="1" customHeight="1">
      <c r="B33" s="36"/>
      <c r="F33" s="37" t="s">
        <v>44</v>
      </c>
      <c r="L33" s="215">
        <v>0</v>
      </c>
      <c r="M33" s="216"/>
      <c r="N33" s="216"/>
      <c r="O33" s="216"/>
      <c r="P33" s="216"/>
      <c r="Q33" s="38"/>
      <c r="R33" s="38"/>
      <c r="S33" s="38"/>
      <c r="T33" s="38"/>
      <c r="U33" s="38"/>
      <c r="V33" s="38"/>
      <c r="W33" s="217">
        <f>ROUND(BD94, 2)</f>
        <v>0</v>
      </c>
      <c r="X33" s="216"/>
      <c r="Y33" s="216"/>
      <c r="Z33" s="216"/>
      <c r="AA33" s="216"/>
      <c r="AB33" s="216"/>
      <c r="AC33" s="216"/>
      <c r="AD33" s="216"/>
      <c r="AE33" s="216"/>
      <c r="AF33" s="38"/>
      <c r="AG33" s="38"/>
      <c r="AH33" s="38"/>
      <c r="AI33" s="38"/>
      <c r="AJ33" s="38"/>
      <c r="AK33" s="217">
        <v>0</v>
      </c>
      <c r="AL33" s="216"/>
      <c r="AM33" s="216"/>
      <c r="AN33" s="216"/>
      <c r="AO33" s="216"/>
      <c r="AP33" s="38"/>
      <c r="AQ33" s="38"/>
      <c r="AR33" s="39"/>
      <c r="AS33" s="38"/>
      <c r="AT33" s="38"/>
      <c r="AU33" s="38"/>
      <c r="AV33" s="38"/>
      <c r="AW33" s="38"/>
      <c r="AX33" s="38"/>
      <c r="AY33" s="38"/>
      <c r="AZ33" s="38"/>
      <c r="BE33" s="227"/>
    </row>
    <row r="34" spans="1:57" s="2" customFormat="1" ht="6.95" customHeight="1">
      <c r="A34" s="31"/>
      <c r="B34" s="32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2"/>
      <c r="BE34" s="226"/>
    </row>
    <row r="35" spans="1:57" s="2" customFormat="1" ht="25.9" customHeight="1">
      <c r="A35" s="31"/>
      <c r="B35" s="32"/>
      <c r="C35" s="40"/>
      <c r="D35" s="41" t="s">
        <v>45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 t="s">
        <v>46</v>
      </c>
      <c r="U35" s="42"/>
      <c r="V35" s="42"/>
      <c r="W35" s="42"/>
      <c r="X35" s="221" t="s">
        <v>47</v>
      </c>
      <c r="Y35" s="219"/>
      <c r="Z35" s="219"/>
      <c r="AA35" s="219"/>
      <c r="AB35" s="219"/>
      <c r="AC35" s="42"/>
      <c r="AD35" s="42"/>
      <c r="AE35" s="42"/>
      <c r="AF35" s="42"/>
      <c r="AG35" s="42"/>
      <c r="AH35" s="42"/>
      <c r="AI35" s="42"/>
      <c r="AJ35" s="42"/>
      <c r="AK35" s="218">
        <f>SUM(AK26:AK33)</f>
        <v>0</v>
      </c>
      <c r="AL35" s="219"/>
      <c r="AM35" s="219"/>
      <c r="AN35" s="219"/>
      <c r="AO35" s="220"/>
      <c r="AP35" s="40"/>
      <c r="AQ35" s="40"/>
      <c r="AR35" s="32"/>
      <c r="BE35" s="31"/>
    </row>
    <row r="36" spans="1:57" s="2" customFormat="1" ht="6.95" customHeight="1">
      <c r="A36" s="31"/>
      <c r="B36" s="3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2"/>
      <c r="BE36" s="31"/>
    </row>
    <row r="37" spans="1:57" s="2" customFormat="1" ht="14.45" customHeight="1">
      <c r="A37" s="31"/>
      <c r="B37" s="32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2"/>
      <c r="BE37" s="31"/>
    </row>
    <row r="38" spans="1:57" s="1" customFormat="1" ht="14.45" customHeight="1">
      <c r="B38" s="19"/>
      <c r="AR38" s="19"/>
    </row>
    <row r="39" spans="1:57" s="1" customFormat="1" ht="14.45" customHeight="1">
      <c r="B39" s="19"/>
      <c r="AR39" s="19"/>
    </row>
    <row r="40" spans="1:57" s="1" customFormat="1" ht="14.45" customHeight="1">
      <c r="B40" s="19"/>
      <c r="AR40" s="19"/>
    </row>
    <row r="41" spans="1:57" s="1" customFormat="1" ht="14.45" customHeight="1">
      <c r="B41" s="19"/>
      <c r="AR41" s="19"/>
    </row>
    <row r="42" spans="1:57" s="1" customFormat="1" ht="14.45" customHeight="1">
      <c r="B42" s="19"/>
      <c r="AR42" s="19"/>
    </row>
    <row r="43" spans="1:57" s="1" customFormat="1" ht="14.45" customHeight="1">
      <c r="B43" s="19"/>
      <c r="AR43" s="19"/>
    </row>
    <row r="44" spans="1:57" s="1" customFormat="1" ht="14.45" customHeight="1">
      <c r="B44" s="19"/>
      <c r="AR44" s="19"/>
    </row>
    <row r="45" spans="1:57" s="1" customFormat="1" ht="14.45" customHeight="1">
      <c r="B45" s="19"/>
      <c r="AR45" s="19"/>
    </row>
    <row r="46" spans="1:57" s="1" customFormat="1" ht="14.45" customHeight="1">
      <c r="B46" s="19"/>
      <c r="AR46" s="19"/>
    </row>
    <row r="47" spans="1:57" s="1" customFormat="1" ht="14.45" customHeight="1">
      <c r="B47" s="19"/>
      <c r="AR47" s="19"/>
    </row>
    <row r="48" spans="1:57" s="1" customFormat="1" ht="14.45" customHeight="1">
      <c r="B48" s="19"/>
      <c r="AR48" s="19"/>
    </row>
    <row r="49" spans="1:57" s="2" customFormat="1" ht="14.45" customHeight="1">
      <c r="B49" s="44"/>
      <c r="D49" s="45" t="s">
        <v>48</v>
      </c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5" t="s">
        <v>49</v>
      </c>
      <c r="AI49" s="46"/>
      <c r="AJ49" s="46"/>
      <c r="AK49" s="46"/>
      <c r="AL49" s="46"/>
      <c r="AM49" s="46"/>
      <c r="AN49" s="46"/>
      <c r="AO49" s="46"/>
      <c r="AR49" s="44"/>
    </row>
    <row r="50" spans="1:57">
      <c r="B50" s="19"/>
      <c r="AR50" s="19"/>
    </row>
    <row r="51" spans="1:57">
      <c r="B51" s="19"/>
      <c r="AR51" s="19"/>
    </row>
    <row r="52" spans="1:57">
      <c r="B52" s="19"/>
      <c r="AR52" s="19"/>
    </row>
    <row r="53" spans="1:57">
      <c r="B53" s="19"/>
      <c r="AR53" s="19"/>
    </row>
    <row r="54" spans="1:57">
      <c r="B54" s="19"/>
      <c r="AR54" s="19"/>
    </row>
    <row r="55" spans="1:57">
      <c r="B55" s="19"/>
      <c r="AR55" s="19"/>
    </row>
    <row r="56" spans="1:57">
      <c r="B56" s="19"/>
      <c r="AR56" s="19"/>
    </row>
    <row r="57" spans="1:57">
      <c r="B57" s="19"/>
      <c r="AR57" s="19"/>
    </row>
    <row r="58" spans="1:57">
      <c r="B58" s="19"/>
      <c r="AR58" s="19"/>
    </row>
    <row r="59" spans="1:57">
      <c r="B59" s="19"/>
      <c r="AR59" s="19"/>
    </row>
    <row r="60" spans="1:57" s="2" customFormat="1" ht="12.75">
      <c r="A60" s="31"/>
      <c r="B60" s="32"/>
      <c r="C60" s="31"/>
      <c r="D60" s="47" t="s">
        <v>50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7" t="s">
        <v>51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7" t="s">
        <v>50</v>
      </c>
      <c r="AI60" s="34"/>
      <c r="AJ60" s="34"/>
      <c r="AK60" s="34"/>
      <c r="AL60" s="34"/>
      <c r="AM60" s="47" t="s">
        <v>51</v>
      </c>
      <c r="AN60" s="34"/>
      <c r="AO60" s="34"/>
      <c r="AP60" s="31"/>
      <c r="AQ60" s="31"/>
      <c r="AR60" s="32"/>
      <c r="BE60" s="31"/>
    </row>
    <row r="61" spans="1:57">
      <c r="B61" s="19"/>
      <c r="AR61" s="19"/>
    </row>
    <row r="62" spans="1:57">
      <c r="B62" s="19"/>
      <c r="AR62" s="19"/>
    </row>
    <row r="63" spans="1:57">
      <c r="B63" s="19"/>
      <c r="AR63" s="19"/>
    </row>
    <row r="64" spans="1:57" s="2" customFormat="1" ht="12.75">
      <c r="A64" s="31"/>
      <c r="B64" s="32"/>
      <c r="C64" s="31"/>
      <c r="D64" s="45" t="s">
        <v>52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5" t="s">
        <v>53</v>
      </c>
      <c r="AI64" s="48"/>
      <c r="AJ64" s="48"/>
      <c r="AK64" s="48"/>
      <c r="AL64" s="48"/>
      <c r="AM64" s="48"/>
      <c r="AN64" s="48"/>
      <c r="AO64" s="48"/>
      <c r="AP64" s="31"/>
      <c r="AQ64" s="31"/>
      <c r="AR64" s="32"/>
      <c r="BE64" s="31"/>
    </row>
    <row r="65" spans="1:57">
      <c r="B65" s="19"/>
      <c r="AR65" s="19"/>
    </row>
    <row r="66" spans="1:57">
      <c r="B66" s="19"/>
      <c r="AR66" s="19"/>
    </row>
    <row r="67" spans="1:57">
      <c r="B67" s="19"/>
      <c r="AR67" s="19"/>
    </row>
    <row r="68" spans="1:57">
      <c r="B68" s="19"/>
      <c r="AR68" s="19"/>
    </row>
    <row r="69" spans="1:57">
      <c r="B69" s="19"/>
      <c r="AR69" s="19"/>
    </row>
    <row r="70" spans="1:57">
      <c r="B70" s="19"/>
      <c r="AR70" s="19"/>
    </row>
    <row r="71" spans="1:57">
      <c r="B71" s="19"/>
      <c r="AR71" s="19"/>
    </row>
    <row r="72" spans="1:57">
      <c r="B72" s="19"/>
      <c r="AR72" s="19"/>
    </row>
    <row r="73" spans="1:57">
      <c r="B73" s="19"/>
      <c r="AR73" s="19"/>
    </row>
    <row r="74" spans="1:57">
      <c r="B74" s="19"/>
      <c r="AR74" s="19"/>
    </row>
    <row r="75" spans="1:57" s="2" customFormat="1" ht="12.75">
      <c r="A75" s="31"/>
      <c r="B75" s="32"/>
      <c r="C75" s="31"/>
      <c r="D75" s="47" t="s">
        <v>50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7" t="s">
        <v>51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7" t="s">
        <v>50</v>
      </c>
      <c r="AI75" s="34"/>
      <c r="AJ75" s="34"/>
      <c r="AK75" s="34"/>
      <c r="AL75" s="34"/>
      <c r="AM75" s="47" t="s">
        <v>51</v>
      </c>
      <c r="AN75" s="34"/>
      <c r="AO75" s="34"/>
      <c r="AP75" s="31"/>
      <c r="AQ75" s="31"/>
      <c r="AR75" s="32"/>
      <c r="BE75" s="31"/>
    </row>
    <row r="76" spans="1:57" s="2" customFormat="1">
      <c r="A76" s="31"/>
      <c r="B76" s="32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2"/>
      <c r="BE76" s="31"/>
    </row>
    <row r="77" spans="1:57" s="2" customFormat="1" ht="6.95" customHeight="1">
      <c r="A77" s="31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32"/>
      <c r="BE77" s="31"/>
    </row>
    <row r="81" spans="1:91" s="2" customFormat="1" ht="6.95" customHeight="1">
      <c r="A81" s="31"/>
      <c r="B81" s="51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32"/>
      <c r="BE81" s="31"/>
    </row>
    <row r="82" spans="1:91" s="2" customFormat="1" ht="24.95" customHeight="1">
      <c r="A82" s="31"/>
      <c r="B82" s="32"/>
      <c r="C82" s="20" t="s">
        <v>54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2"/>
      <c r="BE82" s="31"/>
    </row>
    <row r="83" spans="1:9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2"/>
      <c r="BE83" s="31"/>
    </row>
    <row r="84" spans="1:91" s="4" customFormat="1" ht="12" customHeight="1">
      <c r="B84" s="53"/>
      <c r="C84" s="26" t="s">
        <v>12</v>
      </c>
      <c r="AR84" s="53"/>
    </row>
    <row r="85" spans="1:91" s="5" customFormat="1" ht="36.950000000000003" customHeight="1">
      <c r="B85" s="54"/>
      <c r="C85" s="55" t="s">
        <v>15</v>
      </c>
      <c r="L85" s="250" t="str">
        <f>K6</f>
        <v>Oprava pešej lávky nad železničnou stanicou Nitra</v>
      </c>
      <c r="M85" s="251"/>
      <c r="N85" s="251"/>
      <c r="O85" s="251"/>
      <c r="P85" s="251"/>
      <c r="Q85" s="251"/>
      <c r="R85" s="251"/>
      <c r="S85" s="251"/>
      <c r="T85" s="251"/>
      <c r="U85" s="251"/>
      <c r="V85" s="251"/>
      <c r="W85" s="251"/>
      <c r="X85" s="251"/>
      <c r="Y85" s="251"/>
      <c r="Z85" s="251"/>
      <c r="AA85" s="251"/>
      <c r="AB85" s="251"/>
      <c r="AC85" s="251"/>
      <c r="AD85" s="251"/>
      <c r="AE85" s="251"/>
      <c r="AF85" s="251"/>
      <c r="AG85" s="251"/>
      <c r="AH85" s="251"/>
      <c r="AI85" s="251"/>
      <c r="AJ85" s="251"/>
      <c r="AK85" s="251"/>
      <c r="AL85" s="251"/>
      <c r="AM85" s="251"/>
      <c r="AN85" s="251"/>
      <c r="AO85" s="251"/>
      <c r="AR85" s="54"/>
    </row>
    <row r="86" spans="1:91" s="2" customFormat="1" ht="6.95" customHeight="1">
      <c r="A86" s="31"/>
      <c r="B86" s="32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2"/>
      <c r="BE86" s="31"/>
    </row>
    <row r="87" spans="1:91" s="2" customFormat="1" ht="12" customHeight="1">
      <c r="A87" s="31"/>
      <c r="B87" s="32"/>
      <c r="C87" s="26" t="s">
        <v>19</v>
      </c>
      <c r="D87" s="31"/>
      <c r="E87" s="31"/>
      <c r="F87" s="31"/>
      <c r="G87" s="31"/>
      <c r="H87" s="31"/>
      <c r="I87" s="31"/>
      <c r="J87" s="31"/>
      <c r="K87" s="31"/>
      <c r="L87" s="56" t="str">
        <f>IF(K8="","",K8)</f>
        <v>Nitra</v>
      </c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26" t="s">
        <v>21</v>
      </c>
      <c r="AJ87" s="31"/>
      <c r="AK87" s="31"/>
      <c r="AL87" s="31"/>
      <c r="AM87" s="252" t="str">
        <f>IF(AN8= "","",AN8)</f>
        <v>30. 8. 2021</v>
      </c>
      <c r="AN87" s="252"/>
      <c r="AO87" s="31"/>
      <c r="AP87" s="31"/>
      <c r="AQ87" s="31"/>
      <c r="AR87" s="32"/>
      <c r="BE87" s="31"/>
    </row>
    <row r="88" spans="1:91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2"/>
      <c r="BE88" s="31"/>
    </row>
    <row r="89" spans="1:91" s="2" customFormat="1" ht="15.2" customHeight="1">
      <c r="A89" s="31"/>
      <c r="B89" s="32"/>
      <c r="C89" s="26" t="s">
        <v>23</v>
      </c>
      <c r="D89" s="31"/>
      <c r="E89" s="31"/>
      <c r="F89" s="31"/>
      <c r="G89" s="31"/>
      <c r="H89" s="31"/>
      <c r="I89" s="31"/>
      <c r="J89" s="31"/>
      <c r="K89" s="31"/>
      <c r="L89" s="4" t="str">
        <f>IF(E11= "","",E11)</f>
        <v>Mesto Nitra</v>
      </c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26" t="s">
        <v>29</v>
      </c>
      <c r="AJ89" s="31"/>
      <c r="AK89" s="31"/>
      <c r="AL89" s="31"/>
      <c r="AM89" s="253" t="str">
        <f>IF(E17="","",E17)</f>
        <v xml:space="preserve"> </v>
      </c>
      <c r="AN89" s="254"/>
      <c r="AO89" s="254"/>
      <c r="AP89" s="254"/>
      <c r="AQ89" s="31"/>
      <c r="AR89" s="32"/>
      <c r="AS89" s="255" t="s">
        <v>55</v>
      </c>
      <c r="AT89" s="256"/>
      <c r="AU89" s="58"/>
      <c r="AV89" s="58"/>
      <c r="AW89" s="58"/>
      <c r="AX89" s="58"/>
      <c r="AY89" s="58"/>
      <c r="AZ89" s="58"/>
      <c r="BA89" s="58"/>
      <c r="BB89" s="58"/>
      <c r="BC89" s="58"/>
      <c r="BD89" s="59"/>
      <c r="BE89" s="31"/>
    </row>
    <row r="90" spans="1:91" s="2" customFormat="1" ht="25.7" customHeight="1">
      <c r="A90" s="31"/>
      <c r="B90" s="32"/>
      <c r="C90" s="26" t="s">
        <v>27</v>
      </c>
      <c r="D90" s="31"/>
      <c r="E90" s="31"/>
      <c r="F90" s="31"/>
      <c r="G90" s="31"/>
      <c r="H90" s="31"/>
      <c r="I90" s="31"/>
      <c r="J90" s="31"/>
      <c r="K90" s="31"/>
      <c r="L90" s="4" t="str">
        <f>IF(E14= "Vyplň údaj","",E14)</f>
        <v/>
      </c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26" t="s">
        <v>32</v>
      </c>
      <c r="AJ90" s="31"/>
      <c r="AK90" s="31"/>
      <c r="AL90" s="31"/>
      <c r="AM90" s="253" t="str">
        <f>IF(E20="","",E20)</f>
        <v>Združenie „SHP: Nitra – PD" SHP SK s.r.o.</v>
      </c>
      <c r="AN90" s="254"/>
      <c r="AO90" s="254"/>
      <c r="AP90" s="254"/>
      <c r="AQ90" s="31"/>
      <c r="AR90" s="32"/>
      <c r="AS90" s="257"/>
      <c r="AT90" s="258"/>
      <c r="AU90" s="60"/>
      <c r="AV90" s="60"/>
      <c r="AW90" s="60"/>
      <c r="AX90" s="60"/>
      <c r="AY90" s="60"/>
      <c r="AZ90" s="60"/>
      <c r="BA90" s="60"/>
      <c r="BB90" s="60"/>
      <c r="BC90" s="60"/>
      <c r="BD90" s="61"/>
      <c r="BE90" s="31"/>
    </row>
    <row r="91" spans="1:91" s="2" customFormat="1" ht="10.9" customHeight="1">
      <c r="A91" s="31"/>
      <c r="B91" s="32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2"/>
      <c r="AS91" s="257"/>
      <c r="AT91" s="258"/>
      <c r="AU91" s="60"/>
      <c r="AV91" s="60"/>
      <c r="AW91" s="60"/>
      <c r="AX91" s="60"/>
      <c r="AY91" s="60"/>
      <c r="AZ91" s="60"/>
      <c r="BA91" s="60"/>
      <c r="BB91" s="60"/>
      <c r="BC91" s="60"/>
      <c r="BD91" s="61"/>
      <c r="BE91" s="31"/>
    </row>
    <row r="92" spans="1:91" s="2" customFormat="1" ht="29.25" customHeight="1">
      <c r="A92" s="31"/>
      <c r="B92" s="32"/>
      <c r="C92" s="243" t="s">
        <v>56</v>
      </c>
      <c r="D92" s="244"/>
      <c r="E92" s="244"/>
      <c r="F92" s="244"/>
      <c r="G92" s="244"/>
      <c r="H92" s="62"/>
      <c r="I92" s="246" t="s">
        <v>57</v>
      </c>
      <c r="J92" s="244"/>
      <c r="K92" s="244"/>
      <c r="L92" s="244"/>
      <c r="M92" s="244"/>
      <c r="N92" s="244"/>
      <c r="O92" s="244"/>
      <c r="P92" s="244"/>
      <c r="Q92" s="244"/>
      <c r="R92" s="244"/>
      <c r="S92" s="244"/>
      <c r="T92" s="244"/>
      <c r="U92" s="244"/>
      <c r="V92" s="244"/>
      <c r="W92" s="244"/>
      <c r="X92" s="244"/>
      <c r="Y92" s="244"/>
      <c r="Z92" s="244"/>
      <c r="AA92" s="244"/>
      <c r="AB92" s="244"/>
      <c r="AC92" s="244"/>
      <c r="AD92" s="244"/>
      <c r="AE92" s="244"/>
      <c r="AF92" s="244"/>
      <c r="AG92" s="245" t="s">
        <v>58</v>
      </c>
      <c r="AH92" s="244"/>
      <c r="AI92" s="244"/>
      <c r="AJ92" s="244"/>
      <c r="AK92" s="244"/>
      <c r="AL92" s="244"/>
      <c r="AM92" s="244"/>
      <c r="AN92" s="246" t="s">
        <v>59</v>
      </c>
      <c r="AO92" s="244"/>
      <c r="AP92" s="247"/>
      <c r="AQ92" s="63" t="s">
        <v>60</v>
      </c>
      <c r="AR92" s="32"/>
      <c r="AS92" s="64" t="s">
        <v>61</v>
      </c>
      <c r="AT92" s="65" t="s">
        <v>62</v>
      </c>
      <c r="AU92" s="65" t="s">
        <v>63</v>
      </c>
      <c r="AV92" s="65" t="s">
        <v>64</v>
      </c>
      <c r="AW92" s="65" t="s">
        <v>65</v>
      </c>
      <c r="AX92" s="65" t="s">
        <v>66</v>
      </c>
      <c r="AY92" s="65" t="s">
        <v>67</v>
      </c>
      <c r="AZ92" s="65" t="s">
        <v>68</v>
      </c>
      <c r="BA92" s="65" t="s">
        <v>69</v>
      </c>
      <c r="BB92" s="65" t="s">
        <v>70</v>
      </c>
      <c r="BC92" s="65" t="s">
        <v>71</v>
      </c>
      <c r="BD92" s="66" t="s">
        <v>72</v>
      </c>
      <c r="BE92" s="31"/>
    </row>
    <row r="93" spans="1:91" s="2" customFormat="1" ht="10.9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2"/>
      <c r="AS93" s="67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9"/>
      <c r="BE93" s="31"/>
    </row>
    <row r="94" spans="1:91" s="6" customFormat="1" ht="32.450000000000003" customHeight="1">
      <c r="B94" s="70"/>
      <c r="C94" s="71" t="s">
        <v>73</v>
      </c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248">
        <f>ROUND(AG95+AG97+AG99+SUM(AG101:AG103),2)</f>
        <v>0</v>
      </c>
      <c r="AH94" s="248"/>
      <c r="AI94" s="248"/>
      <c r="AJ94" s="248"/>
      <c r="AK94" s="248"/>
      <c r="AL94" s="248"/>
      <c r="AM94" s="248"/>
      <c r="AN94" s="249">
        <f t="shared" ref="AN94:AN103" si="0">SUM(AG94,AT94)</f>
        <v>0</v>
      </c>
      <c r="AO94" s="249"/>
      <c r="AP94" s="249"/>
      <c r="AQ94" s="74" t="s">
        <v>1</v>
      </c>
      <c r="AR94" s="70"/>
      <c r="AS94" s="75">
        <f>ROUND(AS95+AS97+AS99+SUM(AS101:AS103),2)</f>
        <v>0</v>
      </c>
      <c r="AT94" s="76">
        <f t="shared" ref="AT94:AT103" si="1">ROUND(SUM(AV94:AW94),2)</f>
        <v>0</v>
      </c>
      <c r="AU94" s="77">
        <f>ROUND(AU95+AU97+AU99+SUM(AU101:AU103),5)</f>
        <v>0</v>
      </c>
      <c r="AV94" s="76">
        <f>ROUND(AZ94*L29,2)</f>
        <v>0</v>
      </c>
      <c r="AW94" s="76">
        <f>ROUND(BA94*L30,2)</f>
        <v>0</v>
      </c>
      <c r="AX94" s="76">
        <f>ROUND(BB94*L29,2)</f>
        <v>0</v>
      </c>
      <c r="AY94" s="76">
        <f>ROUND(BC94*L30,2)</f>
        <v>0</v>
      </c>
      <c r="AZ94" s="76">
        <f>ROUND(AZ95+AZ97+AZ99+SUM(AZ101:AZ103),2)</f>
        <v>0</v>
      </c>
      <c r="BA94" s="76">
        <f>ROUND(BA95+BA97+BA99+SUM(BA101:BA103),2)</f>
        <v>0</v>
      </c>
      <c r="BB94" s="76">
        <f>ROUND(BB95+BB97+BB99+SUM(BB101:BB103),2)</f>
        <v>0</v>
      </c>
      <c r="BC94" s="76">
        <f>ROUND(BC95+BC97+BC99+SUM(BC101:BC103),2)</f>
        <v>0</v>
      </c>
      <c r="BD94" s="78">
        <f>ROUND(BD95+BD97+BD99+SUM(BD101:BD103),2)</f>
        <v>0</v>
      </c>
      <c r="BS94" s="79" t="s">
        <v>74</v>
      </c>
      <c r="BT94" s="79" t="s">
        <v>75</v>
      </c>
      <c r="BU94" s="80" t="s">
        <v>76</v>
      </c>
      <c r="BV94" s="79" t="s">
        <v>13</v>
      </c>
      <c r="BW94" s="79" t="s">
        <v>4</v>
      </c>
      <c r="BX94" s="79" t="s">
        <v>77</v>
      </c>
      <c r="CL94" s="79" t="s">
        <v>1</v>
      </c>
    </row>
    <row r="95" spans="1:91" s="7" customFormat="1" ht="16.5" customHeight="1">
      <c r="B95" s="81"/>
      <c r="C95" s="82"/>
      <c r="D95" s="238" t="s">
        <v>78</v>
      </c>
      <c r="E95" s="238"/>
      <c r="F95" s="238"/>
      <c r="G95" s="238"/>
      <c r="H95" s="238"/>
      <c r="I95" s="83"/>
      <c r="J95" s="238" t="s">
        <v>79</v>
      </c>
      <c r="K95" s="238"/>
      <c r="L95" s="238"/>
      <c r="M95" s="238"/>
      <c r="N95" s="238"/>
      <c r="O95" s="238"/>
      <c r="P95" s="238"/>
      <c r="Q95" s="238"/>
      <c r="R95" s="238"/>
      <c r="S95" s="238"/>
      <c r="T95" s="238"/>
      <c r="U95" s="238"/>
      <c r="V95" s="238"/>
      <c r="W95" s="238"/>
      <c r="X95" s="238"/>
      <c r="Y95" s="238"/>
      <c r="Z95" s="238"/>
      <c r="AA95" s="238"/>
      <c r="AB95" s="238"/>
      <c r="AC95" s="238"/>
      <c r="AD95" s="238"/>
      <c r="AE95" s="238"/>
      <c r="AF95" s="238"/>
      <c r="AG95" s="242">
        <f>ROUND(AG96,2)</f>
        <v>0</v>
      </c>
      <c r="AH95" s="237"/>
      <c r="AI95" s="237"/>
      <c r="AJ95" s="237"/>
      <c r="AK95" s="237"/>
      <c r="AL95" s="237"/>
      <c r="AM95" s="237"/>
      <c r="AN95" s="236">
        <f t="shared" si="0"/>
        <v>0</v>
      </c>
      <c r="AO95" s="237"/>
      <c r="AP95" s="237"/>
      <c r="AQ95" s="84" t="s">
        <v>80</v>
      </c>
      <c r="AR95" s="81"/>
      <c r="AS95" s="85">
        <f>ROUND(AS96,2)</f>
        <v>0</v>
      </c>
      <c r="AT95" s="86">
        <f t="shared" si="1"/>
        <v>0</v>
      </c>
      <c r="AU95" s="87">
        <f>ROUND(AU96,5)</f>
        <v>0</v>
      </c>
      <c r="AV95" s="86">
        <f>ROUND(AZ95*L29,2)</f>
        <v>0</v>
      </c>
      <c r="AW95" s="86">
        <f>ROUND(BA95*L30,2)</f>
        <v>0</v>
      </c>
      <c r="AX95" s="86">
        <f>ROUND(BB95*L29,2)</f>
        <v>0</v>
      </c>
      <c r="AY95" s="86">
        <f>ROUND(BC95*L30,2)</f>
        <v>0</v>
      </c>
      <c r="AZ95" s="86">
        <f>ROUND(AZ96,2)</f>
        <v>0</v>
      </c>
      <c r="BA95" s="86">
        <f>ROUND(BA96,2)</f>
        <v>0</v>
      </c>
      <c r="BB95" s="86">
        <f>ROUND(BB96,2)</f>
        <v>0</v>
      </c>
      <c r="BC95" s="86">
        <f>ROUND(BC96,2)</f>
        <v>0</v>
      </c>
      <c r="BD95" s="88">
        <f>ROUND(BD96,2)</f>
        <v>0</v>
      </c>
      <c r="BS95" s="89" t="s">
        <v>74</v>
      </c>
      <c r="BT95" s="89" t="s">
        <v>81</v>
      </c>
      <c r="BU95" s="89" t="s">
        <v>76</v>
      </c>
      <c r="BV95" s="89" t="s">
        <v>13</v>
      </c>
      <c r="BW95" s="89" t="s">
        <v>82</v>
      </c>
      <c r="BX95" s="89" t="s">
        <v>4</v>
      </c>
      <c r="CL95" s="89" t="s">
        <v>1</v>
      </c>
      <c r="CM95" s="89" t="s">
        <v>75</v>
      </c>
    </row>
    <row r="96" spans="1:91" s="4" customFormat="1" ht="16.5" customHeight="1">
      <c r="A96" s="90" t="s">
        <v>83</v>
      </c>
      <c r="B96" s="53"/>
      <c r="C96" s="10"/>
      <c r="D96" s="10"/>
      <c r="E96" s="241" t="s">
        <v>84</v>
      </c>
      <c r="F96" s="241"/>
      <c r="G96" s="241"/>
      <c r="H96" s="241"/>
      <c r="I96" s="241"/>
      <c r="J96" s="10"/>
      <c r="K96" s="241" t="s">
        <v>79</v>
      </c>
      <c r="L96" s="241"/>
      <c r="M96" s="241"/>
      <c r="N96" s="241"/>
      <c r="O96" s="241"/>
      <c r="P96" s="241"/>
      <c r="Q96" s="241"/>
      <c r="R96" s="241"/>
      <c r="S96" s="241"/>
      <c r="T96" s="241"/>
      <c r="U96" s="241"/>
      <c r="V96" s="241"/>
      <c r="W96" s="241"/>
      <c r="X96" s="241"/>
      <c r="Y96" s="241"/>
      <c r="Z96" s="241"/>
      <c r="AA96" s="241"/>
      <c r="AB96" s="241"/>
      <c r="AC96" s="241"/>
      <c r="AD96" s="241"/>
      <c r="AE96" s="241"/>
      <c r="AF96" s="241"/>
      <c r="AG96" s="239">
        <f>'D 201 - Lávka'!J32</f>
        <v>0</v>
      </c>
      <c r="AH96" s="240"/>
      <c r="AI96" s="240"/>
      <c r="AJ96" s="240"/>
      <c r="AK96" s="240"/>
      <c r="AL96" s="240"/>
      <c r="AM96" s="240"/>
      <c r="AN96" s="239">
        <f t="shared" si="0"/>
        <v>0</v>
      </c>
      <c r="AO96" s="240"/>
      <c r="AP96" s="240"/>
      <c r="AQ96" s="91" t="s">
        <v>85</v>
      </c>
      <c r="AR96" s="53"/>
      <c r="AS96" s="92">
        <v>0</v>
      </c>
      <c r="AT96" s="93">
        <f t="shared" si="1"/>
        <v>0</v>
      </c>
      <c r="AU96" s="94">
        <f>'D 201 - Lávka'!P132</f>
        <v>0</v>
      </c>
      <c r="AV96" s="93">
        <f>'D 201 - Lávka'!J35</f>
        <v>0</v>
      </c>
      <c r="AW96" s="93">
        <f>'D 201 - Lávka'!J36</f>
        <v>0</v>
      </c>
      <c r="AX96" s="93">
        <f>'D 201 - Lávka'!J37</f>
        <v>0</v>
      </c>
      <c r="AY96" s="93">
        <f>'D 201 - Lávka'!J38</f>
        <v>0</v>
      </c>
      <c r="AZ96" s="93">
        <f>'D 201 - Lávka'!F35</f>
        <v>0</v>
      </c>
      <c r="BA96" s="93">
        <f>'D 201 - Lávka'!F36</f>
        <v>0</v>
      </c>
      <c r="BB96" s="93">
        <f>'D 201 - Lávka'!F37</f>
        <v>0</v>
      </c>
      <c r="BC96" s="93">
        <f>'D 201 - Lávka'!F38</f>
        <v>0</v>
      </c>
      <c r="BD96" s="95">
        <f>'D 201 - Lávka'!F39</f>
        <v>0</v>
      </c>
      <c r="BT96" s="24" t="s">
        <v>86</v>
      </c>
      <c r="BV96" s="24" t="s">
        <v>13</v>
      </c>
      <c r="BW96" s="24" t="s">
        <v>87</v>
      </c>
      <c r="BX96" s="24" t="s">
        <v>82</v>
      </c>
      <c r="CL96" s="24" t="s">
        <v>1</v>
      </c>
    </row>
    <row r="97" spans="1:91" s="7" customFormat="1" ht="16.5" customHeight="1">
      <c r="B97" s="81"/>
      <c r="C97" s="82"/>
      <c r="D97" s="238" t="s">
        <v>88</v>
      </c>
      <c r="E97" s="238"/>
      <c r="F97" s="238"/>
      <c r="G97" s="238"/>
      <c r="H97" s="238"/>
      <c r="I97" s="83"/>
      <c r="J97" s="238" t="s">
        <v>89</v>
      </c>
      <c r="K97" s="238"/>
      <c r="L97" s="238"/>
      <c r="M97" s="238"/>
      <c r="N97" s="238"/>
      <c r="O97" s="238"/>
      <c r="P97" s="238"/>
      <c r="Q97" s="238"/>
      <c r="R97" s="238"/>
      <c r="S97" s="238"/>
      <c r="T97" s="238"/>
      <c r="U97" s="238"/>
      <c r="V97" s="238"/>
      <c r="W97" s="238"/>
      <c r="X97" s="238"/>
      <c r="Y97" s="238"/>
      <c r="Z97" s="238"/>
      <c r="AA97" s="238"/>
      <c r="AB97" s="238"/>
      <c r="AC97" s="238"/>
      <c r="AD97" s="238"/>
      <c r="AE97" s="238"/>
      <c r="AF97" s="238"/>
      <c r="AG97" s="242">
        <f>ROUND(AG98,2)</f>
        <v>0</v>
      </c>
      <c r="AH97" s="237"/>
      <c r="AI97" s="237"/>
      <c r="AJ97" s="237"/>
      <c r="AK97" s="237"/>
      <c r="AL97" s="237"/>
      <c r="AM97" s="237"/>
      <c r="AN97" s="236">
        <f t="shared" si="0"/>
        <v>0</v>
      </c>
      <c r="AO97" s="237"/>
      <c r="AP97" s="237"/>
      <c r="AQ97" s="84" t="s">
        <v>80</v>
      </c>
      <c r="AR97" s="81"/>
      <c r="AS97" s="85">
        <f>ROUND(AS98,2)</f>
        <v>0</v>
      </c>
      <c r="AT97" s="86">
        <f t="shared" si="1"/>
        <v>0</v>
      </c>
      <c r="AU97" s="87">
        <f>ROUND(AU98,5)</f>
        <v>0</v>
      </c>
      <c r="AV97" s="86">
        <f>ROUND(AZ97*L29,2)</f>
        <v>0</v>
      </c>
      <c r="AW97" s="86">
        <f>ROUND(BA97*L30,2)</f>
        <v>0</v>
      </c>
      <c r="AX97" s="86">
        <f>ROUND(BB97*L29,2)</f>
        <v>0</v>
      </c>
      <c r="AY97" s="86">
        <f>ROUND(BC97*L30,2)</f>
        <v>0</v>
      </c>
      <c r="AZ97" s="86">
        <f>ROUND(AZ98,2)</f>
        <v>0</v>
      </c>
      <c r="BA97" s="86">
        <f>ROUND(BA98,2)</f>
        <v>0</v>
      </c>
      <c r="BB97" s="86">
        <f>ROUND(BB98,2)</f>
        <v>0</v>
      </c>
      <c r="BC97" s="86">
        <f>ROUND(BC98,2)</f>
        <v>0</v>
      </c>
      <c r="BD97" s="88">
        <f>ROUND(BD98,2)</f>
        <v>0</v>
      </c>
      <c r="BS97" s="89" t="s">
        <v>74</v>
      </c>
      <c r="BT97" s="89" t="s">
        <v>81</v>
      </c>
      <c r="BU97" s="89" t="s">
        <v>76</v>
      </c>
      <c r="BV97" s="89" t="s">
        <v>13</v>
      </c>
      <c r="BW97" s="89" t="s">
        <v>90</v>
      </c>
      <c r="BX97" s="89" t="s">
        <v>4</v>
      </c>
      <c r="CL97" s="89" t="s">
        <v>1</v>
      </c>
      <c r="CM97" s="89" t="s">
        <v>75</v>
      </c>
    </row>
    <row r="98" spans="1:91" s="4" customFormat="1" ht="16.5" customHeight="1">
      <c r="A98" s="90" t="s">
        <v>83</v>
      </c>
      <c r="B98" s="53"/>
      <c r="C98" s="10"/>
      <c r="D98" s="10"/>
      <c r="E98" s="241" t="s">
        <v>91</v>
      </c>
      <c r="F98" s="241"/>
      <c r="G98" s="241"/>
      <c r="H98" s="241"/>
      <c r="I98" s="241"/>
      <c r="J98" s="10"/>
      <c r="K98" s="241" t="s">
        <v>89</v>
      </c>
      <c r="L98" s="241"/>
      <c r="M98" s="241"/>
      <c r="N98" s="241"/>
      <c r="O98" s="241"/>
      <c r="P98" s="241"/>
      <c r="Q98" s="241"/>
      <c r="R98" s="241"/>
      <c r="S98" s="241"/>
      <c r="T98" s="241"/>
      <c r="U98" s="241"/>
      <c r="V98" s="241"/>
      <c r="W98" s="241"/>
      <c r="X98" s="241"/>
      <c r="Y98" s="241"/>
      <c r="Z98" s="241"/>
      <c r="AA98" s="241"/>
      <c r="AB98" s="241"/>
      <c r="AC98" s="241"/>
      <c r="AD98" s="241"/>
      <c r="AE98" s="241"/>
      <c r="AF98" s="241"/>
      <c r="AG98" s="239">
        <f>'D 202 - Schodisko'!J32</f>
        <v>0</v>
      </c>
      <c r="AH98" s="240"/>
      <c r="AI98" s="240"/>
      <c r="AJ98" s="240"/>
      <c r="AK98" s="240"/>
      <c r="AL98" s="240"/>
      <c r="AM98" s="240"/>
      <c r="AN98" s="239">
        <f t="shared" si="0"/>
        <v>0</v>
      </c>
      <c r="AO98" s="240"/>
      <c r="AP98" s="240"/>
      <c r="AQ98" s="91" t="s">
        <v>85</v>
      </c>
      <c r="AR98" s="53"/>
      <c r="AS98" s="92">
        <v>0</v>
      </c>
      <c r="AT98" s="93">
        <f t="shared" si="1"/>
        <v>0</v>
      </c>
      <c r="AU98" s="94">
        <f>'D 202 - Schodisko'!P129</f>
        <v>0</v>
      </c>
      <c r="AV98" s="93">
        <f>'D 202 - Schodisko'!J35</f>
        <v>0</v>
      </c>
      <c r="AW98" s="93">
        <f>'D 202 - Schodisko'!J36</f>
        <v>0</v>
      </c>
      <c r="AX98" s="93">
        <f>'D 202 - Schodisko'!J37</f>
        <v>0</v>
      </c>
      <c r="AY98" s="93">
        <f>'D 202 - Schodisko'!J38</f>
        <v>0</v>
      </c>
      <c r="AZ98" s="93">
        <f>'D 202 - Schodisko'!F35</f>
        <v>0</v>
      </c>
      <c r="BA98" s="93">
        <f>'D 202 - Schodisko'!F36</f>
        <v>0</v>
      </c>
      <c r="BB98" s="93">
        <f>'D 202 - Schodisko'!F37</f>
        <v>0</v>
      </c>
      <c r="BC98" s="93">
        <f>'D 202 - Schodisko'!F38</f>
        <v>0</v>
      </c>
      <c r="BD98" s="95">
        <f>'D 202 - Schodisko'!F39</f>
        <v>0</v>
      </c>
      <c r="BT98" s="24" t="s">
        <v>86</v>
      </c>
      <c r="BV98" s="24" t="s">
        <v>13</v>
      </c>
      <c r="BW98" s="24" t="s">
        <v>92</v>
      </c>
      <c r="BX98" s="24" t="s">
        <v>90</v>
      </c>
      <c r="CL98" s="24" t="s">
        <v>1</v>
      </c>
    </row>
    <row r="99" spans="1:91" s="7" customFormat="1" ht="16.5" customHeight="1">
      <c r="B99" s="81"/>
      <c r="C99" s="82"/>
      <c r="D99" s="238" t="s">
        <v>93</v>
      </c>
      <c r="E99" s="238"/>
      <c r="F99" s="238"/>
      <c r="G99" s="238"/>
      <c r="H99" s="238"/>
      <c r="I99" s="83"/>
      <c r="J99" s="238" t="s">
        <v>94</v>
      </c>
      <c r="K99" s="238"/>
      <c r="L99" s="238"/>
      <c r="M99" s="238"/>
      <c r="N99" s="238"/>
      <c r="O99" s="238"/>
      <c r="P99" s="238"/>
      <c r="Q99" s="238"/>
      <c r="R99" s="238"/>
      <c r="S99" s="238"/>
      <c r="T99" s="238"/>
      <c r="U99" s="238"/>
      <c r="V99" s="238"/>
      <c r="W99" s="238"/>
      <c r="X99" s="238"/>
      <c r="Y99" s="238"/>
      <c r="Z99" s="238"/>
      <c r="AA99" s="238"/>
      <c r="AB99" s="238"/>
      <c r="AC99" s="238"/>
      <c r="AD99" s="238"/>
      <c r="AE99" s="238"/>
      <c r="AF99" s="238"/>
      <c r="AG99" s="242">
        <f>ROUND(AG100,2)</f>
        <v>0</v>
      </c>
      <c r="AH99" s="237"/>
      <c r="AI99" s="237"/>
      <c r="AJ99" s="237"/>
      <c r="AK99" s="237"/>
      <c r="AL99" s="237"/>
      <c r="AM99" s="237"/>
      <c r="AN99" s="236">
        <f t="shared" si="0"/>
        <v>0</v>
      </c>
      <c r="AO99" s="237"/>
      <c r="AP99" s="237"/>
      <c r="AQ99" s="84" t="s">
        <v>80</v>
      </c>
      <c r="AR99" s="81"/>
      <c r="AS99" s="85">
        <f>ROUND(AS100,2)</f>
        <v>0</v>
      </c>
      <c r="AT99" s="86">
        <f t="shared" si="1"/>
        <v>0</v>
      </c>
      <c r="AU99" s="87">
        <f>ROUND(AU100,5)</f>
        <v>0</v>
      </c>
      <c r="AV99" s="86">
        <f>ROUND(AZ99*L29,2)</f>
        <v>0</v>
      </c>
      <c r="AW99" s="86">
        <f>ROUND(BA99*L30,2)</f>
        <v>0</v>
      </c>
      <c r="AX99" s="86">
        <f>ROUND(BB99*L29,2)</f>
        <v>0</v>
      </c>
      <c r="AY99" s="86">
        <f>ROUND(BC99*L30,2)</f>
        <v>0</v>
      </c>
      <c r="AZ99" s="86">
        <f>ROUND(AZ100,2)</f>
        <v>0</v>
      </c>
      <c r="BA99" s="86">
        <f>ROUND(BA100,2)</f>
        <v>0</v>
      </c>
      <c r="BB99" s="86">
        <f>ROUND(BB100,2)</f>
        <v>0</v>
      </c>
      <c r="BC99" s="86">
        <f>ROUND(BC100,2)</f>
        <v>0</v>
      </c>
      <c r="BD99" s="88">
        <f>ROUND(BD100,2)</f>
        <v>0</v>
      </c>
      <c r="BS99" s="89" t="s">
        <v>74</v>
      </c>
      <c r="BT99" s="89" t="s">
        <v>81</v>
      </c>
      <c r="BU99" s="89" t="s">
        <v>76</v>
      </c>
      <c r="BV99" s="89" t="s">
        <v>13</v>
      </c>
      <c r="BW99" s="89" t="s">
        <v>95</v>
      </c>
      <c r="BX99" s="89" t="s">
        <v>4</v>
      </c>
      <c r="CL99" s="89" t="s">
        <v>1</v>
      </c>
      <c r="CM99" s="89" t="s">
        <v>75</v>
      </c>
    </row>
    <row r="100" spans="1:91" s="4" customFormat="1" ht="16.5" customHeight="1">
      <c r="A100" s="90" t="s">
        <v>83</v>
      </c>
      <c r="B100" s="53"/>
      <c r="C100" s="10"/>
      <c r="D100" s="10"/>
      <c r="E100" s="241" t="s">
        <v>96</v>
      </c>
      <c r="F100" s="241"/>
      <c r="G100" s="241"/>
      <c r="H100" s="241"/>
      <c r="I100" s="241"/>
      <c r="J100" s="10"/>
      <c r="K100" s="241" t="s">
        <v>94</v>
      </c>
      <c r="L100" s="241"/>
      <c r="M100" s="241"/>
      <c r="N100" s="241"/>
      <c r="O100" s="241"/>
      <c r="P100" s="241"/>
      <c r="Q100" s="241"/>
      <c r="R100" s="241"/>
      <c r="S100" s="241"/>
      <c r="T100" s="241"/>
      <c r="U100" s="241"/>
      <c r="V100" s="241"/>
      <c r="W100" s="241"/>
      <c r="X100" s="241"/>
      <c r="Y100" s="241"/>
      <c r="Z100" s="241"/>
      <c r="AA100" s="241"/>
      <c r="AB100" s="241"/>
      <c r="AC100" s="241"/>
      <c r="AD100" s="241"/>
      <c r="AE100" s="241"/>
      <c r="AF100" s="241"/>
      <c r="AG100" s="239">
        <f>'D 203 - Výťah'!J32</f>
        <v>0</v>
      </c>
      <c r="AH100" s="240"/>
      <c r="AI100" s="240"/>
      <c r="AJ100" s="240"/>
      <c r="AK100" s="240"/>
      <c r="AL100" s="240"/>
      <c r="AM100" s="240"/>
      <c r="AN100" s="239">
        <f t="shared" si="0"/>
        <v>0</v>
      </c>
      <c r="AO100" s="240"/>
      <c r="AP100" s="240"/>
      <c r="AQ100" s="91" t="s">
        <v>85</v>
      </c>
      <c r="AR100" s="53"/>
      <c r="AS100" s="92">
        <v>0</v>
      </c>
      <c r="AT100" s="93">
        <f t="shared" si="1"/>
        <v>0</v>
      </c>
      <c r="AU100" s="94">
        <f>'D 203 - Výťah'!P136</f>
        <v>0</v>
      </c>
      <c r="AV100" s="93">
        <f>'D 203 - Výťah'!J35</f>
        <v>0</v>
      </c>
      <c r="AW100" s="93">
        <f>'D 203 - Výťah'!J36</f>
        <v>0</v>
      </c>
      <c r="AX100" s="93">
        <f>'D 203 - Výťah'!J37</f>
        <v>0</v>
      </c>
      <c r="AY100" s="93">
        <f>'D 203 - Výťah'!J38</f>
        <v>0</v>
      </c>
      <c r="AZ100" s="93">
        <f>'D 203 - Výťah'!F35</f>
        <v>0</v>
      </c>
      <c r="BA100" s="93">
        <f>'D 203 - Výťah'!F36</f>
        <v>0</v>
      </c>
      <c r="BB100" s="93">
        <f>'D 203 - Výťah'!F37</f>
        <v>0</v>
      </c>
      <c r="BC100" s="93">
        <f>'D 203 - Výťah'!F38</f>
        <v>0</v>
      </c>
      <c r="BD100" s="95">
        <f>'D 203 - Výťah'!F39</f>
        <v>0</v>
      </c>
      <c r="BT100" s="24" t="s">
        <v>86</v>
      </c>
      <c r="BV100" s="24" t="s">
        <v>13</v>
      </c>
      <c r="BW100" s="24" t="s">
        <v>97</v>
      </c>
      <c r="BX100" s="24" t="s">
        <v>95</v>
      </c>
      <c r="CL100" s="24" t="s">
        <v>1</v>
      </c>
    </row>
    <row r="101" spans="1:91" s="7" customFormat="1" ht="24.75" customHeight="1">
      <c r="A101" s="90" t="s">
        <v>83</v>
      </c>
      <c r="B101" s="81"/>
      <c r="C101" s="82"/>
      <c r="D101" s="238" t="s">
        <v>98</v>
      </c>
      <c r="E101" s="238"/>
      <c r="F101" s="238"/>
      <c r="G101" s="238"/>
      <c r="H101" s="238"/>
      <c r="I101" s="83"/>
      <c r="J101" s="238" t="s">
        <v>99</v>
      </c>
      <c r="K101" s="238"/>
      <c r="L101" s="238"/>
      <c r="M101" s="238"/>
      <c r="N101" s="238"/>
      <c r="O101" s="238"/>
      <c r="P101" s="238"/>
      <c r="Q101" s="238"/>
      <c r="R101" s="238"/>
      <c r="S101" s="238"/>
      <c r="T101" s="238"/>
      <c r="U101" s="238"/>
      <c r="V101" s="238"/>
      <c r="W101" s="238"/>
      <c r="X101" s="238"/>
      <c r="Y101" s="238"/>
      <c r="Z101" s="238"/>
      <c r="AA101" s="238"/>
      <c r="AB101" s="238"/>
      <c r="AC101" s="238"/>
      <c r="AD101" s="238"/>
      <c r="AE101" s="238"/>
      <c r="AF101" s="238"/>
      <c r="AG101" s="236">
        <f>'SO 401 - Elektrická prípo...'!J30</f>
        <v>0</v>
      </c>
      <c r="AH101" s="237"/>
      <c r="AI101" s="237"/>
      <c r="AJ101" s="237"/>
      <c r="AK101" s="237"/>
      <c r="AL101" s="237"/>
      <c r="AM101" s="237"/>
      <c r="AN101" s="236">
        <f t="shared" si="0"/>
        <v>0</v>
      </c>
      <c r="AO101" s="237"/>
      <c r="AP101" s="237"/>
      <c r="AQ101" s="84" t="s">
        <v>80</v>
      </c>
      <c r="AR101" s="81"/>
      <c r="AS101" s="85">
        <v>0</v>
      </c>
      <c r="AT101" s="86">
        <f t="shared" si="1"/>
        <v>0</v>
      </c>
      <c r="AU101" s="87">
        <f>'SO 401 - Elektrická prípo...'!P119</f>
        <v>0</v>
      </c>
      <c r="AV101" s="86">
        <f>'SO 401 - Elektrická prípo...'!J33</f>
        <v>0</v>
      </c>
      <c r="AW101" s="86">
        <f>'SO 401 - Elektrická prípo...'!J34</f>
        <v>0</v>
      </c>
      <c r="AX101" s="86">
        <f>'SO 401 - Elektrická prípo...'!J35</f>
        <v>0</v>
      </c>
      <c r="AY101" s="86">
        <f>'SO 401 - Elektrická prípo...'!J36</f>
        <v>0</v>
      </c>
      <c r="AZ101" s="86">
        <f>'SO 401 - Elektrická prípo...'!F33</f>
        <v>0</v>
      </c>
      <c r="BA101" s="86">
        <f>'SO 401 - Elektrická prípo...'!F34</f>
        <v>0</v>
      </c>
      <c r="BB101" s="86">
        <f>'SO 401 - Elektrická prípo...'!F35</f>
        <v>0</v>
      </c>
      <c r="BC101" s="86">
        <f>'SO 401 - Elektrická prípo...'!F36</f>
        <v>0</v>
      </c>
      <c r="BD101" s="88">
        <f>'SO 401 - Elektrická prípo...'!F37</f>
        <v>0</v>
      </c>
      <c r="BT101" s="89" t="s">
        <v>81</v>
      </c>
      <c r="BV101" s="89" t="s">
        <v>13</v>
      </c>
      <c r="BW101" s="89" t="s">
        <v>100</v>
      </c>
      <c r="BX101" s="89" t="s">
        <v>4</v>
      </c>
      <c r="CL101" s="89" t="s">
        <v>1</v>
      </c>
      <c r="CM101" s="89" t="s">
        <v>75</v>
      </c>
    </row>
    <row r="102" spans="1:91" s="7" customFormat="1" ht="16.5" customHeight="1">
      <c r="A102" s="90" t="s">
        <v>83</v>
      </c>
      <c r="B102" s="81"/>
      <c r="C102" s="82"/>
      <c r="D102" s="238" t="s">
        <v>101</v>
      </c>
      <c r="E102" s="238"/>
      <c r="F102" s="238"/>
      <c r="G102" s="238"/>
      <c r="H102" s="238"/>
      <c r="I102" s="83"/>
      <c r="J102" s="238" t="s">
        <v>102</v>
      </c>
      <c r="K102" s="238"/>
      <c r="L102" s="238"/>
      <c r="M102" s="238"/>
      <c r="N102" s="238"/>
      <c r="O102" s="238"/>
      <c r="P102" s="238"/>
      <c r="Q102" s="238"/>
      <c r="R102" s="238"/>
      <c r="S102" s="238"/>
      <c r="T102" s="238"/>
      <c r="U102" s="238"/>
      <c r="V102" s="238"/>
      <c r="W102" s="238"/>
      <c r="X102" s="238"/>
      <c r="Y102" s="238"/>
      <c r="Z102" s="238"/>
      <c r="AA102" s="238"/>
      <c r="AB102" s="238"/>
      <c r="AC102" s="238"/>
      <c r="AD102" s="238"/>
      <c r="AE102" s="238"/>
      <c r="AF102" s="238"/>
      <c r="AG102" s="236">
        <f>'SO 402 - Verejné osvetlen...'!J30</f>
        <v>0</v>
      </c>
      <c r="AH102" s="237"/>
      <c r="AI102" s="237"/>
      <c r="AJ102" s="237"/>
      <c r="AK102" s="237"/>
      <c r="AL102" s="237"/>
      <c r="AM102" s="237"/>
      <c r="AN102" s="236">
        <f t="shared" si="0"/>
        <v>0</v>
      </c>
      <c r="AO102" s="237"/>
      <c r="AP102" s="237"/>
      <c r="AQ102" s="84" t="s">
        <v>80</v>
      </c>
      <c r="AR102" s="81"/>
      <c r="AS102" s="85">
        <v>0</v>
      </c>
      <c r="AT102" s="86">
        <f t="shared" si="1"/>
        <v>0</v>
      </c>
      <c r="AU102" s="87">
        <f>'SO 402 - Verejné osvetlen...'!P119</f>
        <v>0</v>
      </c>
      <c r="AV102" s="86">
        <f>'SO 402 - Verejné osvetlen...'!J33</f>
        <v>0</v>
      </c>
      <c r="AW102" s="86">
        <f>'SO 402 - Verejné osvetlen...'!J34</f>
        <v>0</v>
      </c>
      <c r="AX102" s="86">
        <f>'SO 402 - Verejné osvetlen...'!J35</f>
        <v>0</v>
      </c>
      <c r="AY102" s="86">
        <f>'SO 402 - Verejné osvetlen...'!J36</f>
        <v>0</v>
      </c>
      <c r="AZ102" s="86">
        <f>'SO 402 - Verejné osvetlen...'!F33</f>
        <v>0</v>
      </c>
      <c r="BA102" s="86">
        <f>'SO 402 - Verejné osvetlen...'!F34</f>
        <v>0</v>
      </c>
      <c r="BB102" s="86">
        <f>'SO 402 - Verejné osvetlen...'!F35</f>
        <v>0</v>
      </c>
      <c r="BC102" s="86">
        <f>'SO 402 - Verejné osvetlen...'!F36</f>
        <v>0</v>
      </c>
      <c r="BD102" s="88">
        <f>'SO 402 - Verejné osvetlen...'!F37</f>
        <v>0</v>
      </c>
      <c r="BT102" s="89" t="s">
        <v>81</v>
      </c>
      <c r="BV102" s="89" t="s">
        <v>13</v>
      </c>
      <c r="BW102" s="89" t="s">
        <v>103</v>
      </c>
      <c r="BX102" s="89" t="s">
        <v>4</v>
      </c>
      <c r="CL102" s="89" t="s">
        <v>1</v>
      </c>
      <c r="CM102" s="89" t="s">
        <v>75</v>
      </c>
    </row>
    <row r="103" spans="1:91" s="7" customFormat="1" ht="24.75" customHeight="1">
      <c r="A103" s="90" t="s">
        <v>83</v>
      </c>
      <c r="B103" s="81"/>
      <c r="C103" s="82"/>
      <c r="D103" s="238" t="s">
        <v>104</v>
      </c>
      <c r="E103" s="238"/>
      <c r="F103" s="238"/>
      <c r="G103" s="238"/>
      <c r="H103" s="238"/>
      <c r="I103" s="83"/>
      <c r="J103" s="238" t="s">
        <v>105</v>
      </c>
      <c r="K103" s="238"/>
      <c r="L103" s="238"/>
      <c r="M103" s="238"/>
      <c r="N103" s="238"/>
      <c r="O103" s="238"/>
      <c r="P103" s="238"/>
      <c r="Q103" s="238"/>
      <c r="R103" s="238"/>
      <c r="S103" s="238"/>
      <c r="T103" s="238"/>
      <c r="U103" s="238"/>
      <c r="V103" s="238"/>
      <c r="W103" s="238"/>
      <c r="X103" s="238"/>
      <c r="Y103" s="238"/>
      <c r="Z103" s="238"/>
      <c r="AA103" s="238"/>
      <c r="AB103" s="238"/>
      <c r="AC103" s="238"/>
      <c r="AD103" s="238"/>
      <c r="AE103" s="238"/>
      <c r="AF103" s="238"/>
      <c r="AG103" s="236">
        <f>'6 - Vedľajšie rozpočtové ...'!J30</f>
        <v>0</v>
      </c>
      <c r="AH103" s="237"/>
      <c r="AI103" s="237"/>
      <c r="AJ103" s="237"/>
      <c r="AK103" s="237"/>
      <c r="AL103" s="237"/>
      <c r="AM103" s="237"/>
      <c r="AN103" s="236">
        <f t="shared" si="0"/>
        <v>0</v>
      </c>
      <c r="AO103" s="237"/>
      <c r="AP103" s="237"/>
      <c r="AQ103" s="84" t="s">
        <v>80</v>
      </c>
      <c r="AR103" s="81"/>
      <c r="AS103" s="96">
        <v>0</v>
      </c>
      <c r="AT103" s="97">
        <f t="shared" si="1"/>
        <v>0</v>
      </c>
      <c r="AU103" s="98">
        <f>'6 - Vedľajšie rozpočtové ...'!P117</f>
        <v>0</v>
      </c>
      <c r="AV103" s="97">
        <f>'6 - Vedľajšie rozpočtové ...'!J33</f>
        <v>0</v>
      </c>
      <c r="AW103" s="97">
        <f>'6 - Vedľajšie rozpočtové ...'!J34</f>
        <v>0</v>
      </c>
      <c r="AX103" s="97">
        <f>'6 - Vedľajšie rozpočtové ...'!J35</f>
        <v>0</v>
      </c>
      <c r="AY103" s="97">
        <f>'6 - Vedľajšie rozpočtové ...'!J36</f>
        <v>0</v>
      </c>
      <c r="AZ103" s="97">
        <f>'6 - Vedľajšie rozpočtové ...'!F33</f>
        <v>0</v>
      </c>
      <c r="BA103" s="97">
        <f>'6 - Vedľajšie rozpočtové ...'!F34</f>
        <v>0</v>
      </c>
      <c r="BB103" s="97">
        <f>'6 - Vedľajšie rozpočtové ...'!F35</f>
        <v>0</v>
      </c>
      <c r="BC103" s="97">
        <f>'6 - Vedľajšie rozpočtové ...'!F36</f>
        <v>0</v>
      </c>
      <c r="BD103" s="99">
        <f>'6 - Vedľajšie rozpočtové ...'!F37</f>
        <v>0</v>
      </c>
      <c r="BT103" s="89" t="s">
        <v>81</v>
      </c>
      <c r="BV103" s="89" t="s">
        <v>13</v>
      </c>
      <c r="BW103" s="89" t="s">
        <v>106</v>
      </c>
      <c r="BX103" s="89" t="s">
        <v>4</v>
      </c>
      <c r="CL103" s="89" t="s">
        <v>1</v>
      </c>
      <c r="CM103" s="89" t="s">
        <v>75</v>
      </c>
    </row>
    <row r="104" spans="1:91" s="2" customFormat="1" ht="30" customHeight="1">
      <c r="A104" s="31"/>
      <c r="B104" s="32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2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91" s="2" customFormat="1" ht="6.95" customHeight="1">
      <c r="A105" s="31"/>
      <c r="B105" s="49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32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</sheetData>
  <mergeCells count="74">
    <mergeCell ref="AS89:AT91"/>
    <mergeCell ref="AM90:AP90"/>
    <mergeCell ref="C92:G92"/>
    <mergeCell ref="AG92:AM92"/>
    <mergeCell ref="AN92:AP92"/>
    <mergeCell ref="I92:AF92"/>
    <mergeCell ref="AN95:AP95"/>
    <mergeCell ref="D95:H95"/>
    <mergeCell ref="J95:AF95"/>
    <mergeCell ref="AG95:AM95"/>
    <mergeCell ref="AG94:AM94"/>
    <mergeCell ref="AN94:AP94"/>
    <mergeCell ref="E96:I96"/>
    <mergeCell ref="D97:H97"/>
    <mergeCell ref="J97:AF97"/>
    <mergeCell ref="AN97:AP97"/>
    <mergeCell ref="AG97:AM97"/>
    <mergeCell ref="E98:I98"/>
    <mergeCell ref="K98:AF98"/>
    <mergeCell ref="AN99:AP99"/>
    <mergeCell ref="AG99:AM99"/>
    <mergeCell ref="D99:H99"/>
    <mergeCell ref="J99:AF99"/>
    <mergeCell ref="E100:I100"/>
    <mergeCell ref="K100:AF100"/>
    <mergeCell ref="AN101:AP101"/>
    <mergeCell ref="AG101:AM101"/>
    <mergeCell ref="D101:H101"/>
    <mergeCell ref="J101:AF101"/>
    <mergeCell ref="D102:H102"/>
    <mergeCell ref="J102:AF102"/>
    <mergeCell ref="AN103:AP103"/>
    <mergeCell ref="AG103:AM103"/>
    <mergeCell ref="D103:H103"/>
    <mergeCell ref="J103:AF103"/>
    <mergeCell ref="AK30:AO30"/>
    <mergeCell ref="W30:AE30"/>
    <mergeCell ref="L30:P30"/>
    <mergeCell ref="W31:AE31"/>
    <mergeCell ref="AN102:AP102"/>
    <mergeCell ref="AG102:AM102"/>
    <mergeCell ref="AN100:AP100"/>
    <mergeCell ref="AG100:AM100"/>
    <mergeCell ref="AG98:AM98"/>
    <mergeCell ref="AN98:AP98"/>
    <mergeCell ref="K96:AF96"/>
    <mergeCell ref="AN96:AP96"/>
    <mergeCell ref="AG96:AM96"/>
    <mergeCell ref="L85:AO85"/>
    <mergeCell ref="AM87:AN87"/>
    <mergeCell ref="AM89:AP89"/>
    <mergeCell ref="AK26:AO26"/>
    <mergeCell ref="L28:P28"/>
    <mergeCell ref="W28:AE28"/>
    <mergeCell ref="AK28:AO28"/>
    <mergeCell ref="AK29:AO29"/>
    <mergeCell ref="W29:AE29"/>
    <mergeCell ref="L29:P29"/>
    <mergeCell ref="AR2:BE2"/>
    <mergeCell ref="L33:P33"/>
    <mergeCell ref="W33:AE33"/>
    <mergeCell ref="AK33:AO33"/>
    <mergeCell ref="AK35:AO35"/>
    <mergeCell ref="X35:AB35"/>
    <mergeCell ref="L31:P31"/>
    <mergeCell ref="AK31:AO31"/>
    <mergeCell ref="L32:P32"/>
    <mergeCell ref="W32:AE32"/>
    <mergeCell ref="AK32:AO32"/>
    <mergeCell ref="BE5:BE34"/>
    <mergeCell ref="K5:AO5"/>
    <mergeCell ref="K6:AO6"/>
    <mergeCell ref="E14:AJ14"/>
    <mergeCell ref="E23:AN23"/>
  </mergeCells>
  <hyperlinks>
    <hyperlink ref="A96" location="'D 201 - Lávka'!C2" display="/"/>
    <hyperlink ref="A98" location="'D 202 - Schodisko'!C2" display="/"/>
    <hyperlink ref="A100" location="'D 203 - Výťah'!C2" display="/"/>
    <hyperlink ref="A101" location="'SO 401 - Elektrická prípo...'!C2" display="/"/>
    <hyperlink ref="A102" location="'SO 402 - Verejné osvetlen...'!C2" display="/"/>
    <hyperlink ref="A103" location="'6 - Vedľajšie rozpočtové 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336"/>
  <sheetViews>
    <sheetView showGridLines="0" tabSelected="1" workbookViewId="0">
      <selection activeCell="F94" sqref="F94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3" t="s">
        <v>5</v>
      </c>
      <c r="M2" s="214"/>
      <c r="N2" s="214"/>
      <c r="O2" s="214"/>
      <c r="P2" s="214"/>
      <c r="Q2" s="214"/>
      <c r="R2" s="214"/>
      <c r="S2" s="214"/>
      <c r="T2" s="214"/>
      <c r="U2" s="214"/>
      <c r="V2" s="214"/>
      <c r="AT2" s="16" t="s">
        <v>87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75</v>
      </c>
    </row>
    <row r="4" spans="1:46" s="1" customFormat="1" ht="24.95" customHeight="1">
      <c r="B4" s="19"/>
      <c r="D4" s="20" t="s">
        <v>997</v>
      </c>
      <c r="L4" s="19"/>
      <c r="M4" s="100" t="s">
        <v>9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6" t="s">
        <v>15</v>
      </c>
      <c r="L6" s="19"/>
    </row>
    <row r="7" spans="1:46" s="1" customFormat="1" ht="16.5" customHeight="1">
      <c r="B7" s="19"/>
      <c r="E7" s="260" t="str">
        <f>'Rekapitulácia stavby'!K6</f>
        <v>Oprava pešej lávky nad železničnou stanicou Nitra</v>
      </c>
      <c r="F7" s="261"/>
      <c r="G7" s="261"/>
      <c r="H7" s="261"/>
      <c r="L7" s="19"/>
    </row>
    <row r="8" spans="1:46" s="1" customFormat="1" ht="12" customHeight="1">
      <c r="B8" s="19"/>
      <c r="D8" s="26" t="s">
        <v>107</v>
      </c>
      <c r="L8" s="19"/>
    </row>
    <row r="9" spans="1:46" s="2" customFormat="1" ht="16.5" customHeight="1">
      <c r="A9" s="31"/>
      <c r="B9" s="32"/>
      <c r="C9" s="31"/>
      <c r="D9" s="31"/>
      <c r="E9" s="260" t="s">
        <v>108</v>
      </c>
      <c r="F9" s="259"/>
      <c r="G9" s="259"/>
      <c r="H9" s="259"/>
      <c r="I9" s="31"/>
      <c r="J9" s="31"/>
      <c r="K9" s="31"/>
      <c r="L9" s="44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2" customHeight="1">
      <c r="A10" s="31"/>
      <c r="B10" s="32"/>
      <c r="C10" s="31"/>
      <c r="D10" s="26" t="s">
        <v>109</v>
      </c>
      <c r="E10" s="31"/>
      <c r="F10" s="31"/>
      <c r="G10" s="31"/>
      <c r="H10" s="31"/>
      <c r="I10" s="31"/>
      <c r="J10" s="31"/>
      <c r="K10" s="31"/>
      <c r="L10" s="44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6.5" customHeight="1">
      <c r="A11" s="31"/>
      <c r="B11" s="32"/>
      <c r="C11" s="31"/>
      <c r="D11" s="31"/>
      <c r="E11" s="250" t="s">
        <v>110</v>
      </c>
      <c r="F11" s="259"/>
      <c r="G11" s="259"/>
      <c r="H11" s="259"/>
      <c r="I11" s="31"/>
      <c r="J11" s="31"/>
      <c r="K11" s="31"/>
      <c r="L11" s="44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>
      <c r="A12" s="31"/>
      <c r="B12" s="32"/>
      <c r="C12" s="31"/>
      <c r="D12" s="31"/>
      <c r="E12" s="31"/>
      <c r="F12" s="31"/>
      <c r="G12" s="31"/>
      <c r="H12" s="31"/>
      <c r="I12" s="31"/>
      <c r="J12" s="31"/>
      <c r="K12" s="31"/>
      <c r="L12" s="44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2" customHeight="1">
      <c r="A13" s="31"/>
      <c r="B13" s="32"/>
      <c r="C13" s="31"/>
      <c r="D13" s="26" t="s">
        <v>17</v>
      </c>
      <c r="E13" s="31"/>
      <c r="F13" s="24" t="s">
        <v>1</v>
      </c>
      <c r="G13" s="31"/>
      <c r="H13" s="31"/>
      <c r="I13" s="26" t="s">
        <v>18</v>
      </c>
      <c r="J13" s="24" t="s">
        <v>1</v>
      </c>
      <c r="K13" s="31"/>
      <c r="L13" s="44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19</v>
      </c>
      <c r="E14" s="31"/>
      <c r="F14" s="24" t="s">
        <v>20</v>
      </c>
      <c r="G14" s="31"/>
      <c r="H14" s="31"/>
      <c r="I14" s="26" t="s">
        <v>21</v>
      </c>
      <c r="J14" s="57" t="str">
        <f>'Rekapitulácia stavby'!AN8</f>
        <v>30. 8. 2021</v>
      </c>
      <c r="K14" s="31"/>
      <c r="L14" s="44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0.9" customHeight="1">
      <c r="A15" s="31"/>
      <c r="B15" s="32"/>
      <c r="C15" s="31"/>
      <c r="D15" s="31"/>
      <c r="E15" s="31"/>
      <c r="F15" s="31"/>
      <c r="G15" s="31"/>
      <c r="H15" s="31"/>
      <c r="I15" s="31"/>
      <c r="J15" s="31"/>
      <c r="K15" s="31"/>
      <c r="L15" s="44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2"/>
      <c r="C16" s="31"/>
      <c r="D16" s="26" t="s">
        <v>23</v>
      </c>
      <c r="E16" s="31"/>
      <c r="F16" s="31"/>
      <c r="G16" s="31"/>
      <c r="H16" s="31"/>
      <c r="I16" s="26" t="s">
        <v>24</v>
      </c>
      <c r="J16" s="24" t="s">
        <v>1</v>
      </c>
      <c r="K16" s="31"/>
      <c r="L16" s="44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8" customHeight="1">
      <c r="A17" s="31"/>
      <c r="B17" s="32"/>
      <c r="C17" s="31"/>
      <c r="D17" s="31"/>
      <c r="E17" s="24" t="s">
        <v>25</v>
      </c>
      <c r="F17" s="31"/>
      <c r="G17" s="31"/>
      <c r="H17" s="31"/>
      <c r="I17" s="26" t="s">
        <v>26</v>
      </c>
      <c r="J17" s="24" t="s">
        <v>1</v>
      </c>
      <c r="K17" s="31"/>
      <c r="L17" s="44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6.95" customHeight="1">
      <c r="A18" s="31"/>
      <c r="B18" s="32"/>
      <c r="C18" s="31"/>
      <c r="D18" s="31"/>
      <c r="E18" s="31"/>
      <c r="F18" s="31"/>
      <c r="G18" s="31"/>
      <c r="H18" s="31"/>
      <c r="I18" s="31"/>
      <c r="J18" s="31"/>
      <c r="K18" s="31"/>
      <c r="L18" s="44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2" customHeight="1">
      <c r="A19" s="31"/>
      <c r="B19" s="32"/>
      <c r="C19" s="31"/>
      <c r="D19" s="26" t="s">
        <v>27</v>
      </c>
      <c r="E19" s="31"/>
      <c r="F19" s="31"/>
      <c r="G19" s="31"/>
      <c r="H19" s="31"/>
      <c r="I19" s="26" t="s">
        <v>24</v>
      </c>
      <c r="J19" s="27" t="str">
        <f>'Rekapitulácia stavby'!AN13</f>
        <v>Vyplň údaj</v>
      </c>
      <c r="K19" s="31"/>
      <c r="L19" s="44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8" customHeight="1">
      <c r="A20" s="31"/>
      <c r="B20" s="32"/>
      <c r="C20" s="31"/>
      <c r="D20" s="31"/>
      <c r="E20" s="262" t="str">
        <f>'Rekapitulácia stavby'!E14</f>
        <v>Vyplň údaj</v>
      </c>
      <c r="F20" s="228"/>
      <c r="G20" s="228"/>
      <c r="H20" s="228"/>
      <c r="I20" s="26" t="s">
        <v>26</v>
      </c>
      <c r="J20" s="27" t="str">
        <f>'Rekapitulácia stavby'!AN14</f>
        <v>Vyplň údaj</v>
      </c>
      <c r="K20" s="31"/>
      <c r="L20" s="44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6.95" customHeight="1">
      <c r="A21" s="31"/>
      <c r="B21" s="32"/>
      <c r="C21" s="31"/>
      <c r="D21" s="31"/>
      <c r="E21" s="31"/>
      <c r="F21" s="31"/>
      <c r="G21" s="31"/>
      <c r="H21" s="31"/>
      <c r="I21" s="31"/>
      <c r="J21" s="31"/>
      <c r="K21" s="31"/>
      <c r="L21" s="44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2" customHeight="1">
      <c r="A22" s="31"/>
      <c r="B22" s="32"/>
      <c r="C22" s="31"/>
      <c r="D22" s="26" t="s">
        <v>29</v>
      </c>
      <c r="E22" s="31"/>
      <c r="F22" s="31"/>
      <c r="G22" s="31"/>
      <c r="H22" s="31"/>
      <c r="I22" s="26" t="s">
        <v>24</v>
      </c>
      <c r="J22" s="24" t="str">
        <f>IF('Rekapitulácia stavby'!AN16="","",'Rekapitulácia stavby'!AN16)</f>
        <v/>
      </c>
      <c r="K22" s="31"/>
      <c r="L22" s="44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8" customHeight="1">
      <c r="A23" s="31"/>
      <c r="B23" s="32"/>
      <c r="C23" s="31"/>
      <c r="D23" s="31"/>
      <c r="E23" s="24" t="str">
        <f>IF('Rekapitulácia stavby'!E17="","",'Rekapitulácia stavby'!E17)</f>
        <v xml:space="preserve"> </v>
      </c>
      <c r="F23" s="31"/>
      <c r="G23" s="31"/>
      <c r="H23" s="31"/>
      <c r="I23" s="26" t="s">
        <v>26</v>
      </c>
      <c r="J23" s="24" t="str">
        <f>IF('Rekapitulácia stavby'!AN17="","",'Rekapitulácia stavby'!AN17)</f>
        <v/>
      </c>
      <c r="K23" s="31"/>
      <c r="L23" s="44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6.95" customHeight="1">
      <c r="A24" s="31"/>
      <c r="B24" s="32"/>
      <c r="C24" s="31"/>
      <c r="D24" s="31"/>
      <c r="E24" s="31"/>
      <c r="F24" s="31"/>
      <c r="G24" s="31"/>
      <c r="H24" s="31"/>
      <c r="I24" s="31"/>
      <c r="J24" s="31"/>
      <c r="K24" s="31"/>
      <c r="L24" s="44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2" customHeight="1">
      <c r="A25" s="31"/>
      <c r="B25" s="32"/>
      <c r="C25" s="31"/>
      <c r="D25" s="26" t="s">
        <v>32</v>
      </c>
      <c r="E25" s="31"/>
      <c r="F25" s="31"/>
      <c r="G25" s="31"/>
      <c r="H25" s="31"/>
      <c r="I25" s="26" t="s">
        <v>24</v>
      </c>
      <c r="J25" s="24" t="s">
        <v>1</v>
      </c>
      <c r="K25" s="31"/>
      <c r="L25" s="44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8" customHeight="1">
      <c r="A26" s="31"/>
      <c r="B26" s="32"/>
      <c r="C26" s="31"/>
      <c r="D26" s="31"/>
      <c r="E26" s="24" t="s">
        <v>33</v>
      </c>
      <c r="F26" s="31"/>
      <c r="G26" s="31"/>
      <c r="H26" s="31"/>
      <c r="I26" s="26" t="s">
        <v>26</v>
      </c>
      <c r="J26" s="24" t="s">
        <v>1</v>
      </c>
      <c r="K26" s="31"/>
      <c r="L26" s="44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6.95" customHeight="1">
      <c r="A27" s="31"/>
      <c r="B27" s="32"/>
      <c r="C27" s="31"/>
      <c r="D27" s="31"/>
      <c r="E27" s="31"/>
      <c r="F27" s="31"/>
      <c r="G27" s="31"/>
      <c r="H27" s="31"/>
      <c r="I27" s="31"/>
      <c r="J27" s="31"/>
      <c r="K27" s="31"/>
      <c r="L27" s="44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2" customHeight="1">
      <c r="A28" s="31"/>
      <c r="B28" s="32"/>
      <c r="C28" s="31"/>
      <c r="D28" s="26" t="s">
        <v>34</v>
      </c>
      <c r="E28" s="31"/>
      <c r="F28" s="31"/>
      <c r="G28" s="31"/>
      <c r="H28" s="31"/>
      <c r="I28" s="31"/>
      <c r="J28" s="31"/>
      <c r="K28" s="31"/>
      <c r="L28" s="44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8" customFormat="1" ht="16.5" customHeight="1">
      <c r="A29" s="101"/>
      <c r="B29" s="102"/>
      <c r="C29" s="101"/>
      <c r="D29" s="101"/>
      <c r="E29" s="232" t="s">
        <v>1</v>
      </c>
      <c r="F29" s="232"/>
      <c r="G29" s="232"/>
      <c r="H29" s="232"/>
      <c r="I29" s="101"/>
      <c r="J29" s="101"/>
      <c r="K29" s="101"/>
      <c r="L29" s="103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</row>
    <row r="30" spans="1:31" s="2" customFormat="1" ht="6.95" customHeight="1">
      <c r="A30" s="31"/>
      <c r="B30" s="32"/>
      <c r="C30" s="31"/>
      <c r="D30" s="31"/>
      <c r="E30" s="31"/>
      <c r="F30" s="31"/>
      <c r="G30" s="31"/>
      <c r="H30" s="31"/>
      <c r="I30" s="31"/>
      <c r="J30" s="31"/>
      <c r="K30" s="31"/>
      <c r="L30" s="44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8"/>
      <c r="E31" s="68"/>
      <c r="F31" s="68"/>
      <c r="G31" s="68"/>
      <c r="H31" s="68"/>
      <c r="I31" s="68"/>
      <c r="J31" s="68"/>
      <c r="K31" s="68"/>
      <c r="L31" s="44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25.35" customHeight="1">
      <c r="A32" s="31"/>
      <c r="B32" s="32"/>
      <c r="C32" s="31"/>
      <c r="D32" s="104" t="s">
        <v>35</v>
      </c>
      <c r="E32" s="31"/>
      <c r="F32" s="31"/>
      <c r="G32" s="31"/>
      <c r="H32" s="31"/>
      <c r="I32" s="31"/>
      <c r="J32" s="73">
        <f>ROUND(J132, 2)</f>
        <v>0</v>
      </c>
      <c r="K32" s="31"/>
      <c r="L32" s="44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customHeight="1">
      <c r="A33" s="31"/>
      <c r="B33" s="32"/>
      <c r="C33" s="31"/>
      <c r="D33" s="68"/>
      <c r="E33" s="68"/>
      <c r="F33" s="68"/>
      <c r="G33" s="68"/>
      <c r="H33" s="68"/>
      <c r="I33" s="68"/>
      <c r="J33" s="68"/>
      <c r="K33" s="68"/>
      <c r="L33" s="44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31"/>
      <c r="F34" s="35" t="s">
        <v>37</v>
      </c>
      <c r="G34" s="31"/>
      <c r="H34" s="31"/>
      <c r="I34" s="35" t="s">
        <v>36</v>
      </c>
      <c r="J34" s="35" t="s">
        <v>38</v>
      </c>
      <c r="K34" s="31"/>
      <c r="L34" s="44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customHeight="1">
      <c r="A35" s="31"/>
      <c r="B35" s="32"/>
      <c r="C35" s="31"/>
      <c r="D35" s="105" t="s">
        <v>39</v>
      </c>
      <c r="E35" s="37" t="s">
        <v>40</v>
      </c>
      <c r="F35" s="106">
        <f>ROUND((SUM(BE132:BE335)),  2)</f>
        <v>0</v>
      </c>
      <c r="G35" s="107"/>
      <c r="H35" s="107"/>
      <c r="I35" s="108">
        <v>0.2</v>
      </c>
      <c r="J35" s="106">
        <f>ROUND(((SUM(BE132:BE335))*I35),  2)</f>
        <v>0</v>
      </c>
      <c r="K35" s="31"/>
      <c r="L35" s="44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customHeight="1">
      <c r="A36" s="31"/>
      <c r="B36" s="32"/>
      <c r="C36" s="31"/>
      <c r="D36" s="31"/>
      <c r="E36" s="37" t="s">
        <v>41</v>
      </c>
      <c r="F36" s="106">
        <f>ROUND((SUM(BF132:BF335)),  2)</f>
        <v>0</v>
      </c>
      <c r="G36" s="107"/>
      <c r="H36" s="107"/>
      <c r="I36" s="108">
        <v>0.2</v>
      </c>
      <c r="J36" s="106">
        <f>ROUND(((SUM(BF132:BF335))*I36),  2)</f>
        <v>0</v>
      </c>
      <c r="K36" s="31"/>
      <c r="L36" s="44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42</v>
      </c>
      <c r="F37" s="109">
        <f>ROUND((SUM(BG132:BG335)),  2)</f>
        <v>0</v>
      </c>
      <c r="G37" s="31"/>
      <c r="H37" s="31"/>
      <c r="I37" s="110">
        <v>0.2</v>
      </c>
      <c r="J37" s="109">
        <f>0</f>
        <v>0</v>
      </c>
      <c r="K37" s="31"/>
      <c r="L37" s="44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hidden="1" customHeight="1">
      <c r="A38" s="31"/>
      <c r="B38" s="32"/>
      <c r="C38" s="31"/>
      <c r="D38" s="31"/>
      <c r="E38" s="26" t="s">
        <v>43</v>
      </c>
      <c r="F38" s="109">
        <f>ROUND((SUM(BH132:BH335)),  2)</f>
        <v>0</v>
      </c>
      <c r="G38" s="31"/>
      <c r="H38" s="31"/>
      <c r="I38" s="110">
        <v>0.2</v>
      </c>
      <c r="J38" s="109">
        <f>0</f>
        <v>0</v>
      </c>
      <c r="K38" s="31"/>
      <c r="L38" s="44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hidden="1" customHeight="1">
      <c r="A39" s="31"/>
      <c r="B39" s="32"/>
      <c r="C39" s="31"/>
      <c r="D39" s="31"/>
      <c r="E39" s="37" t="s">
        <v>44</v>
      </c>
      <c r="F39" s="106">
        <f>ROUND((SUM(BI132:BI335)),  2)</f>
        <v>0</v>
      </c>
      <c r="G39" s="107"/>
      <c r="H39" s="107"/>
      <c r="I39" s="108">
        <v>0</v>
      </c>
      <c r="J39" s="106">
        <f>0</f>
        <v>0</v>
      </c>
      <c r="K39" s="31"/>
      <c r="L39" s="44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6.9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4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25.35" customHeight="1">
      <c r="A41" s="31"/>
      <c r="B41" s="32"/>
      <c r="C41" s="111"/>
      <c r="D41" s="112" t="s">
        <v>45</v>
      </c>
      <c r="E41" s="62"/>
      <c r="F41" s="62"/>
      <c r="G41" s="113" t="s">
        <v>46</v>
      </c>
      <c r="H41" s="114" t="s">
        <v>47</v>
      </c>
      <c r="I41" s="62"/>
      <c r="J41" s="115">
        <f>SUM(J32:J39)</f>
        <v>0</v>
      </c>
      <c r="K41" s="116"/>
      <c r="L41" s="44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customHeight="1">
      <c r="A42" s="31"/>
      <c r="B42" s="32"/>
      <c r="C42" s="31"/>
      <c r="D42" s="31"/>
      <c r="E42" s="31"/>
      <c r="F42" s="31"/>
      <c r="G42" s="31"/>
      <c r="H42" s="31"/>
      <c r="I42" s="31"/>
      <c r="J42" s="31"/>
      <c r="K42" s="31"/>
      <c r="L42" s="44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4"/>
      <c r="D50" s="45" t="s">
        <v>48</v>
      </c>
      <c r="E50" s="46"/>
      <c r="F50" s="46"/>
      <c r="G50" s="45" t="s">
        <v>49</v>
      </c>
      <c r="H50" s="46"/>
      <c r="I50" s="46"/>
      <c r="J50" s="46"/>
      <c r="K50" s="46"/>
      <c r="L50" s="44"/>
    </row>
    <row r="51" spans="1:31">
      <c r="B51" s="19"/>
      <c r="L51" s="19"/>
    </row>
    <row r="52" spans="1:31">
      <c r="B52" s="19"/>
      <c r="L52" s="19"/>
    </row>
    <row r="53" spans="1:31">
      <c r="B53" s="19"/>
      <c r="L53" s="19"/>
    </row>
    <row r="54" spans="1:31">
      <c r="B54" s="19"/>
      <c r="L54" s="19"/>
    </row>
    <row r="55" spans="1:31">
      <c r="B55" s="19"/>
      <c r="L55" s="19"/>
    </row>
    <row r="56" spans="1:31">
      <c r="B56" s="19"/>
      <c r="L56" s="19"/>
    </row>
    <row r="57" spans="1:31">
      <c r="B57" s="19"/>
      <c r="L57" s="19"/>
    </row>
    <row r="58" spans="1:31">
      <c r="B58" s="19"/>
      <c r="L58" s="19"/>
    </row>
    <row r="59" spans="1:31">
      <c r="B59" s="19"/>
      <c r="L59" s="19"/>
    </row>
    <row r="60" spans="1:31">
      <c r="B60" s="19"/>
      <c r="L60" s="19"/>
    </row>
    <row r="61" spans="1:31" s="2" customFormat="1" ht="12.75">
      <c r="A61" s="31"/>
      <c r="B61" s="32"/>
      <c r="C61" s="31"/>
      <c r="D61" s="47" t="s">
        <v>50</v>
      </c>
      <c r="E61" s="34"/>
      <c r="F61" s="117" t="s">
        <v>51</v>
      </c>
      <c r="G61" s="47" t="s">
        <v>50</v>
      </c>
      <c r="H61" s="34"/>
      <c r="I61" s="34"/>
      <c r="J61" s="118" t="s">
        <v>51</v>
      </c>
      <c r="K61" s="34"/>
      <c r="L61" s="44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9"/>
      <c r="L62" s="19"/>
    </row>
    <row r="63" spans="1:31">
      <c r="B63" s="19"/>
      <c r="L63" s="19"/>
    </row>
    <row r="64" spans="1:31">
      <c r="B64" s="19"/>
      <c r="L64" s="19"/>
    </row>
    <row r="65" spans="1:31" s="2" customFormat="1" ht="12.75">
      <c r="A65" s="31"/>
      <c r="B65" s="32"/>
      <c r="C65" s="31"/>
      <c r="D65" s="45" t="s">
        <v>52</v>
      </c>
      <c r="E65" s="48"/>
      <c r="F65" s="48"/>
      <c r="G65" s="45" t="s">
        <v>53</v>
      </c>
      <c r="H65" s="48"/>
      <c r="I65" s="48"/>
      <c r="J65" s="48"/>
      <c r="K65" s="48"/>
      <c r="L65" s="44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9"/>
      <c r="L66" s="19"/>
    </row>
    <row r="67" spans="1:31">
      <c r="B67" s="19"/>
      <c r="L67" s="19"/>
    </row>
    <row r="68" spans="1:31">
      <c r="B68" s="19"/>
      <c r="L68" s="19"/>
    </row>
    <row r="69" spans="1:31">
      <c r="B69" s="19"/>
      <c r="L69" s="19"/>
    </row>
    <row r="70" spans="1:31">
      <c r="B70" s="19"/>
      <c r="L70" s="19"/>
    </row>
    <row r="71" spans="1:31">
      <c r="B71" s="19"/>
      <c r="L71" s="19"/>
    </row>
    <row r="72" spans="1:31">
      <c r="B72" s="19"/>
      <c r="L72" s="19"/>
    </row>
    <row r="73" spans="1:31">
      <c r="B73" s="19"/>
      <c r="L73" s="19"/>
    </row>
    <row r="74" spans="1:31">
      <c r="B74" s="19"/>
      <c r="L74" s="19"/>
    </row>
    <row r="75" spans="1:31">
      <c r="B75" s="19"/>
      <c r="L75" s="19"/>
    </row>
    <row r="76" spans="1:31" s="2" customFormat="1" ht="12.75">
      <c r="A76" s="31"/>
      <c r="B76" s="32"/>
      <c r="C76" s="31"/>
      <c r="D76" s="47" t="s">
        <v>50</v>
      </c>
      <c r="E76" s="34"/>
      <c r="F76" s="117" t="s">
        <v>51</v>
      </c>
      <c r="G76" s="47" t="s">
        <v>50</v>
      </c>
      <c r="H76" s="34"/>
      <c r="I76" s="34"/>
      <c r="J76" s="118" t="s">
        <v>51</v>
      </c>
      <c r="K76" s="34"/>
      <c r="L76" s="44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44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5" customHeight="1">
      <c r="A81" s="31"/>
      <c r="B81" s="51"/>
      <c r="C81" s="52"/>
      <c r="D81" s="52"/>
      <c r="E81" s="52"/>
      <c r="F81" s="52"/>
      <c r="G81" s="52"/>
      <c r="H81" s="52"/>
      <c r="I81" s="52"/>
      <c r="J81" s="52"/>
      <c r="K81" s="52"/>
      <c r="L81" s="44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customHeight="1">
      <c r="A82" s="31"/>
      <c r="B82" s="32"/>
      <c r="C82" s="20" t="s">
        <v>998</v>
      </c>
      <c r="D82" s="31"/>
      <c r="E82" s="31"/>
      <c r="F82" s="31"/>
      <c r="G82" s="31"/>
      <c r="H82" s="31"/>
      <c r="I82" s="31"/>
      <c r="J82" s="31"/>
      <c r="K82" s="31"/>
      <c r="L82" s="44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4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15</v>
      </c>
      <c r="D84" s="31"/>
      <c r="E84" s="31"/>
      <c r="F84" s="31"/>
      <c r="G84" s="31"/>
      <c r="H84" s="31"/>
      <c r="I84" s="31"/>
      <c r="J84" s="31"/>
      <c r="K84" s="31"/>
      <c r="L84" s="44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customHeight="1">
      <c r="A85" s="31"/>
      <c r="B85" s="32"/>
      <c r="C85" s="31"/>
      <c r="D85" s="31"/>
      <c r="E85" s="260" t="str">
        <f>E7</f>
        <v>Oprava pešej lávky nad železničnou stanicou Nitra</v>
      </c>
      <c r="F85" s="261"/>
      <c r="G85" s="261"/>
      <c r="H85" s="261"/>
      <c r="I85" s="31"/>
      <c r="J85" s="31"/>
      <c r="K85" s="31"/>
      <c r="L85" s="44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9"/>
      <c r="C86" s="26" t="s">
        <v>107</v>
      </c>
      <c r="L86" s="19"/>
    </row>
    <row r="87" spans="1:31" s="2" customFormat="1" ht="16.5" customHeight="1">
      <c r="A87" s="31"/>
      <c r="B87" s="32"/>
      <c r="C87" s="31"/>
      <c r="D87" s="31"/>
      <c r="E87" s="260" t="s">
        <v>108</v>
      </c>
      <c r="F87" s="259"/>
      <c r="G87" s="259"/>
      <c r="H87" s="259"/>
      <c r="I87" s="31"/>
      <c r="J87" s="31"/>
      <c r="K87" s="31"/>
      <c r="L87" s="44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31" s="2" customFormat="1" ht="12" customHeight="1">
      <c r="A88" s="31"/>
      <c r="B88" s="32"/>
      <c r="C88" s="26" t="s">
        <v>109</v>
      </c>
      <c r="D88" s="31"/>
      <c r="E88" s="31"/>
      <c r="F88" s="31"/>
      <c r="G88" s="31"/>
      <c r="H88" s="31"/>
      <c r="I88" s="31"/>
      <c r="J88" s="31"/>
      <c r="K88" s="31"/>
      <c r="L88" s="44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31" s="2" customFormat="1" ht="16.5" customHeight="1">
      <c r="A89" s="31"/>
      <c r="B89" s="32"/>
      <c r="C89" s="31"/>
      <c r="D89" s="31"/>
      <c r="E89" s="250" t="str">
        <f>E11</f>
        <v>D 201 - Lávka</v>
      </c>
      <c r="F89" s="259"/>
      <c r="G89" s="259"/>
      <c r="H89" s="259"/>
      <c r="I89" s="31"/>
      <c r="J89" s="31"/>
      <c r="K89" s="31"/>
      <c r="L89" s="44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4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2" customHeight="1">
      <c r="A91" s="31"/>
      <c r="B91" s="32"/>
      <c r="C91" s="26" t="s">
        <v>19</v>
      </c>
      <c r="D91" s="31"/>
      <c r="E91" s="31"/>
      <c r="F91" s="24" t="str">
        <f>F14</f>
        <v>Nitra</v>
      </c>
      <c r="G91" s="31"/>
      <c r="H91" s="31"/>
      <c r="I91" s="26" t="s">
        <v>21</v>
      </c>
      <c r="J91" s="57" t="str">
        <f>IF(J14="","",J14)</f>
        <v>30. 8. 2021</v>
      </c>
      <c r="K91" s="31"/>
      <c r="L91" s="44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4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5.2" customHeight="1">
      <c r="A93" s="31"/>
      <c r="B93" s="32"/>
      <c r="C93" s="26" t="s">
        <v>23</v>
      </c>
      <c r="D93" s="31"/>
      <c r="E93" s="31"/>
      <c r="F93" s="24" t="str">
        <f>E17</f>
        <v>Mesto Nitra</v>
      </c>
      <c r="G93" s="31"/>
      <c r="H93" s="31"/>
      <c r="I93" s="26" t="s">
        <v>29</v>
      </c>
      <c r="J93" s="29" t="str">
        <f>E23</f>
        <v xml:space="preserve"> </v>
      </c>
      <c r="K93" s="31"/>
      <c r="L93" s="44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25.7" customHeight="1">
      <c r="A94" s="31"/>
      <c r="B94" s="32"/>
      <c r="C94" s="26" t="s">
        <v>27</v>
      </c>
      <c r="D94" s="31"/>
      <c r="E94" s="31"/>
      <c r="F94" s="24" t="str">
        <f>IF(E20="","",E20)</f>
        <v>Vyplň údaj</v>
      </c>
      <c r="G94" s="31"/>
      <c r="H94" s="31"/>
      <c r="I94" s="26" t="s">
        <v>32</v>
      </c>
      <c r="J94" s="29" t="str">
        <f>E26</f>
        <v>Združenie „SHP: Nitra – PD" SHP SK s.r.o.</v>
      </c>
      <c r="K94" s="31"/>
      <c r="L94" s="44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4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9.25" customHeight="1">
      <c r="A96" s="31"/>
      <c r="B96" s="32"/>
      <c r="C96" s="119" t="s">
        <v>111</v>
      </c>
      <c r="D96" s="111"/>
      <c r="E96" s="111"/>
      <c r="F96" s="111"/>
      <c r="G96" s="111"/>
      <c r="H96" s="111"/>
      <c r="I96" s="111"/>
      <c r="J96" s="120" t="s">
        <v>112</v>
      </c>
      <c r="K96" s="111"/>
      <c r="L96" s="44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4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2.9" customHeight="1">
      <c r="A98" s="31"/>
      <c r="B98" s="32"/>
      <c r="C98" s="121" t="s">
        <v>113</v>
      </c>
      <c r="D98" s="31"/>
      <c r="E98" s="31"/>
      <c r="F98" s="31"/>
      <c r="G98" s="31"/>
      <c r="H98" s="31"/>
      <c r="I98" s="31"/>
      <c r="J98" s="73">
        <f>J132</f>
        <v>0</v>
      </c>
      <c r="K98" s="31"/>
      <c r="L98" s="44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U98" s="16" t="s">
        <v>114</v>
      </c>
    </row>
    <row r="99" spans="1:47" s="9" customFormat="1" ht="24.95" customHeight="1">
      <c r="B99" s="122"/>
      <c r="D99" s="123" t="s">
        <v>115</v>
      </c>
      <c r="E99" s="124"/>
      <c r="F99" s="124"/>
      <c r="G99" s="124"/>
      <c r="H99" s="124"/>
      <c r="I99" s="124"/>
      <c r="J99" s="125">
        <f>J133</f>
        <v>0</v>
      </c>
      <c r="L99" s="122"/>
    </row>
    <row r="100" spans="1:47" s="10" customFormat="1" ht="19.899999999999999" customHeight="1">
      <c r="B100" s="126"/>
      <c r="D100" s="127" t="s">
        <v>116</v>
      </c>
      <c r="E100" s="128"/>
      <c r="F100" s="128"/>
      <c r="G100" s="128"/>
      <c r="H100" s="128"/>
      <c r="I100" s="128"/>
      <c r="J100" s="129">
        <f>J134</f>
        <v>0</v>
      </c>
      <c r="L100" s="126"/>
    </row>
    <row r="101" spans="1:47" s="10" customFormat="1" ht="19.899999999999999" customHeight="1">
      <c r="B101" s="126"/>
      <c r="D101" s="127" t="s">
        <v>117</v>
      </c>
      <c r="E101" s="128"/>
      <c r="F101" s="128"/>
      <c r="G101" s="128"/>
      <c r="H101" s="128"/>
      <c r="I101" s="128"/>
      <c r="J101" s="129">
        <f>J164</f>
        <v>0</v>
      </c>
      <c r="L101" s="126"/>
    </row>
    <row r="102" spans="1:47" s="10" customFormat="1" ht="19.899999999999999" customHeight="1">
      <c r="B102" s="126"/>
      <c r="D102" s="127" t="s">
        <v>118</v>
      </c>
      <c r="E102" s="128"/>
      <c r="F102" s="128"/>
      <c r="G102" s="128"/>
      <c r="H102" s="128"/>
      <c r="I102" s="128"/>
      <c r="J102" s="129">
        <f>J179</f>
        <v>0</v>
      </c>
      <c r="L102" s="126"/>
    </row>
    <row r="103" spans="1:47" s="10" customFormat="1" ht="19.899999999999999" customHeight="1">
      <c r="B103" s="126"/>
      <c r="D103" s="127" t="s">
        <v>119</v>
      </c>
      <c r="E103" s="128"/>
      <c r="F103" s="128"/>
      <c r="G103" s="128"/>
      <c r="H103" s="128"/>
      <c r="I103" s="128"/>
      <c r="J103" s="129">
        <f>J191</f>
        <v>0</v>
      </c>
      <c r="L103" s="126"/>
    </row>
    <row r="104" spans="1:47" s="10" customFormat="1" ht="19.899999999999999" customHeight="1">
      <c r="B104" s="126"/>
      <c r="D104" s="127" t="s">
        <v>120</v>
      </c>
      <c r="E104" s="128"/>
      <c r="F104" s="128"/>
      <c r="G104" s="128"/>
      <c r="H104" s="128"/>
      <c r="I104" s="128"/>
      <c r="J104" s="129">
        <f>J209</f>
        <v>0</v>
      </c>
      <c r="L104" s="126"/>
    </row>
    <row r="105" spans="1:47" s="10" customFormat="1" ht="19.899999999999999" customHeight="1">
      <c r="B105" s="126"/>
      <c r="D105" s="127" t="s">
        <v>121</v>
      </c>
      <c r="E105" s="128"/>
      <c r="F105" s="128"/>
      <c r="G105" s="128"/>
      <c r="H105" s="128"/>
      <c r="I105" s="128"/>
      <c r="J105" s="129">
        <f>J217</f>
        <v>0</v>
      </c>
      <c r="L105" s="126"/>
    </row>
    <row r="106" spans="1:47" s="10" customFormat="1" ht="19.899999999999999" customHeight="1">
      <c r="B106" s="126"/>
      <c r="D106" s="127" t="s">
        <v>122</v>
      </c>
      <c r="E106" s="128"/>
      <c r="F106" s="128"/>
      <c r="G106" s="128"/>
      <c r="H106" s="128"/>
      <c r="I106" s="128"/>
      <c r="J106" s="129">
        <f>J225</f>
        <v>0</v>
      </c>
      <c r="L106" s="126"/>
    </row>
    <row r="107" spans="1:47" s="10" customFormat="1" ht="19.899999999999999" customHeight="1">
      <c r="B107" s="126"/>
      <c r="D107" s="127" t="s">
        <v>123</v>
      </c>
      <c r="E107" s="128"/>
      <c r="F107" s="128"/>
      <c r="G107" s="128"/>
      <c r="H107" s="128"/>
      <c r="I107" s="128"/>
      <c r="J107" s="129">
        <f>J296</f>
        <v>0</v>
      </c>
      <c r="L107" s="126"/>
    </row>
    <row r="108" spans="1:47" s="9" customFormat="1" ht="24.95" customHeight="1">
      <c r="B108" s="122"/>
      <c r="D108" s="123" t="s">
        <v>124</v>
      </c>
      <c r="E108" s="124"/>
      <c r="F108" s="124"/>
      <c r="G108" s="124"/>
      <c r="H108" s="124"/>
      <c r="I108" s="124"/>
      <c r="J108" s="125">
        <f>J298</f>
        <v>0</v>
      </c>
      <c r="L108" s="122"/>
    </row>
    <row r="109" spans="1:47" s="10" customFormat="1" ht="19.899999999999999" customHeight="1">
      <c r="B109" s="126"/>
      <c r="D109" s="127" t="s">
        <v>125</v>
      </c>
      <c r="E109" s="128"/>
      <c r="F109" s="128"/>
      <c r="G109" s="128"/>
      <c r="H109" s="128"/>
      <c r="I109" s="128"/>
      <c r="J109" s="129">
        <f>J299</f>
        <v>0</v>
      </c>
      <c r="L109" s="126"/>
    </row>
    <row r="110" spans="1:47" s="10" customFormat="1" ht="19.899999999999999" customHeight="1">
      <c r="B110" s="126"/>
      <c r="D110" s="127" t="s">
        <v>126</v>
      </c>
      <c r="E110" s="128"/>
      <c r="F110" s="128"/>
      <c r="G110" s="128"/>
      <c r="H110" s="128"/>
      <c r="I110" s="128"/>
      <c r="J110" s="129">
        <f>J308</f>
        <v>0</v>
      </c>
      <c r="L110" s="126"/>
    </row>
    <row r="111" spans="1:47" s="2" customFormat="1" ht="21.75" customHeight="1">
      <c r="A111" s="31"/>
      <c r="B111" s="32"/>
      <c r="C111" s="31"/>
      <c r="D111" s="31"/>
      <c r="E111" s="31"/>
      <c r="F111" s="31"/>
      <c r="G111" s="31"/>
      <c r="H111" s="31"/>
      <c r="I111" s="31"/>
      <c r="J111" s="31"/>
      <c r="K111" s="31"/>
      <c r="L111" s="44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6.95" customHeight="1">
      <c r="A112" s="31"/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44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6" spans="1:31" s="2" customFormat="1" ht="6.95" customHeight="1">
      <c r="A116" s="31"/>
      <c r="B116" s="51"/>
      <c r="C116" s="52"/>
      <c r="D116" s="52"/>
      <c r="E116" s="52"/>
      <c r="F116" s="52"/>
      <c r="G116" s="52"/>
      <c r="H116" s="52"/>
      <c r="I116" s="52"/>
      <c r="J116" s="52"/>
      <c r="K116" s="52"/>
      <c r="L116" s="44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2" customFormat="1" ht="24.95" customHeight="1">
      <c r="A117" s="31"/>
      <c r="B117" s="32"/>
      <c r="C117" s="20" t="s">
        <v>127</v>
      </c>
      <c r="D117" s="31"/>
      <c r="E117" s="31"/>
      <c r="F117" s="31"/>
      <c r="G117" s="31"/>
      <c r="H117" s="31"/>
      <c r="I117" s="31"/>
      <c r="J117" s="31"/>
      <c r="K117" s="31"/>
      <c r="L117" s="44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31" s="2" customFormat="1" ht="6.95" customHeight="1">
      <c r="A118" s="31"/>
      <c r="B118" s="32"/>
      <c r="C118" s="31"/>
      <c r="D118" s="31"/>
      <c r="E118" s="31"/>
      <c r="F118" s="31"/>
      <c r="G118" s="31"/>
      <c r="H118" s="31"/>
      <c r="I118" s="31"/>
      <c r="J118" s="31"/>
      <c r="K118" s="31"/>
      <c r="L118" s="44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31" s="2" customFormat="1" ht="12" customHeight="1">
      <c r="A119" s="31"/>
      <c r="B119" s="32"/>
      <c r="C119" s="26" t="s">
        <v>15</v>
      </c>
      <c r="D119" s="31"/>
      <c r="E119" s="31"/>
      <c r="F119" s="31"/>
      <c r="G119" s="31"/>
      <c r="H119" s="31"/>
      <c r="I119" s="31"/>
      <c r="J119" s="31"/>
      <c r="K119" s="31"/>
      <c r="L119" s="44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31" s="2" customFormat="1" ht="16.5" customHeight="1">
      <c r="A120" s="31"/>
      <c r="B120" s="32"/>
      <c r="C120" s="31"/>
      <c r="D120" s="31"/>
      <c r="E120" s="260" t="str">
        <f>E7</f>
        <v>Oprava pešej lávky nad železničnou stanicou Nitra</v>
      </c>
      <c r="F120" s="261"/>
      <c r="G120" s="261"/>
      <c r="H120" s="261"/>
      <c r="I120" s="31"/>
      <c r="J120" s="31"/>
      <c r="K120" s="31"/>
      <c r="L120" s="44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1" customFormat="1" ht="12" customHeight="1">
      <c r="B121" s="19"/>
      <c r="C121" s="26" t="s">
        <v>107</v>
      </c>
      <c r="L121" s="19"/>
    </row>
    <row r="122" spans="1:31" s="2" customFormat="1" ht="16.5" customHeight="1">
      <c r="A122" s="31"/>
      <c r="B122" s="32"/>
      <c r="C122" s="31"/>
      <c r="D122" s="31"/>
      <c r="E122" s="260" t="s">
        <v>108</v>
      </c>
      <c r="F122" s="259"/>
      <c r="G122" s="259"/>
      <c r="H122" s="259"/>
      <c r="I122" s="31"/>
      <c r="J122" s="31"/>
      <c r="K122" s="31"/>
      <c r="L122" s="44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2" customHeight="1">
      <c r="A123" s="31"/>
      <c r="B123" s="32"/>
      <c r="C123" s="26" t="s">
        <v>109</v>
      </c>
      <c r="D123" s="31"/>
      <c r="E123" s="31"/>
      <c r="F123" s="31"/>
      <c r="G123" s="31"/>
      <c r="H123" s="31"/>
      <c r="I123" s="31"/>
      <c r="J123" s="31"/>
      <c r="K123" s="31"/>
      <c r="L123" s="44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16.5" customHeight="1">
      <c r="A124" s="31"/>
      <c r="B124" s="32"/>
      <c r="C124" s="31"/>
      <c r="D124" s="31"/>
      <c r="E124" s="250" t="str">
        <f>E11</f>
        <v>D 201 - Lávka</v>
      </c>
      <c r="F124" s="259"/>
      <c r="G124" s="259"/>
      <c r="H124" s="259"/>
      <c r="I124" s="31"/>
      <c r="J124" s="31"/>
      <c r="K124" s="31"/>
      <c r="L124" s="44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6.95" customHeight="1">
      <c r="A125" s="31"/>
      <c r="B125" s="32"/>
      <c r="C125" s="31"/>
      <c r="D125" s="31"/>
      <c r="E125" s="31"/>
      <c r="F125" s="31"/>
      <c r="G125" s="31"/>
      <c r="H125" s="31"/>
      <c r="I125" s="31"/>
      <c r="J125" s="31"/>
      <c r="K125" s="31"/>
      <c r="L125" s="44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12" customHeight="1">
      <c r="A126" s="31"/>
      <c r="B126" s="32"/>
      <c r="C126" s="26" t="s">
        <v>19</v>
      </c>
      <c r="D126" s="31"/>
      <c r="E126" s="31"/>
      <c r="F126" s="24" t="str">
        <f>F14</f>
        <v>Nitra</v>
      </c>
      <c r="G126" s="31"/>
      <c r="H126" s="31"/>
      <c r="I126" s="26" t="s">
        <v>21</v>
      </c>
      <c r="J126" s="57" t="str">
        <f>IF(J14="","",J14)</f>
        <v>30. 8. 2021</v>
      </c>
      <c r="K126" s="31"/>
      <c r="L126" s="44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6.95" customHeight="1">
      <c r="A127" s="31"/>
      <c r="B127" s="32"/>
      <c r="C127" s="31"/>
      <c r="D127" s="31"/>
      <c r="E127" s="31"/>
      <c r="F127" s="31"/>
      <c r="G127" s="31"/>
      <c r="H127" s="31"/>
      <c r="I127" s="31"/>
      <c r="J127" s="31"/>
      <c r="K127" s="31"/>
      <c r="L127" s="44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5.2" customHeight="1">
      <c r="A128" s="31"/>
      <c r="B128" s="32"/>
      <c r="C128" s="26" t="s">
        <v>23</v>
      </c>
      <c r="D128" s="31"/>
      <c r="E128" s="31"/>
      <c r="F128" s="24" t="str">
        <f>E17</f>
        <v>Mesto Nitra</v>
      </c>
      <c r="G128" s="31"/>
      <c r="H128" s="31"/>
      <c r="I128" s="26" t="s">
        <v>29</v>
      </c>
      <c r="J128" s="29" t="str">
        <f>E23</f>
        <v xml:space="preserve"> </v>
      </c>
      <c r="K128" s="31"/>
      <c r="L128" s="44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2" customFormat="1" ht="25.7" customHeight="1">
      <c r="A129" s="31"/>
      <c r="B129" s="32"/>
      <c r="C129" s="26" t="s">
        <v>27</v>
      </c>
      <c r="D129" s="31"/>
      <c r="E129" s="31"/>
      <c r="F129" s="24" t="str">
        <f>IF(E20="","",E20)</f>
        <v>Vyplň údaj</v>
      </c>
      <c r="G129" s="31"/>
      <c r="H129" s="31"/>
      <c r="I129" s="26" t="s">
        <v>32</v>
      </c>
      <c r="J129" s="29" t="str">
        <f>E26</f>
        <v>Združenie „SHP: Nitra – PD" SHP SK s.r.o.</v>
      </c>
      <c r="K129" s="31"/>
      <c r="L129" s="44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1:65" s="2" customFormat="1" ht="10.35" customHeight="1">
      <c r="A130" s="31"/>
      <c r="B130" s="32"/>
      <c r="C130" s="31"/>
      <c r="D130" s="31"/>
      <c r="E130" s="31"/>
      <c r="F130" s="31"/>
      <c r="G130" s="31"/>
      <c r="H130" s="31"/>
      <c r="I130" s="31"/>
      <c r="J130" s="31"/>
      <c r="K130" s="31"/>
      <c r="L130" s="44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</row>
    <row r="131" spans="1:65" s="11" customFormat="1" ht="29.25" customHeight="1">
      <c r="A131" s="130"/>
      <c r="B131" s="131"/>
      <c r="C131" s="132" t="s">
        <v>128</v>
      </c>
      <c r="D131" s="133" t="s">
        <v>60</v>
      </c>
      <c r="E131" s="133" t="s">
        <v>56</v>
      </c>
      <c r="F131" s="133" t="s">
        <v>57</v>
      </c>
      <c r="G131" s="133" t="s">
        <v>129</v>
      </c>
      <c r="H131" s="133" t="s">
        <v>130</v>
      </c>
      <c r="I131" s="133" t="s">
        <v>131</v>
      </c>
      <c r="J131" s="134" t="s">
        <v>112</v>
      </c>
      <c r="K131" s="135" t="s">
        <v>132</v>
      </c>
      <c r="L131" s="136"/>
      <c r="M131" s="64" t="s">
        <v>1</v>
      </c>
      <c r="N131" s="65" t="s">
        <v>39</v>
      </c>
      <c r="O131" s="65" t="s">
        <v>133</v>
      </c>
      <c r="P131" s="65" t="s">
        <v>134</v>
      </c>
      <c r="Q131" s="65" t="s">
        <v>135</v>
      </c>
      <c r="R131" s="65" t="s">
        <v>136</v>
      </c>
      <c r="S131" s="65" t="s">
        <v>137</v>
      </c>
      <c r="T131" s="66" t="s">
        <v>138</v>
      </c>
      <c r="U131" s="130"/>
      <c r="V131" s="130"/>
      <c r="W131" s="130"/>
      <c r="X131" s="130"/>
      <c r="Y131" s="130"/>
      <c r="Z131" s="130"/>
      <c r="AA131" s="130"/>
      <c r="AB131" s="130"/>
      <c r="AC131" s="130"/>
      <c r="AD131" s="130"/>
      <c r="AE131" s="130"/>
    </row>
    <row r="132" spans="1:65" s="2" customFormat="1" ht="22.9" customHeight="1">
      <c r="A132" s="31"/>
      <c r="B132" s="32"/>
      <c r="C132" s="71" t="s">
        <v>113</v>
      </c>
      <c r="D132" s="31"/>
      <c r="E132" s="31"/>
      <c r="F132" s="31"/>
      <c r="G132" s="31"/>
      <c r="H132" s="31"/>
      <c r="I132" s="31"/>
      <c r="J132" s="137">
        <f>BK132</f>
        <v>0</v>
      </c>
      <c r="K132" s="31"/>
      <c r="L132" s="32"/>
      <c r="M132" s="67"/>
      <c r="N132" s="58"/>
      <c r="O132" s="68"/>
      <c r="P132" s="138">
        <f>P133+P298</f>
        <v>0</v>
      </c>
      <c r="Q132" s="68"/>
      <c r="R132" s="138">
        <f>R133+R298</f>
        <v>0</v>
      </c>
      <c r="S132" s="68"/>
      <c r="T132" s="139">
        <f>T133+T298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T132" s="16" t="s">
        <v>74</v>
      </c>
      <c r="AU132" s="16" t="s">
        <v>114</v>
      </c>
      <c r="BK132" s="140">
        <f>BK133+BK298</f>
        <v>0</v>
      </c>
    </row>
    <row r="133" spans="1:65" s="12" customFormat="1" ht="25.9" customHeight="1">
      <c r="B133" s="141"/>
      <c r="D133" s="142" t="s">
        <v>74</v>
      </c>
      <c r="E133" s="143" t="s">
        <v>139</v>
      </c>
      <c r="F133" s="143" t="s">
        <v>140</v>
      </c>
      <c r="I133" s="144"/>
      <c r="J133" s="145">
        <f>BK133</f>
        <v>0</v>
      </c>
      <c r="L133" s="141"/>
      <c r="M133" s="146"/>
      <c r="N133" s="147"/>
      <c r="O133" s="147"/>
      <c r="P133" s="148">
        <f>P134+P164+P179+P191+P209+P217+P225+P296</f>
        <v>0</v>
      </c>
      <c r="Q133" s="147"/>
      <c r="R133" s="148">
        <f>R134+R164+R179+R191+R209+R217+R225+R296</f>
        <v>0</v>
      </c>
      <c r="S133" s="147"/>
      <c r="T133" s="149">
        <f>T134+T164+T179+T191+T209+T217+T225+T296</f>
        <v>0</v>
      </c>
      <c r="AR133" s="142" t="s">
        <v>81</v>
      </c>
      <c r="AT133" s="150" t="s">
        <v>74</v>
      </c>
      <c r="AU133" s="150" t="s">
        <v>75</v>
      </c>
      <c r="AY133" s="142" t="s">
        <v>141</v>
      </c>
      <c r="BK133" s="151">
        <f>BK134+BK164+BK179+BK191+BK209+BK217+BK225+BK296</f>
        <v>0</v>
      </c>
    </row>
    <row r="134" spans="1:65" s="12" customFormat="1" ht="22.9" customHeight="1">
      <c r="B134" s="141"/>
      <c r="D134" s="142" t="s">
        <v>74</v>
      </c>
      <c r="E134" s="152" t="s">
        <v>81</v>
      </c>
      <c r="F134" s="152" t="s">
        <v>142</v>
      </c>
      <c r="I134" s="144"/>
      <c r="J134" s="153">
        <f>BK134</f>
        <v>0</v>
      </c>
      <c r="L134" s="141"/>
      <c r="M134" s="146"/>
      <c r="N134" s="147"/>
      <c r="O134" s="147"/>
      <c r="P134" s="148">
        <f>SUM(P135:P163)</f>
        <v>0</v>
      </c>
      <c r="Q134" s="147"/>
      <c r="R134" s="148">
        <f>SUM(R135:R163)</f>
        <v>0</v>
      </c>
      <c r="S134" s="147"/>
      <c r="T134" s="149">
        <f>SUM(T135:T163)</f>
        <v>0</v>
      </c>
      <c r="AR134" s="142" t="s">
        <v>81</v>
      </c>
      <c r="AT134" s="150" t="s">
        <v>74</v>
      </c>
      <c r="AU134" s="150" t="s">
        <v>81</v>
      </c>
      <c r="AY134" s="142" t="s">
        <v>141</v>
      </c>
      <c r="BK134" s="151">
        <f>SUM(BK135:BK163)</f>
        <v>0</v>
      </c>
    </row>
    <row r="135" spans="1:65" s="2" customFormat="1" ht="24.2" customHeight="1">
      <c r="A135" s="31"/>
      <c r="B135" s="154"/>
      <c r="C135" s="155" t="s">
        <v>81</v>
      </c>
      <c r="D135" s="155" t="s">
        <v>143</v>
      </c>
      <c r="E135" s="156" t="s">
        <v>144</v>
      </c>
      <c r="F135" s="157" t="s">
        <v>145</v>
      </c>
      <c r="G135" s="158" t="s">
        <v>146</v>
      </c>
      <c r="H135" s="159">
        <v>3</v>
      </c>
      <c r="I135" s="160"/>
      <c r="J135" s="161">
        <f>ROUND(I135*H135,2)</f>
        <v>0</v>
      </c>
      <c r="K135" s="162"/>
      <c r="L135" s="32"/>
      <c r="M135" s="163" t="s">
        <v>1</v>
      </c>
      <c r="N135" s="164" t="s">
        <v>41</v>
      </c>
      <c r="O135" s="60"/>
      <c r="P135" s="165">
        <f>O135*H135</f>
        <v>0</v>
      </c>
      <c r="Q135" s="165">
        <v>0</v>
      </c>
      <c r="R135" s="165">
        <f>Q135*H135</f>
        <v>0</v>
      </c>
      <c r="S135" s="165">
        <v>0</v>
      </c>
      <c r="T135" s="166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67" t="s">
        <v>147</v>
      </c>
      <c r="AT135" s="167" t="s">
        <v>143</v>
      </c>
      <c r="AU135" s="167" t="s">
        <v>86</v>
      </c>
      <c r="AY135" s="16" t="s">
        <v>141</v>
      </c>
      <c r="BE135" s="168">
        <f>IF(N135="základná",J135,0)</f>
        <v>0</v>
      </c>
      <c r="BF135" s="168">
        <f>IF(N135="znížená",J135,0)</f>
        <v>0</v>
      </c>
      <c r="BG135" s="168">
        <f>IF(N135="zákl. prenesená",J135,0)</f>
        <v>0</v>
      </c>
      <c r="BH135" s="168">
        <f>IF(N135="zníž. prenesená",J135,0)</f>
        <v>0</v>
      </c>
      <c r="BI135" s="168">
        <f>IF(N135="nulová",J135,0)</f>
        <v>0</v>
      </c>
      <c r="BJ135" s="16" t="s">
        <v>86</v>
      </c>
      <c r="BK135" s="168">
        <f>ROUND(I135*H135,2)</f>
        <v>0</v>
      </c>
      <c r="BL135" s="16" t="s">
        <v>147</v>
      </c>
      <c r="BM135" s="167" t="s">
        <v>86</v>
      </c>
    </row>
    <row r="136" spans="1:65" s="13" customFormat="1">
      <c r="B136" s="169"/>
      <c r="D136" s="170" t="s">
        <v>148</v>
      </c>
      <c r="E136" s="171" t="s">
        <v>1</v>
      </c>
      <c r="F136" s="172" t="s">
        <v>149</v>
      </c>
      <c r="H136" s="173">
        <v>3</v>
      </c>
      <c r="I136" s="174"/>
      <c r="L136" s="169"/>
      <c r="M136" s="175"/>
      <c r="N136" s="176"/>
      <c r="O136" s="176"/>
      <c r="P136" s="176"/>
      <c r="Q136" s="176"/>
      <c r="R136" s="176"/>
      <c r="S136" s="176"/>
      <c r="T136" s="177"/>
      <c r="AT136" s="171" t="s">
        <v>148</v>
      </c>
      <c r="AU136" s="171" t="s">
        <v>86</v>
      </c>
      <c r="AV136" s="13" t="s">
        <v>86</v>
      </c>
      <c r="AW136" s="13" t="s">
        <v>31</v>
      </c>
      <c r="AX136" s="13" t="s">
        <v>75</v>
      </c>
      <c r="AY136" s="171" t="s">
        <v>141</v>
      </c>
    </row>
    <row r="137" spans="1:65" s="14" customFormat="1">
      <c r="B137" s="178"/>
      <c r="D137" s="170" t="s">
        <v>148</v>
      </c>
      <c r="E137" s="179" t="s">
        <v>1</v>
      </c>
      <c r="F137" s="180" t="s">
        <v>150</v>
      </c>
      <c r="H137" s="181">
        <v>3</v>
      </c>
      <c r="I137" s="182"/>
      <c r="L137" s="178"/>
      <c r="M137" s="183"/>
      <c r="N137" s="184"/>
      <c r="O137" s="184"/>
      <c r="P137" s="184"/>
      <c r="Q137" s="184"/>
      <c r="R137" s="184"/>
      <c r="S137" s="184"/>
      <c r="T137" s="185"/>
      <c r="AT137" s="179" t="s">
        <v>148</v>
      </c>
      <c r="AU137" s="179" t="s">
        <v>86</v>
      </c>
      <c r="AV137" s="14" t="s">
        <v>147</v>
      </c>
      <c r="AW137" s="14" t="s">
        <v>31</v>
      </c>
      <c r="AX137" s="14" t="s">
        <v>81</v>
      </c>
      <c r="AY137" s="179" t="s">
        <v>141</v>
      </c>
    </row>
    <row r="138" spans="1:65" s="2" customFormat="1" ht="33" customHeight="1">
      <c r="A138" s="31"/>
      <c r="B138" s="154"/>
      <c r="C138" s="155" t="s">
        <v>86</v>
      </c>
      <c r="D138" s="155" t="s">
        <v>143</v>
      </c>
      <c r="E138" s="156" t="s">
        <v>151</v>
      </c>
      <c r="F138" s="157" t="s">
        <v>152</v>
      </c>
      <c r="G138" s="158" t="s">
        <v>153</v>
      </c>
      <c r="H138" s="159">
        <v>50.3</v>
      </c>
      <c r="I138" s="160"/>
      <c r="J138" s="161">
        <f>ROUND(I138*H138,2)</f>
        <v>0</v>
      </c>
      <c r="K138" s="162"/>
      <c r="L138" s="32"/>
      <c r="M138" s="163" t="s">
        <v>1</v>
      </c>
      <c r="N138" s="164" t="s">
        <v>41</v>
      </c>
      <c r="O138" s="60"/>
      <c r="P138" s="165">
        <f>O138*H138</f>
        <v>0</v>
      </c>
      <c r="Q138" s="165">
        <v>0</v>
      </c>
      <c r="R138" s="165">
        <f>Q138*H138</f>
        <v>0</v>
      </c>
      <c r="S138" s="165">
        <v>0</v>
      </c>
      <c r="T138" s="166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67" t="s">
        <v>147</v>
      </c>
      <c r="AT138" s="167" t="s">
        <v>143</v>
      </c>
      <c r="AU138" s="167" t="s">
        <v>86</v>
      </c>
      <c r="AY138" s="16" t="s">
        <v>141</v>
      </c>
      <c r="BE138" s="168">
        <f>IF(N138="základná",J138,0)</f>
        <v>0</v>
      </c>
      <c r="BF138" s="168">
        <f>IF(N138="znížená",J138,0)</f>
        <v>0</v>
      </c>
      <c r="BG138" s="168">
        <f>IF(N138="zákl. prenesená",J138,0)</f>
        <v>0</v>
      </c>
      <c r="BH138" s="168">
        <f>IF(N138="zníž. prenesená",J138,0)</f>
        <v>0</v>
      </c>
      <c r="BI138" s="168">
        <f>IF(N138="nulová",J138,0)</f>
        <v>0</v>
      </c>
      <c r="BJ138" s="16" t="s">
        <v>86</v>
      </c>
      <c r="BK138" s="168">
        <f>ROUND(I138*H138,2)</f>
        <v>0</v>
      </c>
      <c r="BL138" s="16" t="s">
        <v>147</v>
      </c>
      <c r="BM138" s="167" t="s">
        <v>147</v>
      </c>
    </row>
    <row r="139" spans="1:65" s="13" customFormat="1" ht="22.5">
      <c r="B139" s="169"/>
      <c r="D139" s="170" t="s">
        <v>148</v>
      </c>
      <c r="E139" s="171" t="s">
        <v>1</v>
      </c>
      <c r="F139" s="172" t="s">
        <v>154</v>
      </c>
      <c r="H139" s="173">
        <v>6.2</v>
      </c>
      <c r="I139" s="174"/>
      <c r="L139" s="169"/>
      <c r="M139" s="175"/>
      <c r="N139" s="176"/>
      <c r="O139" s="176"/>
      <c r="P139" s="176"/>
      <c r="Q139" s="176"/>
      <c r="R139" s="176"/>
      <c r="S139" s="176"/>
      <c r="T139" s="177"/>
      <c r="AT139" s="171" t="s">
        <v>148</v>
      </c>
      <c r="AU139" s="171" t="s">
        <v>86</v>
      </c>
      <c r="AV139" s="13" t="s">
        <v>86</v>
      </c>
      <c r="AW139" s="13" t="s">
        <v>31</v>
      </c>
      <c r="AX139" s="13" t="s">
        <v>75</v>
      </c>
      <c r="AY139" s="171" t="s">
        <v>141</v>
      </c>
    </row>
    <row r="140" spans="1:65" s="13" customFormat="1" ht="22.5">
      <c r="B140" s="169"/>
      <c r="D140" s="170" t="s">
        <v>148</v>
      </c>
      <c r="E140" s="171" t="s">
        <v>1</v>
      </c>
      <c r="F140" s="172" t="s">
        <v>155</v>
      </c>
      <c r="H140" s="173">
        <v>44.1</v>
      </c>
      <c r="I140" s="174"/>
      <c r="L140" s="169"/>
      <c r="M140" s="175"/>
      <c r="N140" s="176"/>
      <c r="O140" s="176"/>
      <c r="P140" s="176"/>
      <c r="Q140" s="176"/>
      <c r="R140" s="176"/>
      <c r="S140" s="176"/>
      <c r="T140" s="177"/>
      <c r="AT140" s="171" t="s">
        <v>148</v>
      </c>
      <c r="AU140" s="171" t="s">
        <v>86</v>
      </c>
      <c r="AV140" s="13" t="s">
        <v>86</v>
      </c>
      <c r="AW140" s="13" t="s">
        <v>31</v>
      </c>
      <c r="AX140" s="13" t="s">
        <v>75</v>
      </c>
      <c r="AY140" s="171" t="s">
        <v>141</v>
      </c>
    </row>
    <row r="141" spans="1:65" s="14" customFormat="1">
      <c r="B141" s="178"/>
      <c r="D141" s="170" t="s">
        <v>148</v>
      </c>
      <c r="E141" s="179" t="s">
        <v>1</v>
      </c>
      <c r="F141" s="180" t="s">
        <v>150</v>
      </c>
      <c r="H141" s="181">
        <v>50.300000000000004</v>
      </c>
      <c r="I141" s="182"/>
      <c r="L141" s="178"/>
      <c r="M141" s="183"/>
      <c r="N141" s="184"/>
      <c r="O141" s="184"/>
      <c r="P141" s="184"/>
      <c r="Q141" s="184"/>
      <c r="R141" s="184"/>
      <c r="S141" s="184"/>
      <c r="T141" s="185"/>
      <c r="AT141" s="179" t="s">
        <v>148</v>
      </c>
      <c r="AU141" s="179" t="s">
        <v>86</v>
      </c>
      <c r="AV141" s="14" t="s">
        <v>147</v>
      </c>
      <c r="AW141" s="14" t="s">
        <v>31</v>
      </c>
      <c r="AX141" s="14" t="s">
        <v>81</v>
      </c>
      <c r="AY141" s="179" t="s">
        <v>141</v>
      </c>
    </row>
    <row r="142" spans="1:65" s="2" customFormat="1" ht="24.2" customHeight="1">
      <c r="A142" s="31"/>
      <c r="B142" s="154"/>
      <c r="C142" s="155" t="s">
        <v>156</v>
      </c>
      <c r="D142" s="155" t="s">
        <v>143</v>
      </c>
      <c r="E142" s="156" t="s">
        <v>157</v>
      </c>
      <c r="F142" s="157" t="s">
        <v>158</v>
      </c>
      <c r="G142" s="158" t="s">
        <v>153</v>
      </c>
      <c r="H142" s="159">
        <v>6.2</v>
      </c>
      <c r="I142" s="160"/>
      <c r="J142" s="161">
        <f>ROUND(I142*H142,2)</f>
        <v>0</v>
      </c>
      <c r="K142" s="162"/>
      <c r="L142" s="32"/>
      <c r="M142" s="163" t="s">
        <v>1</v>
      </c>
      <c r="N142" s="164" t="s">
        <v>41</v>
      </c>
      <c r="O142" s="60"/>
      <c r="P142" s="165">
        <f>O142*H142</f>
        <v>0</v>
      </c>
      <c r="Q142" s="165">
        <v>0</v>
      </c>
      <c r="R142" s="165">
        <f>Q142*H142</f>
        <v>0</v>
      </c>
      <c r="S142" s="165">
        <v>0</v>
      </c>
      <c r="T142" s="166">
        <f>S142*H142</f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67" t="s">
        <v>147</v>
      </c>
      <c r="AT142" s="167" t="s">
        <v>143</v>
      </c>
      <c r="AU142" s="167" t="s">
        <v>86</v>
      </c>
      <c r="AY142" s="16" t="s">
        <v>141</v>
      </c>
      <c r="BE142" s="168">
        <f>IF(N142="základná",J142,0)</f>
        <v>0</v>
      </c>
      <c r="BF142" s="168">
        <f>IF(N142="znížená",J142,0)</f>
        <v>0</v>
      </c>
      <c r="BG142" s="168">
        <f>IF(N142="zákl. prenesená",J142,0)</f>
        <v>0</v>
      </c>
      <c r="BH142" s="168">
        <f>IF(N142="zníž. prenesená",J142,0)</f>
        <v>0</v>
      </c>
      <c r="BI142" s="168">
        <f>IF(N142="nulová",J142,0)</f>
        <v>0</v>
      </c>
      <c r="BJ142" s="16" t="s">
        <v>86</v>
      </c>
      <c r="BK142" s="168">
        <f>ROUND(I142*H142,2)</f>
        <v>0</v>
      </c>
      <c r="BL142" s="16" t="s">
        <v>147</v>
      </c>
      <c r="BM142" s="167" t="s">
        <v>104</v>
      </c>
    </row>
    <row r="143" spans="1:65" s="13" customFormat="1" ht="22.5">
      <c r="B143" s="169"/>
      <c r="D143" s="170" t="s">
        <v>148</v>
      </c>
      <c r="E143" s="171" t="s">
        <v>1</v>
      </c>
      <c r="F143" s="172" t="s">
        <v>159</v>
      </c>
      <c r="H143" s="173">
        <v>6.2</v>
      </c>
      <c r="I143" s="174"/>
      <c r="L143" s="169"/>
      <c r="M143" s="175"/>
      <c r="N143" s="176"/>
      <c r="O143" s="176"/>
      <c r="P143" s="176"/>
      <c r="Q143" s="176"/>
      <c r="R143" s="176"/>
      <c r="S143" s="176"/>
      <c r="T143" s="177"/>
      <c r="AT143" s="171" t="s">
        <v>148</v>
      </c>
      <c r="AU143" s="171" t="s">
        <v>86</v>
      </c>
      <c r="AV143" s="13" t="s">
        <v>86</v>
      </c>
      <c r="AW143" s="13" t="s">
        <v>31</v>
      </c>
      <c r="AX143" s="13" t="s">
        <v>75</v>
      </c>
      <c r="AY143" s="171" t="s">
        <v>141</v>
      </c>
    </row>
    <row r="144" spans="1:65" s="14" customFormat="1">
      <c r="B144" s="178"/>
      <c r="D144" s="170" t="s">
        <v>148</v>
      </c>
      <c r="E144" s="179" t="s">
        <v>1</v>
      </c>
      <c r="F144" s="180" t="s">
        <v>150</v>
      </c>
      <c r="H144" s="181">
        <v>6.2</v>
      </c>
      <c r="I144" s="182"/>
      <c r="L144" s="178"/>
      <c r="M144" s="183"/>
      <c r="N144" s="184"/>
      <c r="O144" s="184"/>
      <c r="P144" s="184"/>
      <c r="Q144" s="184"/>
      <c r="R144" s="184"/>
      <c r="S144" s="184"/>
      <c r="T144" s="185"/>
      <c r="AT144" s="179" t="s">
        <v>148</v>
      </c>
      <c r="AU144" s="179" t="s">
        <v>86</v>
      </c>
      <c r="AV144" s="14" t="s">
        <v>147</v>
      </c>
      <c r="AW144" s="14" t="s">
        <v>31</v>
      </c>
      <c r="AX144" s="14" t="s">
        <v>81</v>
      </c>
      <c r="AY144" s="179" t="s">
        <v>141</v>
      </c>
    </row>
    <row r="145" spans="1:65" s="2" customFormat="1" ht="24.2" customHeight="1">
      <c r="A145" s="31"/>
      <c r="B145" s="154"/>
      <c r="C145" s="155" t="s">
        <v>147</v>
      </c>
      <c r="D145" s="155" t="s">
        <v>143</v>
      </c>
      <c r="E145" s="156" t="s">
        <v>160</v>
      </c>
      <c r="F145" s="157" t="s">
        <v>161</v>
      </c>
      <c r="G145" s="158" t="s">
        <v>153</v>
      </c>
      <c r="H145" s="159">
        <v>247.3</v>
      </c>
      <c r="I145" s="160"/>
      <c r="J145" s="161">
        <f>ROUND(I145*H145,2)</f>
        <v>0</v>
      </c>
      <c r="K145" s="162"/>
      <c r="L145" s="32"/>
      <c r="M145" s="163" t="s">
        <v>1</v>
      </c>
      <c r="N145" s="164" t="s">
        <v>41</v>
      </c>
      <c r="O145" s="60"/>
      <c r="P145" s="165">
        <f>O145*H145</f>
        <v>0</v>
      </c>
      <c r="Q145" s="165">
        <v>0</v>
      </c>
      <c r="R145" s="165">
        <f>Q145*H145</f>
        <v>0</v>
      </c>
      <c r="S145" s="165">
        <v>0</v>
      </c>
      <c r="T145" s="166">
        <f>S145*H145</f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67" t="s">
        <v>147</v>
      </c>
      <c r="AT145" s="167" t="s">
        <v>143</v>
      </c>
      <c r="AU145" s="167" t="s">
        <v>86</v>
      </c>
      <c r="AY145" s="16" t="s">
        <v>141</v>
      </c>
      <c r="BE145" s="168">
        <f>IF(N145="základná",J145,0)</f>
        <v>0</v>
      </c>
      <c r="BF145" s="168">
        <f>IF(N145="znížená",J145,0)</f>
        <v>0</v>
      </c>
      <c r="BG145" s="168">
        <f>IF(N145="zákl. prenesená",J145,0)</f>
        <v>0</v>
      </c>
      <c r="BH145" s="168">
        <f>IF(N145="zníž. prenesená",J145,0)</f>
        <v>0</v>
      </c>
      <c r="BI145" s="168">
        <f>IF(N145="nulová",J145,0)</f>
        <v>0</v>
      </c>
      <c r="BJ145" s="16" t="s">
        <v>86</v>
      </c>
      <c r="BK145" s="168">
        <f>ROUND(I145*H145,2)</f>
        <v>0</v>
      </c>
      <c r="BL145" s="16" t="s">
        <v>147</v>
      </c>
      <c r="BM145" s="167" t="s">
        <v>162</v>
      </c>
    </row>
    <row r="146" spans="1:65" s="13" customFormat="1">
      <c r="B146" s="169"/>
      <c r="D146" s="170" t="s">
        <v>148</v>
      </c>
      <c r="E146" s="171" t="s">
        <v>1</v>
      </c>
      <c r="F146" s="172" t="s">
        <v>163</v>
      </c>
      <c r="H146" s="173">
        <v>203.2</v>
      </c>
      <c r="I146" s="174"/>
      <c r="L146" s="169"/>
      <c r="M146" s="175"/>
      <c r="N146" s="176"/>
      <c r="O146" s="176"/>
      <c r="P146" s="176"/>
      <c r="Q146" s="176"/>
      <c r="R146" s="176"/>
      <c r="S146" s="176"/>
      <c r="T146" s="177"/>
      <c r="AT146" s="171" t="s">
        <v>148</v>
      </c>
      <c r="AU146" s="171" t="s">
        <v>86</v>
      </c>
      <c r="AV146" s="13" t="s">
        <v>86</v>
      </c>
      <c r="AW146" s="13" t="s">
        <v>31</v>
      </c>
      <c r="AX146" s="13" t="s">
        <v>75</v>
      </c>
      <c r="AY146" s="171" t="s">
        <v>141</v>
      </c>
    </row>
    <row r="147" spans="1:65" s="13" customFormat="1">
      <c r="B147" s="169"/>
      <c r="D147" s="170" t="s">
        <v>148</v>
      </c>
      <c r="E147" s="171" t="s">
        <v>1</v>
      </c>
      <c r="F147" s="172" t="s">
        <v>164</v>
      </c>
      <c r="H147" s="173">
        <v>44.1</v>
      </c>
      <c r="I147" s="174"/>
      <c r="L147" s="169"/>
      <c r="M147" s="175"/>
      <c r="N147" s="176"/>
      <c r="O147" s="176"/>
      <c r="P147" s="176"/>
      <c r="Q147" s="176"/>
      <c r="R147" s="176"/>
      <c r="S147" s="176"/>
      <c r="T147" s="177"/>
      <c r="AT147" s="171" t="s">
        <v>148</v>
      </c>
      <c r="AU147" s="171" t="s">
        <v>86</v>
      </c>
      <c r="AV147" s="13" t="s">
        <v>86</v>
      </c>
      <c r="AW147" s="13" t="s">
        <v>31</v>
      </c>
      <c r="AX147" s="13" t="s">
        <v>75</v>
      </c>
      <c r="AY147" s="171" t="s">
        <v>141</v>
      </c>
    </row>
    <row r="148" spans="1:65" s="14" customFormat="1">
      <c r="B148" s="178"/>
      <c r="D148" s="170" t="s">
        <v>148</v>
      </c>
      <c r="E148" s="179" t="s">
        <v>1</v>
      </c>
      <c r="F148" s="180" t="s">
        <v>150</v>
      </c>
      <c r="H148" s="181">
        <v>247.29999999999998</v>
      </c>
      <c r="I148" s="182"/>
      <c r="L148" s="178"/>
      <c r="M148" s="183"/>
      <c r="N148" s="184"/>
      <c r="O148" s="184"/>
      <c r="P148" s="184"/>
      <c r="Q148" s="184"/>
      <c r="R148" s="184"/>
      <c r="S148" s="184"/>
      <c r="T148" s="185"/>
      <c r="AT148" s="179" t="s">
        <v>148</v>
      </c>
      <c r="AU148" s="179" t="s">
        <v>86</v>
      </c>
      <c r="AV148" s="14" t="s">
        <v>147</v>
      </c>
      <c r="AW148" s="14" t="s">
        <v>31</v>
      </c>
      <c r="AX148" s="14" t="s">
        <v>81</v>
      </c>
      <c r="AY148" s="179" t="s">
        <v>141</v>
      </c>
    </row>
    <row r="149" spans="1:65" s="2" customFormat="1" ht="33" customHeight="1">
      <c r="A149" s="31"/>
      <c r="B149" s="154"/>
      <c r="C149" s="155" t="s">
        <v>165</v>
      </c>
      <c r="D149" s="155" t="s">
        <v>143</v>
      </c>
      <c r="E149" s="156" t="s">
        <v>166</v>
      </c>
      <c r="F149" s="157" t="s">
        <v>167</v>
      </c>
      <c r="G149" s="158" t="s">
        <v>168</v>
      </c>
      <c r="H149" s="159">
        <v>12.4</v>
      </c>
      <c r="I149" s="160"/>
      <c r="J149" s="161">
        <f>ROUND(I149*H149,2)</f>
        <v>0</v>
      </c>
      <c r="K149" s="162"/>
      <c r="L149" s="32"/>
      <c r="M149" s="163" t="s">
        <v>1</v>
      </c>
      <c r="N149" s="164" t="s">
        <v>41</v>
      </c>
      <c r="O149" s="60"/>
      <c r="P149" s="165">
        <f>O149*H149</f>
        <v>0</v>
      </c>
      <c r="Q149" s="165">
        <v>0</v>
      </c>
      <c r="R149" s="165">
        <f>Q149*H149</f>
        <v>0</v>
      </c>
      <c r="S149" s="165">
        <v>0</v>
      </c>
      <c r="T149" s="166">
        <f>S149*H149</f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67" t="s">
        <v>147</v>
      </c>
      <c r="AT149" s="167" t="s">
        <v>143</v>
      </c>
      <c r="AU149" s="167" t="s">
        <v>86</v>
      </c>
      <c r="AY149" s="16" t="s">
        <v>141</v>
      </c>
      <c r="BE149" s="168">
        <f>IF(N149="základná",J149,0)</f>
        <v>0</v>
      </c>
      <c r="BF149" s="168">
        <f>IF(N149="znížená",J149,0)</f>
        <v>0</v>
      </c>
      <c r="BG149" s="168">
        <f>IF(N149="zákl. prenesená",J149,0)</f>
        <v>0</v>
      </c>
      <c r="BH149" s="168">
        <f>IF(N149="zníž. prenesená",J149,0)</f>
        <v>0</v>
      </c>
      <c r="BI149" s="168">
        <f>IF(N149="nulová",J149,0)</f>
        <v>0</v>
      </c>
      <c r="BJ149" s="16" t="s">
        <v>86</v>
      </c>
      <c r="BK149" s="168">
        <f>ROUND(I149*H149,2)</f>
        <v>0</v>
      </c>
      <c r="BL149" s="16" t="s">
        <v>147</v>
      </c>
      <c r="BM149" s="167" t="s">
        <v>169</v>
      </c>
    </row>
    <row r="150" spans="1:65" s="13" customFormat="1">
      <c r="B150" s="169"/>
      <c r="D150" s="170" t="s">
        <v>148</v>
      </c>
      <c r="E150" s="171" t="s">
        <v>1</v>
      </c>
      <c r="F150" s="172" t="s">
        <v>170</v>
      </c>
      <c r="H150" s="173">
        <v>12.4</v>
      </c>
      <c r="I150" s="174"/>
      <c r="L150" s="169"/>
      <c r="M150" s="175"/>
      <c r="N150" s="176"/>
      <c r="O150" s="176"/>
      <c r="P150" s="176"/>
      <c r="Q150" s="176"/>
      <c r="R150" s="176"/>
      <c r="S150" s="176"/>
      <c r="T150" s="177"/>
      <c r="AT150" s="171" t="s">
        <v>148</v>
      </c>
      <c r="AU150" s="171" t="s">
        <v>86</v>
      </c>
      <c r="AV150" s="13" t="s">
        <v>86</v>
      </c>
      <c r="AW150" s="13" t="s">
        <v>31</v>
      </c>
      <c r="AX150" s="13" t="s">
        <v>75</v>
      </c>
      <c r="AY150" s="171" t="s">
        <v>141</v>
      </c>
    </row>
    <row r="151" spans="1:65" s="14" customFormat="1">
      <c r="B151" s="178"/>
      <c r="D151" s="170" t="s">
        <v>148</v>
      </c>
      <c r="E151" s="179" t="s">
        <v>1</v>
      </c>
      <c r="F151" s="180" t="s">
        <v>150</v>
      </c>
      <c r="H151" s="181">
        <v>12.4</v>
      </c>
      <c r="I151" s="182"/>
      <c r="L151" s="178"/>
      <c r="M151" s="183"/>
      <c r="N151" s="184"/>
      <c r="O151" s="184"/>
      <c r="P151" s="184"/>
      <c r="Q151" s="184"/>
      <c r="R151" s="184"/>
      <c r="S151" s="184"/>
      <c r="T151" s="185"/>
      <c r="AT151" s="179" t="s">
        <v>148</v>
      </c>
      <c r="AU151" s="179" t="s">
        <v>86</v>
      </c>
      <c r="AV151" s="14" t="s">
        <v>147</v>
      </c>
      <c r="AW151" s="14" t="s">
        <v>31</v>
      </c>
      <c r="AX151" s="14" t="s">
        <v>81</v>
      </c>
      <c r="AY151" s="179" t="s">
        <v>141</v>
      </c>
    </row>
    <row r="152" spans="1:65" s="2" customFormat="1" ht="24.2" customHeight="1">
      <c r="A152" s="31"/>
      <c r="B152" s="154"/>
      <c r="C152" s="155" t="s">
        <v>104</v>
      </c>
      <c r="D152" s="155" t="s">
        <v>143</v>
      </c>
      <c r="E152" s="156" t="s">
        <v>171</v>
      </c>
      <c r="F152" s="157" t="s">
        <v>172</v>
      </c>
      <c r="G152" s="158" t="s">
        <v>168</v>
      </c>
      <c r="H152" s="159">
        <v>16.399999999999999</v>
      </c>
      <c r="I152" s="160"/>
      <c r="J152" s="161">
        <f>ROUND(I152*H152,2)</f>
        <v>0</v>
      </c>
      <c r="K152" s="162"/>
      <c r="L152" s="32"/>
      <c r="M152" s="163" t="s">
        <v>1</v>
      </c>
      <c r="N152" s="164" t="s">
        <v>41</v>
      </c>
      <c r="O152" s="60"/>
      <c r="P152" s="165">
        <f>O152*H152</f>
        <v>0</v>
      </c>
      <c r="Q152" s="165">
        <v>0</v>
      </c>
      <c r="R152" s="165">
        <f>Q152*H152</f>
        <v>0</v>
      </c>
      <c r="S152" s="165">
        <v>0</v>
      </c>
      <c r="T152" s="166">
        <f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67" t="s">
        <v>147</v>
      </c>
      <c r="AT152" s="167" t="s">
        <v>143</v>
      </c>
      <c r="AU152" s="167" t="s">
        <v>86</v>
      </c>
      <c r="AY152" s="16" t="s">
        <v>141</v>
      </c>
      <c r="BE152" s="168">
        <f>IF(N152="základná",J152,0)</f>
        <v>0</v>
      </c>
      <c r="BF152" s="168">
        <f>IF(N152="znížená",J152,0)</f>
        <v>0</v>
      </c>
      <c r="BG152" s="168">
        <f>IF(N152="zákl. prenesená",J152,0)</f>
        <v>0</v>
      </c>
      <c r="BH152" s="168">
        <f>IF(N152="zníž. prenesená",J152,0)</f>
        <v>0</v>
      </c>
      <c r="BI152" s="168">
        <f>IF(N152="nulová",J152,0)</f>
        <v>0</v>
      </c>
      <c r="BJ152" s="16" t="s">
        <v>86</v>
      </c>
      <c r="BK152" s="168">
        <f>ROUND(I152*H152,2)</f>
        <v>0</v>
      </c>
      <c r="BL152" s="16" t="s">
        <v>147</v>
      </c>
      <c r="BM152" s="167" t="s">
        <v>173</v>
      </c>
    </row>
    <row r="153" spans="1:65" s="13" customFormat="1">
      <c r="B153" s="169"/>
      <c r="D153" s="170" t="s">
        <v>148</v>
      </c>
      <c r="E153" s="171" t="s">
        <v>1</v>
      </c>
      <c r="F153" s="172" t="s">
        <v>174</v>
      </c>
      <c r="H153" s="173">
        <v>16.399999999999999</v>
      </c>
      <c r="I153" s="174"/>
      <c r="L153" s="169"/>
      <c r="M153" s="175"/>
      <c r="N153" s="176"/>
      <c r="O153" s="176"/>
      <c r="P153" s="176"/>
      <c r="Q153" s="176"/>
      <c r="R153" s="176"/>
      <c r="S153" s="176"/>
      <c r="T153" s="177"/>
      <c r="AT153" s="171" t="s">
        <v>148</v>
      </c>
      <c r="AU153" s="171" t="s">
        <v>86</v>
      </c>
      <c r="AV153" s="13" t="s">
        <v>86</v>
      </c>
      <c r="AW153" s="13" t="s">
        <v>31</v>
      </c>
      <c r="AX153" s="13" t="s">
        <v>75</v>
      </c>
      <c r="AY153" s="171" t="s">
        <v>141</v>
      </c>
    </row>
    <row r="154" spans="1:65" s="14" customFormat="1">
      <c r="B154" s="178"/>
      <c r="D154" s="170" t="s">
        <v>148</v>
      </c>
      <c r="E154" s="179" t="s">
        <v>1</v>
      </c>
      <c r="F154" s="180" t="s">
        <v>150</v>
      </c>
      <c r="H154" s="181">
        <v>16.399999999999999</v>
      </c>
      <c r="I154" s="182"/>
      <c r="L154" s="178"/>
      <c r="M154" s="183"/>
      <c r="N154" s="184"/>
      <c r="O154" s="184"/>
      <c r="P154" s="184"/>
      <c r="Q154" s="184"/>
      <c r="R154" s="184"/>
      <c r="S154" s="184"/>
      <c r="T154" s="185"/>
      <c r="AT154" s="179" t="s">
        <v>148</v>
      </c>
      <c r="AU154" s="179" t="s">
        <v>86</v>
      </c>
      <c r="AV154" s="14" t="s">
        <v>147</v>
      </c>
      <c r="AW154" s="14" t="s">
        <v>31</v>
      </c>
      <c r="AX154" s="14" t="s">
        <v>81</v>
      </c>
      <c r="AY154" s="179" t="s">
        <v>141</v>
      </c>
    </row>
    <row r="155" spans="1:65" s="2" customFormat="1" ht="21.75" customHeight="1">
      <c r="A155" s="31"/>
      <c r="B155" s="154"/>
      <c r="C155" s="155" t="s">
        <v>175</v>
      </c>
      <c r="D155" s="155" t="s">
        <v>143</v>
      </c>
      <c r="E155" s="156" t="s">
        <v>176</v>
      </c>
      <c r="F155" s="157" t="s">
        <v>177</v>
      </c>
      <c r="G155" s="158" t="s">
        <v>178</v>
      </c>
      <c r="H155" s="159">
        <v>8.5909999999999993</v>
      </c>
      <c r="I155" s="160"/>
      <c r="J155" s="161">
        <f>ROUND(I155*H155,2)</f>
        <v>0</v>
      </c>
      <c r="K155" s="162"/>
      <c r="L155" s="32"/>
      <c r="M155" s="163" t="s">
        <v>1</v>
      </c>
      <c r="N155" s="164" t="s">
        <v>41</v>
      </c>
      <c r="O155" s="60"/>
      <c r="P155" s="165">
        <f>O155*H155</f>
        <v>0</v>
      </c>
      <c r="Q155" s="165">
        <v>0</v>
      </c>
      <c r="R155" s="165">
        <f>Q155*H155</f>
        <v>0</v>
      </c>
      <c r="S155" s="165">
        <v>0</v>
      </c>
      <c r="T155" s="166">
        <f>S155*H155</f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67" t="s">
        <v>147</v>
      </c>
      <c r="AT155" s="167" t="s">
        <v>143</v>
      </c>
      <c r="AU155" s="167" t="s">
        <v>86</v>
      </c>
      <c r="AY155" s="16" t="s">
        <v>141</v>
      </c>
      <c r="BE155" s="168">
        <f>IF(N155="základná",J155,0)</f>
        <v>0</v>
      </c>
      <c r="BF155" s="168">
        <f>IF(N155="znížená",J155,0)</f>
        <v>0</v>
      </c>
      <c r="BG155" s="168">
        <f>IF(N155="zákl. prenesená",J155,0)</f>
        <v>0</v>
      </c>
      <c r="BH155" s="168">
        <f>IF(N155="zníž. prenesená",J155,0)</f>
        <v>0</v>
      </c>
      <c r="BI155" s="168">
        <f>IF(N155="nulová",J155,0)</f>
        <v>0</v>
      </c>
      <c r="BJ155" s="16" t="s">
        <v>86</v>
      </c>
      <c r="BK155" s="168">
        <f>ROUND(I155*H155,2)</f>
        <v>0</v>
      </c>
      <c r="BL155" s="16" t="s">
        <v>147</v>
      </c>
      <c r="BM155" s="167" t="s">
        <v>179</v>
      </c>
    </row>
    <row r="156" spans="1:65" s="13" customFormat="1">
      <c r="B156" s="169"/>
      <c r="D156" s="170" t="s">
        <v>148</v>
      </c>
      <c r="E156" s="171" t="s">
        <v>1</v>
      </c>
      <c r="F156" s="172" t="s">
        <v>180</v>
      </c>
      <c r="H156" s="173">
        <v>3.5880000000000001</v>
      </c>
      <c r="I156" s="174"/>
      <c r="L156" s="169"/>
      <c r="M156" s="175"/>
      <c r="N156" s="176"/>
      <c r="O156" s="176"/>
      <c r="P156" s="176"/>
      <c r="Q156" s="176"/>
      <c r="R156" s="176"/>
      <c r="S156" s="176"/>
      <c r="T156" s="177"/>
      <c r="AT156" s="171" t="s">
        <v>148</v>
      </c>
      <c r="AU156" s="171" t="s">
        <v>86</v>
      </c>
      <c r="AV156" s="13" t="s">
        <v>86</v>
      </c>
      <c r="AW156" s="13" t="s">
        <v>31</v>
      </c>
      <c r="AX156" s="13" t="s">
        <v>75</v>
      </c>
      <c r="AY156" s="171" t="s">
        <v>141</v>
      </c>
    </row>
    <row r="157" spans="1:65" s="13" customFormat="1" ht="22.5">
      <c r="B157" s="169"/>
      <c r="D157" s="170" t="s">
        <v>148</v>
      </c>
      <c r="E157" s="171" t="s">
        <v>1</v>
      </c>
      <c r="F157" s="172" t="s">
        <v>181</v>
      </c>
      <c r="H157" s="173">
        <v>5.0030000000000001</v>
      </c>
      <c r="I157" s="174"/>
      <c r="L157" s="169"/>
      <c r="M157" s="175"/>
      <c r="N157" s="176"/>
      <c r="O157" s="176"/>
      <c r="P157" s="176"/>
      <c r="Q157" s="176"/>
      <c r="R157" s="176"/>
      <c r="S157" s="176"/>
      <c r="T157" s="177"/>
      <c r="AT157" s="171" t="s">
        <v>148</v>
      </c>
      <c r="AU157" s="171" t="s">
        <v>86</v>
      </c>
      <c r="AV157" s="13" t="s">
        <v>86</v>
      </c>
      <c r="AW157" s="13" t="s">
        <v>31</v>
      </c>
      <c r="AX157" s="13" t="s">
        <v>75</v>
      </c>
      <c r="AY157" s="171" t="s">
        <v>141</v>
      </c>
    </row>
    <row r="158" spans="1:65" s="14" customFormat="1">
      <c r="B158" s="178"/>
      <c r="D158" s="170" t="s">
        <v>148</v>
      </c>
      <c r="E158" s="179" t="s">
        <v>1</v>
      </c>
      <c r="F158" s="180" t="s">
        <v>150</v>
      </c>
      <c r="H158" s="181">
        <v>8.5910000000000011</v>
      </c>
      <c r="I158" s="182"/>
      <c r="L158" s="178"/>
      <c r="M158" s="183"/>
      <c r="N158" s="184"/>
      <c r="O158" s="184"/>
      <c r="P158" s="184"/>
      <c r="Q158" s="184"/>
      <c r="R158" s="184"/>
      <c r="S158" s="184"/>
      <c r="T158" s="185"/>
      <c r="AT158" s="179" t="s">
        <v>148</v>
      </c>
      <c r="AU158" s="179" t="s">
        <v>86</v>
      </c>
      <c r="AV158" s="14" t="s">
        <v>147</v>
      </c>
      <c r="AW158" s="14" t="s">
        <v>31</v>
      </c>
      <c r="AX158" s="14" t="s">
        <v>81</v>
      </c>
      <c r="AY158" s="179" t="s">
        <v>141</v>
      </c>
    </row>
    <row r="159" spans="1:65" s="2" customFormat="1" ht="33" customHeight="1">
      <c r="A159" s="31"/>
      <c r="B159" s="154"/>
      <c r="C159" s="155" t="s">
        <v>162</v>
      </c>
      <c r="D159" s="155" t="s">
        <v>143</v>
      </c>
      <c r="E159" s="156" t="s">
        <v>182</v>
      </c>
      <c r="F159" s="157" t="s">
        <v>183</v>
      </c>
      <c r="G159" s="158" t="s">
        <v>178</v>
      </c>
      <c r="H159" s="159">
        <v>8.5909999999999993</v>
      </c>
      <c r="I159" s="160"/>
      <c r="J159" s="161">
        <f>ROUND(I159*H159,2)</f>
        <v>0</v>
      </c>
      <c r="K159" s="162"/>
      <c r="L159" s="32"/>
      <c r="M159" s="163" t="s">
        <v>1</v>
      </c>
      <c r="N159" s="164" t="s">
        <v>41</v>
      </c>
      <c r="O159" s="60"/>
      <c r="P159" s="165">
        <f>O159*H159</f>
        <v>0</v>
      </c>
      <c r="Q159" s="165">
        <v>0</v>
      </c>
      <c r="R159" s="165">
        <f>Q159*H159</f>
        <v>0</v>
      </c>
      <c r="S159" s="165">
        <v>0</v>
      </c>
      <c r="T159" s="166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67" t="s">
        <v>147</v>
      </c>
      <c r="AT159" s="167" t="s">
        <v>143</v>
      </c>
      <c r="AU159" s="167" t="s">
        <v>86</v>
      </c>
      <c r="AY159" s="16" t="s">
        <v>141</v>
      </c>
      <c r="BE159" s="168">
        <f>IF(N159="základná",J159,0)</f>
        <v>0</v>
      </c>
      <c r="BF159" s="168">
        <f>IF(N159="znížená",J159,0)</f>
        <v>0</v>
      </c>
      <c r="BG159" s="168">
        <f>IF(N159="zákl. prenesená",J159,0)</f>
        <v>0</v>
      </c>
      <c r="BH159" s="168">
        <f>IF(N159="zníž. prenesená",J159,0)</f>
        <v>0</v>
      </c>
      <c r="BI159" s="168">
        <f>IF(N159="nulová",J159,0)</f>
        <v>0</v>
      </c>
      <c r="BJ159" s="16" t="s">
        <v>86</v>
      </c>
      <c r="BK159" s="168">
        <f>ROUND(I159*H159,2)</f>
        <v>0</v>
      </c>
      <c r="BL159" s="16" t="s">
        <v>147</v>
      </c>
      <c r="BM159" s="167" t="s">
        <v>184</v>
      </c>
    </row>
    <row r="160" spans="1:65" s="2" customFormat="1" ht="16.5" customHeight="1">
      <c r="A160" s="31"/>
      <c r="B160" s="154"/>
      <c r="C160" s="155" t="s">
        <v>185</v>
      </c>
      <c r="D160" s="155" t="s">
        <v>143</v>
      </c>
      <c r="E160" s="156" t="s">
        <v>186</v>
      </c>
      <c r="F160" s="157" t="s">
        <v>187</v>
      </c>
      <c r="G160" s="158" t="s">
        <v>178</v>
      </c>
      <c r="H160" s="159">
        <v>8.5909999999999993</v>
      </c>
      <c r="I160" s="160"/>
      <c r="J160" s="161">
        <f>ROUND(I160*H160,2)</f>
        <v>0</v>
      </c>
      <c r="K160" s="162"/>
      <c r="L160" s="32"/>
      <c r="M160" s="163" t="s">
        <v>1</v>
      </c>
      <c r="N160" s="164" t="s">
        <v>41</v>
      </c>
      <c r="O160" s="60"/>
      <c r="P160" s="165">
        <f>O160*H160</f>
        <v>0</v>
      </c>
      <c r="Q160" s="165">
        <v>0</v>
      </c>
      <c r="R160" s="165">
        <f>Q160*H160</f>
        <v>0</v>
      </c>
      <c r="S160" s="165">
        <v>0</v>
      </c>
      <c r="T160" s="166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67" t="s">
        <v>147</v>
      </c>
      <c r="AT160" s="167" t="s">
        <v>143</v>
      </c>
      <c r="AU160" s="167" t="s">
        <v>86</v>
      </c>
      <c r="AY160" s="16" t="s">
        <v>141</v>
      </c>
      <c r="BE160" s="168">
        <f>IF(N160="základná",J160,0)</f>
        <v>0</v>
      </c>
      <c r="BF160" s="168">
        <f>IF(N160="znížená",J160,0)</f>
        <v>0</v>
      </c>
      <c r="BG160" s="168">
        <f>IF(N160="zákl. prenesená",J160,0)</f>
        <v>0</v>
      </c>
      <c r="BH160" s="168">
        <f>IF(N160="zníž. prenesená",J160,0)</f>
        <v>0</v>
      </c>
      <c r="BI160" s="168">
        <f>IF(N160="nulová",J160,0)</f>
        <v>0</v>
      </c>
      <c r="BJ160" s="16" t="s">
        <v>86</v>
      </c>
      <c r="BK160" s="168">
        <f>ROUND(I160*H160,2)</f>
        <v>0</v>
      </c>
      <c r="BL160" s="16" t="s">
        <v>147</v>
      </c>
      <c r="BM160" s="167" t="s">
        <v>188</v>
      </c>
    </row>
    <row r="161" spans="1:65" s="2" customFormat="1" ht="16.5" customHeight="1">
      <c r="A161" s="31"/>
      <c r="B161" s="154"/>
      <c r="C161" s="155" t="s">
        <v>169</v>
      </c>
      <c r="D161" s="155" t="s">
        <v>143</v>
      </c>
      <c r="E161" s="156" t="s">
        <v>189</v>
      </c>
      <c r="F161" s="157" t="s">
        <v>190</v>
      </c>
      <c r="G161" s="158" t="s">
        <v>178</v>
      </c>
      <c r="H161" s="159">
        <v>8.5909999999999993</v>
      </c>
      <c r="I161" s="160"/>
      <c r="J161" s="161">
        <f>ROUND(I161*H161,2)</f>
        <v>0</v>
      </c>
      <c r="K161" s="162"/>
      <c r="L161" s="32"/>
      <c r="M161" s="163" t="s">
        <v>1</v>
      </c>
      <c r="N161" s="164" t="s">
        <v>41</v>
      </c>
      <c r="O161" s="60"/>
      <c r="P161" s="165">
        <f>O161*H161</f>
        <v>0</v>
      </c>
      <c r="Q161" s="165">
        <v>0</v>
      </c>
      <c r="R161" s="165">
        <f>Q161*H161</f>
        <v>0</v>
      </c>
      <c r="S161" s="165">
        <v>0</v>
      </c>
      <c r="T161" s="166">
        <f>S161*H161</f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167" t="s">
        <v>147</v>
      </c>
      <c r="AT161" s="167" t="s">
        <v>143</v>
      </c>
      <c r="AU161" s="167" t="s">
        <v>86</v>
      </c>
      <c r="AY161" s="16" t="s">
        <v>141</v>
      </c>
      <c r="BE161" s="168">
        <f>IF(N161="základná",J161,0)</f>
        <v>0</v>
      </c>
      <c r="BF161" s="168">
        <f>IF(N161="znížená",J161,0)</f>
        <v>0</v>
      </c>
      <c r="BG161" s="168">
        <f>IF(N161="zákl. prenesená",J161,0)</f>
        <v>0</v>
      </c>
      <c r="BH161" s="168">
        <f>IF(N161="zníž. prenesená",J161,0)</f>
        <v>0</v>
      </c>
      <c r="BI161" s="168">
        <f>IF(N161="nulová",J161,0)</f>
        <v>0</v>
      </c>
      <c r="BJ161" s="16" t="s">
        <v>86</v>
      </c>
      <c r="BK161" s="168">
        <f>ROUND(I161*H161,2)</f>
        <v>0</v>
      </c>
      <c r="BL161" s="16" t="s">
        <v>147</v>
      </c>
      <c r="BM161" s="167" t="s">
        <v>7</v>
      </c>
    </row>
    <row r="162" spans="1:65" s="2" customFormat="1" ht="33" customHeight="1">
      <c r="A162" s="31"/>
      <c r="B162" s="154"/>
      <c r="C162" s="155" t="s">
        <v>191</v>
      </c>
      <c r="D162" s="155" t="s">
        <v>143</v>
      </c>
      <c r="E162" s="156" t="s">
        <v>192</v>
      </c>
      <c r="F162" s="157" t="s">
        <v>193</v>
      </c>
      <c r="G162" s="158" t="s">
        <v>146</v>
      </c>
      <c r="H162" s="159">
        <v>2</v>
      </c>
      <c r="I162" s="160"/>
      <c r="J162" s="161">
        <f>ROUND(I162*H162,2)</f>
        <v>0</v>
      </c>
      <c r="K162" s="162"/>
      <c r="L162" s="32"/>
      <c r="M162" s="163" t="s">
        <v>1</v>
      </c>
      <c r="N162" s="164" t="s">
        <v>41</v>
      </c>
      <c r="O162" s="60"/>
      <c r="P162" s="165">
        <f>O162*H162</f>
        <v>0</v>
      </c>
      <c r="Q162" s="165">
        <v>0</v>
      </c>
      <c r="R162" s="165">
        <f>Q162*H162</f>
        <v>0</v>
      </c>
      <c r="S162" s="165">
        <v>0</v>
      </c>
      <c r="T162" s="166">
        <f>S162*H162</f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67" t="s">
        <v>147</v>
      </c>
      <c r="AT162" s="167" t="s">
        <v>143</v>
      </c>
      <c r="AU162" s="167" t="s">
        <v>86</v>
      </c>
      <c r="AY162" s="16" t="s">
        <v>141</v>
      </c>
      <c r="BE162" s="168">
        <f>IF(N162="základná",J162,0)</f>
        <v>0</v>
      </c>
      <c r="BF162" s="168">
        <f>IF(N162="znížená",J162,0)</f>
        <v>0</v>
      </c>
      <c r="BG162" s="168">
        <f>IF(N162="zákl. prenesená",J162,0)</f>
        <v>0</v>
      </c>
      <c r="BH162" s="168">
        <f>IF(N162="zníž. prenesená",J162,0)</f>
        <v>0</v>
      </c>
      <c r="BI162" s="168">
        <f>IF(N162="nulová",J162,0)</f>
        <v>0</v>
      </c>
      <c r="BJ162" s="16" t="s">
        <v>86</v>
      </c>
      <c r="BK162" s="168">
        <f>ROUND(I162*H162,2)</f>
        <v>0</v>
      </c>
      <c r="BL162" s="16" t="s">
        <v>147</v>
      </c>
      <c r="BM162" s="167" t="s">
        <v>194</v>
      </c>
    </row>
    <row r="163" spans="1:65" s="2" customFormat="1" ht="24.2" customHeight="1">
      <c r="A163" s="31"/>
      <c r="B163" s="154"/>
      <c r="C163" s="186" t="s">
        <v>173</v>
      </c>
      <c r="D163" s="186" t="s">
        <v>195</v>
      </c>
      <c r="E163" s="187" t="s">
        <v>196</v>
      </c>
      <c r="F163" s="188" t="s">
        <v>197</v>
      </c>
      <c r="G163" s="189" t="s">
        <v>146</v>
      </c>
      <c r="H163" s="190">
        <v>2</v>
      </c>
      <c r="I163" s="191"/>
      <c r="J163" s="192">
        <f>ROUND(I163*H163,2)</f>
        <v>0</v>
      </c>
      <c r="K163" s="193"/>
      <c r="L163" s="194"/>
      <c r="M163" s="195" t="s">
        <v>1</v>
      </c>
      <c r="N163" s="196" t="s">
        <v>41</v>
      </c>
      <c r="O163" s="60"/>
      <c r="P163" s="165">
        <f>O163*H163</f>
        <v>0</v>
      </c>
      <c r="Q163" s="165">
        <v>0</v>
      </c>
      <c r="R163" s="165">
        <f>Q163*H163</f>
        <v>0</v>
      </c>
      <c r="S163" s="165">
        <v>0</v>
      </c>
      <c r="T163" s="166">
        <f>S163*H163</f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67" t="s">
        <v>162</v>
      </c>
      <c r="AT163" s="167" t="s">
        <v>195</v>
      </c>
      <c r="AU163" s="167" t="s">
        <v>86</v>
      </c>
      <c r="AY163" s="16" t="s">
        <v>141</v>
      </c>
      <c r="BE163" s="168">
        <f>IF(N163="základná",J163,0)</f>
        <v>0</v>
      </c>
      <c r="BF163" s="168">
        <f>IF(N163="znížená",J163,0)</f>
        <v>0</v>
      </c>
      <c r="BG163" s="168">
        <f>IF(N163="zákl. prenesená",J163,0)</f>
        <v>0</v>
      </c>
      <c r="BH163" s="168">
        <f>IF(N163="zníž. prenesená",J163,0)</f>
        <v>0</v>
      </c>
      <c r="BI163" s="168">
        <f>IF(N163="nulová",J163,0)</f>
        <v>0</v>
      </c>
      <c r="BJ163" s="16" t="s">
        <v>86</v>
      </c>
      <c r="BK163" s="168">
        <f>ROUND(I163*H163,2)</f>
        <v>0</v>
      </c>
      <c r="BL163" s="16" t="s">
        <v>147</v>
      </c>
      <c r="BM163" s="167" t="s">
        <v>198</v>
      </c>
    </row>
    <row r="164" spans="1:65" s="12" customFormat="1" ht="22.9" customHeight="1">
      <c r="B164" s="141"/>
      <c r="D164" s="142" t="s">
        <v>74</v>
      </c>
      <c r="E164" s="152" t="s">
        <v>86</v>
      </c>
      <c r="F164" s="152" t="s">
        <v>199</v>
      </c>
      <c r="I164" s="144"/>
      <c r="J164" s="153">
        <f>BK164</f>
        <v>0</v>
      </c>
      <c r="L164" s="141"/>
      <c r="M164" s="146"/>
      <c r="N164" s="147"/>
      <c r="O164" s="147"/>
      <c r="P164" s="148">
        <f>SUM(P165:P178)</f>
        <v>0</v>
      </c>
      <c r="Q164" s="147"/>
      <c r="R164" s="148">
        <f>SUM(R165:R178)</f>
        <v>0</v>
      </c>
      <c r="S164" s="147"/>
      <c r="T164" s="149">
        <f>SUM(T165:T178)</f>
        <v>0</v>
      </c>
      <c r="AR164" s="142" t="s">
        <v>81</v>
      </c>
      <c r="AT164" s="150" t="s">
        <v>74</v>
      </c>
      <c r="AU164" s="150" t="s">
        <v>81</v>
      </c>
      <c r="AY164" s="142" t="s">
        <v>141</v>
      </c>
      <c r="BK164" s="151">
        <f>SUM(BK165:BK178)</f>
        <v>0</v>
      </c>
    </row>
    <row r="165" spans="1:65" s="2" customFormat="1" ht="37.9" customHeight="1">
      <c r="A165" s="31"/>
      <c r="B165" s="154"/>
      <c r="C165" s="155" t="s">
        <v>200</v>
      </c>
      <c r="D165" s="155" t="s">
        <v>143</v>
      </c>
      <c r="E165" s="156" t="s">
        <v>201</v>
      </c>
      <c r="F165" s="157" t="s">
        <v>202</v>
      </c>
      <c r="G165" s="158" t="s">
        <v>153</v>
      </c>
      <c r="H165" s="159">
        <v>60</v>
      </c>
      <c r="I165" s="160"/>
      <c r="J165" s="161">
        <f>ROUND(I165*H165,2)</f>
        <v>0</v>
      </c>
      <c r="K165" s="162"/>
      <c r="L165" s="32"/>
      <c r="M165" s="163" t="s">
        <v>1</v>
      </c>
      <c r="N165" s="164" t="s">
        <v>41</v>
      </c>
      <c r="O165" s="60"/>
      <c r="P165" s="165">
        <f>O165*H165</f>
        <v>0</v>
      </c>
      <c r="Q165" s="165">
        <v>0</v>
      </c>
      <c r="R165" s="165">
        <f>Q165*H165</f>
        <v>0</v>
      </c>
      <c r="S165" s="165">
        <v>0</v>
      </c>
      <c r="T165" s="166">
        <f>S165*H165</f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67" t="s">
        <v>147</v>
      </c>
      <c r="AT165" s="167" t="s">
        <v>143</v>
      </c>
      <c r="AU165" s="167" t="s">
        <v>86</v>
      </c>
      <c r="AY165" s="16" t="s">
        <v>141</v>
      </c>
      <c r="BE165" s="168">
        <f>IF(N165="základná",J165,0)</f>
        <v>0</v>
      </c>
      <c r="BF165" s="168">
        <f>IF(N165="znížená",J165,0)</f>
        <v>0</v>
      </c>
      <c r="BG165" s="168">
        <f>IF(N165="zákl. prenesená",J165,0)</f>
        <v>0</v>
      </c>
      <c r="BH165" s="168">
        <f>IF(N165="zníž. prenesená",J165,0)</f>
        <v>0</v>
      </c>
      <c r="BI165" s="168">
        <f>IF(N165="nulová",J165,0)</f>
        <v>0</v>
      </c>
      <c r="BJ165" s="16" t="s">
        <v>86</v>
      </c>
      <c r="BK165" s="168">
        <f>ROUND(I165*H165,2)</f>
        <v>0</v>
      </c>
      <c r="BL165" s="16" t="s">
        <v>147</v>
      </c>
      <c r="BM165" s="167" t="s">
        <v>203</v>
      </c>
    </row>
    <row r="166" spans="1:65" s="13" customFormat="1">
      <c r="B166" s="169"/>
      <c r="D166" s="170" t="s">
        <v>148</v>
      </c>
      <c r="E166" s="171" t="s">
        <v>1</v>
      </c>
      <c r="F166" s="172" t="s">
        <v>204</v>
      </c>
      <c r="H166" s="173">
        <v>60</v>
      </c>
      <c r="I166" s="174"/>
      <c r="L166" s="169"/>
      <c r="M166" s="175"/>
      <c r="N166" s="176"/>
      <c r="O166" s="176"/>
      <c r="P166" s="176"/>
      <c r="Q166" s="176"/>
      <c r="R166" s="176"/>
      <c r="S166" s="176"/>
      <c r="T166" s="177"/>
      <c r="AT166" s="171" t="s">
        <v>148</v>
      </c>
      <c r="AU166" s="171" t="s">
        <v>86</v>
      </c>
      <c r="AV166" s="13" t="s">
        <v>86</v>
      </c>
      <c r="AW166" s="13" t="s">
        <v>31</v>
      </c>
      <c r="AX166" s="13" t="s">
        <v>75</v>
      </c>
      <c r="AY166" s="171" t="s">
        <v>141</v>
      </c>
    </row>
    <row r="167" spans="1:65" s="14" customFormat="1">
      <c r="B167" s="178"/>
      <c r="D167" s="170" t="s">
        <v>148</v>
      </c>
      <c r="E167" s="179" t="s">
        <v>1</v>
      </c>
      <c r="F167" s="180" t="s">
        <v>150</v>
      </c>
      <c r="H167" s="181">
        <v>60</v>
      </c>
      <c r="I167" s="182"/>
      <c r="L167" s="178"/>
      <c r="M167" s="183"/>
      <c r="N167" s="184"/>
      <c r="O167" s="184"/>
      <c r="P167" s="184"/>
      <c r="Q167" s="184"/>
      <c r="R167" s="184"/>
      <c r="S167" s="184"/>
      <c r="T167" s="185"/>
      <c r="AT167" s="179" t="s">
        <v>148</v>
      </c>
      <c r="AU167" s="179" t="s">
        <v>86</v>
      </c>
      <c r="AV167" s="14" t="s">
        <v>147</v>
      </c>
      <c r="AW167" s="14" t="s">
        <v>31</v>
      </c>
      <c r="AX167" s="14" t="s">
        <v>81</v>
      </c>
      <c r="AY167" s="179" t="s">
        <v>141</v>
      </c>
    </row>
    <row r="168" spans="1:65" s="2" customFormat="1" ht="16.5" customHeight="1">
      <c r="A168" s="31"/>
      <c r="B168" s="154"/>
      <c r="C168" s="155" t="s">
        <v>179</v>
      </c>
      <c r="D168" s="155" t="s">
        <v>143</v>
      </c>
      <c r="E168" s="156" t="s">
        <v>205</v>
      </c>
      <c r="F168" s="157" t="s">
        <v>206</v>
      </c>
      <c r="G168" s="158" t="s">
        <v>178</v>
      </c>
      <c r="H168" s="159">
        <v>1.1259999999999999</v>
      </c>
      <c r="I168" s="160"/>
      <c r="J168" s="161">
        <f>ROUND(I168*H168,2)</f>
        <v>0</v>
      </c>
      <c r="K168" s="162"/>
      <c r="L168" s="32"/>
      <c r="M168" s="163" t="s">
        <v>1</v>
      </c>
      <c r="N168" s="164" t="s">
        <v>41</v>
      </c>
      <c r="O168" s="60"/>
      <c r="P168" s="165">
        <f>O168*H168</f>
        <v>0</v>
      </c>
      <c r="Q168" s="165">
        <v>0</v>
      </c>
      <c r="R168" s="165">
        <f>Q168*H168</f>
        <v>0</v>
      </c>
      <c r="S168" s="165">
        <v>0</v>
      </c>
      <c r="T168" s="166">
        <f>S168*H168</f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67" t="s">
        <v>147</v>
      </c>
      <c r="AT168" s="167" t="s">
        <v>143</v>
      </c>
      <c r="AU168" s="167" t="s">
        <v>86</v>
      </c>
      <c r="AY168" s="16" t="s">
        <v>141</v>
      </c>
      <c r="BE168" s="168">
        <f>IF(N168="základná",J168,0)</f>
        <v>0</v>
      </c>
      <c r="BF168" s="168">
        <f>IF(N168="znížená",J168,0)</f>
        <v>0</v>
      </c>
      <c r="BG168" s="168">
        <f>IF(N168="zákl. prenesená",J168,0)</f>
        <v>0</v>
      </c>
      <c r="BH168" s="168">
        <f>IF(N168="zníž. prenesená",J168,0)</f>
        <v>0</v>
      </c>
      <c r="BI168" s="168">
        <f>IF(N168="nulová",J168,0)</f>
        <v>0</v>
      </c>
      <c r="BJ168" s="16" t="s">
        <v>86</v>
      </c>
      <c r="BK168" s="168">
        <f>ROUND(I168*H168,2)</f>
        <v>0</v>
      </c>
      <c r="BL168" s="16" t="s">
        <v>147</v>
      </c>
      <c r="BM168" s="167" t="s">
        <v>207</v>
      </c>
    </row>
    <row r="169" spans="1:65" s="13" customFormat="1">
      <c r="B169" s="169"/>
      <c r="D169" s="170" t="s">
        <v>148</v>
      </c>
      <c r="E169" s="171" t="s">
        <v>1</v>
      </c>
      <c r="F169" s="172" t="s">
        <v>208</v>
      </c>
      <c r="H169" s="173">
        <v>1.1259999999999999</v>
      </c>
      <c r="I169" s="174"/>
      <c r="L169" s="169"/>
      <c r="M169" s="175"/>
      <c r="N169" s="176"/>
      <c r="O169" s="176"/>
      <c r="P169" s="176"/>
      <c r="Q169" s="176"/>
      <c r="R169" s="176"/>
      <c r="S169" s="176"/>
      <c r="T169" s="177"/>
      <c r="AT169" s="171" t="s">
        <v>148</v>
      </c>
      <c r="AU169" s="171" t="s">
        <v>86</v>
      </c>
      <c r="AV169" s="13" t="s">
        <v>86</v>
      </c>
      <c r="AW169" s="13" t="s">
        <v>31</v>
      </c>
      <c r="AX169" s="13" t="s">
        <v>75</v>
      </c>
      <c r="AY169" s="171" t="s">
        <v>141</v>
      </c>
    </row>
    <row r="170" spans="1:65" s="14" customFormat="1">
      <c r="B170" s="178"/>
      <c r="D170" s="170" t="s">
        <v>148</v>
      </c>
      <c r="E170" s="179" t="s">
        <v>1</v>
      </c>
      <c r="F170" s="180" t="s">
        <v>150</v>
      </c>
      <c r="H170" s="181">
        <v>1.1259999999999999</v>
      </c>
      <c r="I170" s="182"/>
      <c r="L170" s="178"/>
      <c r="M170" s="183"/>
      <c r="N170" s="184"/>
      <c r="O170" s="184"/>
      <c r="P170" s="184"/>
      <c r="Q170" s="184"/>
      <c r="R170" s="184"/>
      <c r="S170" s="184"/>
      <c r="T170" s="185"/>
      <c r="AT170" s="179" t="s">
        <v>148</v>
      </c>
      <c r="AU170" s="179" t="s">
        <v>86</v>
      </c>
      <c r="AV170" s="14" t="s">
        <v>147</v>
      </c>
      <c r="AW170" s="14" t="s">
        <v>31</v>
      </c>
      <c r="AX170" s="14" t="s">
        <v>81</v>
      </c>
      <c r="AY170" s="179" t="s">
        <v>141</v>
      </c>
    </row>
    <row r="171" spans="1:65" s="2" customFormat="1" ht="16.5" customHeight="1">
      <c r="A171" s="31"/>
      <c r="B171" s="154"/>
      <c r="C171" s="155" t="s">
        <v>209</v>
      </c>
      <c r="D171" s="155" t="s">
        <v>143</v>
      </c>
      <c r="E171" s="156" t="s">
        <v>210</v>
      </c>
      <c r="F171" s="157" t="s">
        <v>211</v>
      </c>
      <c r="G171" s="158" t="s">
        <v>178</v>
      </c>
      <c r="H171" s="159">
        <v>12.48</v>
      </c>
      <c r="I171" s="160"/>
      <c r="J171" s="161">
        <f>ROUND(I171*H171,2)</f>
        <v>0</v>
      </c>
      <c r="K171" s="162"/>
      <c r="L171" s="32"/>
      <c r="M171" s="163" t="s">
        <v>1</v>
      </c>
      <c r="N171" s="164" t="s">
        <v>41</v>
      </c>
      <c r="O171" s="60"/>
      <c r="P171" s="165">
        <f>O171*H171</f>
        <v>0</v>
      </c>
      <c r="Q171" s="165">
        <v>0</v>
      </c>
      <c r="R171" s="165">
        <f>Q171*H171</f>
        <v>0</v>
      </c>
      <c r="S171" s="165">
        <v>0</v>
      </c>
      <c r="T171" s="166">
        <f>S171*H171</f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67" t="s">
        <v>147</v>
      </c>
      <c r="AT171" s="167" t="s">
        <v>143</v>
      </c>
      <c r="AU171" s="167" t="s">
        <v>86</v>
      </c>
      <c r="AY171" s="16" t="s">
        <v>141</v>
      </c>
      <c r="BE171" s="168">
        <f>IF(N171="základná",J171,0)</f>
        <v>0</v>
      </c>
      <c r="BF171" s="168">
        <f>IF(N171="znížená",J171,0)</f>
        <v>0</v>
      </c>
      <c r="BG171" s="168">
        <f>IF(N171="zákl. prenesená",J171,0)</f>
        <v>0</v>
      </c>
      <c r="BH171" s="168">
        <f>IF(N171="zníž. prenesená",J171,0)</f>
        <v>0</v>
      </c>
      <c r="BI171" s="168">
        <f>IF(N171="nulová",J171,0)</f>
        <v>0</v>
      </c>
      <c r="BJ171" s="16" t="s">
        <v>86</v>
      </c>
      <c r="BK171" s="168">
        <f>ROUND(I171*H171,2)</f>
        <v>0</v>
      </c>
      <c r="BL171" s="16" t="s">
        <v>147</v>
      </c>
      <c r="BM171" s="167" t="s">
        <v>212</v>
      </c>
    </row>
    <row r="172" spans="1:65" s="13" customFormat="1">
      <c r="B172" s="169"/>
      <c r="D172" s="170" t="s">
        <v>148</v>
      </c>
      <c r="E172" s="171" t="s">
        <v>1</v>
      </c>
      <c r="F172" s="172" t="s">
        <v>213</v>
      </c>
      <c r="H172" s="173">
        <v>12.48</v>
      </c>
      <c r="I172" s="174"/>
      <c r="L172" s="169"/>
      <c r="M172" s="175"/>
      <c r="N172" s="176"/>
      <c r="O172" s="176"/>
      <c r="P172" s="176"/>
      <c r="Q172" s="176"/>
      <c r="R172" s="176"/>
      <c r="S172" s="176"/>
      <c r="T172" s="177"/>
      <c r="AT172" s="171" t="s">
        <v>148</v>
      </c>
      <c r="AU172" s="171" t="s">
        <v>86</v>
      </c>
      <c r="AV172" s="13" t="s">
        <v>86</v>
      </c>
      <c r="AW172" s="13" t="s">
        <v>31</v>
      </c>
      <c r="AX172" s="13" t="s">
        <v>75</v>
      </c>
      <c r="AY172" s="171" t="s">
        <v>141</v>
      </c>
    </row>
    <row r="173" spans="1:65" s="14" customFormat="1">
      <c r="B173" s="178"/>
      <c r="D173" s="170" t="s">
        <v>148</v>
      </c>
      <c r="E173" s="179" t="s">
        <v>1</v>
      </c>
      <c r="F173" s="180" t="s">
        <v>150</v>
      </c>
      <c r="H173" s="181">
        <v>12.48</v>
      </c>
      <c r="I173" s="182"/>
      <c r="L173" s="178"/>
      <c r="M173" s="183"/>
      <c r="N173" s="184"/>
      <c r="O173" s="184"/>
      <c r="P173" s="184"/>
      <c r="Q173" s="184"/>
      <c r="R173" s="184"/>
      <c r="S173" s="184"/>
      <c r="T173" s="185"/>
      <c r="AT173" s="179" t="s">
        <v>148</v>
      </c>
      <c r="AU173" s="179" t="s">
        <v>86</v>
      </c>
      <c r="AV173" s="14" t="s">
        <v>147</v>
      </c>
      <c r="AW173" s="14" t="s">
        <v>31</v>
      </c>
      <c r="AX173" s="14" t="s">
        <v>81</v>
      </c>
      <c r="AY173" s="179" t="s">
        <v>141</v>
      </c>
    </row>
    <row r="174" spans="1:65" s="2" customFormat="1" ht="21.75" customHeight="1">
      <c r="A174" s="31"/>
      <c r="B174" s="154"/>
      <c r="C174" s="155" t="s">
        <v>184</v>
      </c>
      <c r="D174" s="155" t="s">
        <v>143</v>
      </c>
      <c r="E174" s="156" t="s">
        <v>214</v>
      </c>
      <c r="F174" s="157" t="s">
        <v>215</v>
      </c>
      <c r="G174" s="158" t="s">
        <v>153</v>
      </c>
      <c r="H174" s="159">
        <v>6.9550000000000001</v>
      </c>
      <c r="I174" s="160"/>
      <c r="J174" s="161">
        <f>ROUND(I174*H174,2)</f>
        <v>0</v>
      </c>
      <c r="K174" s="162"/>
      <c r="L174" s="32"/>
      <c r="M174" s="163" t="s">
        <v>1</v>
      </c>
      <c r="N174" s="164" t="s">
        <v>41</v>
      </c>
      <c r="O174" s="60"/>
      <c r="P174" s="165">
        <f>O174*H174</f>
        <v>0</v>
      </c>
      <c r="Q174" s="165">
        <v>0</v>
      </c>
      <c r="R174" s="165">
        <f>Q174*H174</f>
        <v>0</v>
      </c>
      <c r="S174" s="165">
        <v>0</v>
      </c>
      <c r="T174" s="166">
        <f>S174*H174</f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167" t="s">
        <v>147</v>
      </c>
      <c r="AT174" s="167" t="s">
        <v>143</v>
      </c>
      <c r="AU174" s="167" t="s">
        <v>86</v>
      </c>
      <c r="AY174" s="16" t="s">
        <v>141</v>
      </c>
      <c r="BE174" s="168">
        <f>IF(N174="základná",J174,0)</f>
        <v>0</v>
      </c>
      <c r="BF174" s="168">
        <f>IF(N174="znížená",J174,0)</f>
        <v>0</v>
      </c>
      <c r="BG174" s="168">
        <f>IF(N174="zákl. prenesená",J174,0)</f>
        <v>0</v>
      </c>
      <c r="BH174" s="168">
        <f>IF(N174="zníž. prenesená",J174,0)</f>
        <v>0</v>
      </c>
      <c r="BI174" s="168">
        <f>IF(N174="nulová",J174,0)</f>
        <v>0</v>
      </c>
      <c r="BJ174" s="16" t="s">
        <v>86</v>
      </c>
      <c r="BK174" s="168">
        <f>ROUND(I174*H174,2)</f>
        <v>0</v>
      </c>
      <c r="BL174" s="16" t="s">
        <v>147</v>
      </c>
      <c r="BM174" s="167" t="s">
        <v>216</v>
      </c>
    </row>
    <row r="175" spans="1:65" s="13" customFormat="1">
      <c r="B175" s="169"/>
      <c r="D175" s="170" t="s">
        <v>148</v>
      </c>
      <c r="E175" s="171" t="s">
        <v>1</v>
      </c>
      <c r="F175" s="172" t="s">
        <v>217</v>
      </c>
      <c r="H175" s="173">
        <v>5.2</v>
      </c>
      <c r="I175" s="174"/>
      <c r="L175" s="169"/>
      <c r="M175" s="175"/>
      <c r="N175" s="176"/>
      <c r="O175" s="176"/>
      <c r="P175" s="176"/>
      <c r="Q175" s="176"/>
      <c r="R175" s="176"/>
      <c r="S175" s="176"/>
      <c r="T175" s="177"/>
      <c r="AT175" s="171" t="s">
        <v>148</v>
      </c>
      <c r="AU175" s="171" t="s">
        <v>86</v>
      </c>
      <c r="AV175" s="13" t="s">
        <v>86</v>
      </c>
      <c r="AW175" s="13" t="s">
        <v>31</v>
      </c>
      <c r="AX175" s="13" t="s">
        <v>75</v>
      </c>
      <c r="AY175" s="171" t="s">
        <v>141</v>
      </c>
    </row>
    <row r="176" spans="1:65" s="13" customFormat="1">
      <c r="B176" s="169"/>
      <c r="D176" s="170" t="s">
        <v>148</v>
      </c>
      <c r="E176" s="171" t="s">
        <v>1</v>
      </c>
      <c r="F176" s="172" t="s">
        <v>218</v>
      </c>
      <c r="H176" s="173">
        <v>1.7549999999999999</v>
      </c>
      <c r="I176" s="174"/>
      <c r="L176" s="169"/>
      <c r="M176" s="175"/>
      <c r="N176" s="176"/>
      <c r="O176" s="176"/>
      <c r="P176" s="176"/>
      <c r="Q176" s="176"/>
      <c r="R176" s="176"/>
      <c r="S176" s="176"/>
      <c r="T176" s="177"/>
      <c r="AT176" s="171" t="s">
        <v>148</v>
      </c>
      <c r="AU176" s="171" t="s">
        <v>86</v>
      </c>
      <c r="AV176" s="13" t="s">
        <v>86</v>
      </c>
      <c r="AW176" s="13" t="s">
        <v>31</v>
      </c>
      <c r="AX176" s="13" t="s">
        <v>75</v>
      </c>
      <c r="AY176" s="171" t="s">
        <v>141</v>
      </c>
    </row>
    <row r="177" spans="1:65" s="14" customFormat="1">
      <c r="B177" s="178"/>
      <c r="D177" s="170" t="s">
        <v>148</v>
      </c>
      <c r="E177" s="179" t="s">
        <v>1</v>
      </c>
      <c r="F177" s="180" t="s">
        <v>150</v>
      </c>
      <c r="H177" s="181">
        <v>6.9550000000000001</v>
      </c>
      <c r="I177" s="182"/>
      <c r="L177" s="178"/>
      <c r="M177" s="183"/>
      <c r="N177" s="184"/>
      <c r="O177" s="184"/>
      <c r="P177" s="184"/>
      <c r="Q177" s="184"/>
      <c r="R177" s="184"/>
      <c r="S177" s="184"/>
      <c r="T177" s="185"/>
      <c r="AT177" s="179" t="s">
        <v>148</v>
      </c>
      <c r="AU177" s="179" t="s">
        <v>86</v>
      </c>
      <c r="AV177" s="14" t="s">
        <v>147</v>
      </c>
      <c r="AW177" s="14" t="s">
        <v>31</v>
      </c>
      <c r="AX177" s="14" t="s">
        <v>81</v>
      </c>
      <c r="AY177" s="179" t="s">
        <v>141</v>
      </c>
    </row>
    <row r="178" spans="1:65" s="2" customFormat="1" ht="24.2" customHeight="1">
      <c r="A178" s="31"/>
      <c r="B178" s="154"/>
      <c r="C178" s="155" t="s">
        <v>219</v>
      </c>
      <c r="D178" s="155" t="s">
        <v>143</v>
      </c>
      <c r="E178" s="156" t="s">
        <v>220</v>
      </c>
      <c r="F178" s="157" t="s">
        <v>221</v>
      </c>
      <c r="G178" s="158" t="s">
        <v>153</v>
      </c>
      <c r="H178" s="159">
        <v>6.9550000000000001</v>
      </c>
      <c r="I178" s="160"/>
      <c r="J178" s="161">
        <f>ROUND(I178*H178,2)</f>
        <v>0</v>
      </c>
      <c r="K178" s="162"/>
      <c r="L178" s="32"/>
      <c r="M178" s="163" t="s">
        <v>1</v>
      </c>
      <c r="N178" s="164" t="s">
        <v>41</v>
      </c>
      <c r="O178" s="60"/>
      <c r="P178" s="165">
        <f>O178*H178</f>
        <v>0</v>
      </c>
      <c r="Q178" s="165">
        <v>0</v>
      </c>
      <c r="R178" s="165">
        <f>Q178*H178</f>
        <v>0</v>
      </c>
      <c r="S178" s="165">
        <v>0</v>
      </c>
      <c r="T178" s="166">
        <f>S178*H178</f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67" t="s">
        <v>147</v>
      </c>
      <c r="AT178" s="167" t="s">
        <v>143</v>
      </c>
      <c r="AU178" s="167" t="s">
        <v>86</v>
      </c>
      <c r="AY178" s="16" t="s">
        <v>141</v>
      </c>
      <c r="BE178" s="168">
        <f>IF(N178="základná",J178,0)</f>
        <v>0</v>
      </c>
      <c r="BF178" s="168">
        <f>IF(N178="znížená",J178,0)</f>
        <v>0</v>
      </c>
      <c r="BG178" s="168">
        <f>IF(N178="zákl. prenesená",J178,0)</f>
        <v>0</v>
      </c>
      <c r="BH178" s="168">
        <f>IF(N178="zníž. prenesená",J178,0)</f>
        <v>0</v>
      </c>
      <c r="BI178" s="168">
        <f>IF(N178="nulová",J178,0)</f>
        <v>0</v>
      </c>
      <c r="BJ178" s="16" t="s">
        <v>86</v>
      </c>
      <c r="BK178" s="168">
        <f>ROUND(I178*H178,2)</f>
        <v>0</v>
      </c>
      <c r="BL178" s="16" t="s">
        <v>147</v>
      </c>
      <c r="BM178" s="167" t="s">
        <v>222</v>
      </c>
    </row>
    <row r="179" spans="1:65" s="12" customFormat="1" ht="22.9" customHeight="1">
      <c r="B179" s="141"/>
      <c r="D179" s="142" t="s">
        <v>74</v>
      </c>
      <c r="E179" s="152" t="s">
        <v>156</v>
      </c>
      <c r="F179" s="152" t="s">
        <v>223</v>
      </c>
      <c r="I179" s="144"/>
      <c r="J179" s="153">
        <f>BK179</f>
        <v>0</v>
      </c>
      <c r="L179" s="141"/>
      <c r="M179" s="146"/>
      <c r="N179" s="147"/>
      <c r="O179" s="147"/>
      <c r="P179" s="148">
        <f>SUM(P180:P190)</f>
        <v>0</v>
      </c>
      <c r="Q179" s="147"/>
      <c r="R179" s="148">
        <f>SUM(R180:R190)</f>
        <v>0</v>
      </c>
      <c r="S179" s="147"/>
      <c r="T179" s="149">
        <f>SUM(T180:T190)</f>
        <v>0</v>
      </c>
      <c r="AR179" s="142" t="s">
        <v>81</v>
      </c>
      <c r="AT179" s="150" t="s">
        <v>74</v>
      </c>
      <c r="AU179" s="150" t="s">
        <v>81</v>
      </c>
      <c r="AY179" s="142" t="s">
        <v>141</v>
      </c>
      <c r="BK179" s="151">
        <f>SUM(BK180:BK190)</f>
        <v>0</v>
      </c>
    </row>
    <row r="180" spans="1:65" s="2" customFormat="1" ht="21.75" customHeight="1">
      <c r="A180" s="31"/>
      <c r="B180" s="154"/>
      <c r="C180" s="155" t="s">
        <v>188</v>
      </c>
      <c r="D180" s="155" t="s">
        <v>143</v>
      </c>
      <c r="E180" s="156" t="s">
        <v>224</v>
      </c>
      <c r="F180" s="157" t="s">
        <v>225</v>
      </c>
      <c r="G180" s="158" t="s">
        <v>178</v>
      </c>
      <c r="H180" s="159">
        <v>2.3570000000000002</v>
      </c>
      <c r="I180" s="160"/>
      <c r="J180" s="161">
        <f>ROUND(I180*H180,2)</f>
        <v>0</v>
      </c>
      <c r="K180" s="162"/>
      <c r="L180" s="32"/>
      <c r="M180" s="163" t="s">
        <v>1</v>
      </c>
      <c r="N180" s="164" t="s">
        <v>41</v>
      </c>
      <c r="O180" s="60"/>
      <c r="P180" s="165">
        <f>O180*H180</f>
        <v>0</v>
      </c>
      <c r="Q180" s="165">
        <v>0</v>
      </c>
      <c r="R180" s="165">
        <f>Q180*H180</f>
        <v>0</v>
      </c>
      <c r="S180" s="165">
        <v>0</v>
      </c>
      <c r="T180" s="166">
        <f>S180*H180</f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67" t="s">
        <v>147</v>
      </c>
      <c r="AT180" s="167" t="s">
        <v>143</v>
      </c>
      <c r="AU180" s="167" t="s">
        <v>86</v>
      </c>
      <c r="AY180" s="16" t="s">
        <v>141</v>
      </c>
      <c r="BE180" s="168">
        <f>IF(N180="základná",J180,0)</f>
        <v>0</v>
      </c>
      <c r="BF180" s="168">
        <f>IF(N180="znížená",J180,0)</f>
        <v>0</v>
      </c>
      <c r="BG180" s="168">
        <f>IF(N180="zákl. prenesená",J180,0)</f>
        <v>0</v>
      </c>
      <c r="BH180" s="168">
        <f>IF(N180="zníž. prenesená",J180,0)</f>
        <v>0</v>
      </c>
      <c r="BI180" s="168">
        <f>IF(N180="nulová",J180,0)</f>
        <v>0</v>
      </c>
      <c r="BJ180" s="16" t="s">
        <v>86</v>
      </c>
      <c r="BK180" s="168">
        <f>ROUND(I180*H180,2)</f>
        <v>0</v>
      </c>
      <c r="BL180" s="16" t="s">
        <v>147</v>
      </c>
      <c r="BM180" s="167" t="s">
        <v>226</v>
      </c>
    </row>
    <row r="181" spans="1:65" s="13" customFormat="1">
      <c r="B181" s="169"/>
      <c r="D181" s="170" t="s">
        <v>148</v>
      </c>
      <c r="E181" s="171" t="s">
        <v>1</v>
      </c>
      <c r="F181" s="172" t="s">
        <v>227</v>
      </c>
      <c r="H181" s="173">
        <v>2.3570000000000002</v>
      </c>
      <c r="I181" s="174"/>
      <c r="L181" s="169"/>
      <c r="M181" s="175"/>
      <c r="N181" s="176"/>
      <c r="O181" s="176"/>
      <c r="P181" s="176"/>
      <c r="Q181" s="176"/>
      <c r="R181" s="176"/>
      <c r="S181" s="176"/>
      <c r="T181" s="177"/>
      <c r="AT181" s="171" t="s">
        <v>148</v>
      </c>
      <c r="AU181" s="171" t="s">
        <v>86</v>
      </c>
      <c r="AV181" s="13" t="s">
        <v>86</v>
      </c>
      <c r="AW181" s="13" t="s">
        <v>31</v>
      </c>
      <c r="AX181" s="13" t="s">
        <v>75</v>
      </c>
      <c r="AY181" s="171" t="s">
        <v>141</v>
      </c>
    </row>
    <row r="182" spans="1:65" s="14" customFormat="1">
      <c r="B182" s="178"/>
      <c r="D182" s="170" t="s">
        <v>148</v>
      </c>
      <c r="E182" s="179" t="s">
        <v>1</v>
      </c>
      <c r="F182" s="180" t="s">
        <v>150</v>
      </c>
      <c r="H182" s="181">
        <v>2.3570000000000002</v>
      </c>
      <c r="I182" s="182"/>
      <c r="L182" s="178"/>
      <c r="M182" s="183"/>
      <c r="N182" s="184"/>
      <c r="O182" s="184"/>
      <c r="P182" s="184"/>
      <c r="Q182" s="184"/>
      <c r="R182" s="184"/>
      <c r="S182" s="184"/>
      <c r="T182" s="185"/>
      <c r="AT182" s="179" t="s">
        <v>148</v>
      </c>
      <c r="AU182" s="179" t="s">
        <v>86</v>
      </c>
      <c r="AV182" s="14" t="s">
        <v>147</v>
      </c>
      <c r="AW182" s="14" t="s">
        <v>31</v>
      </c>
      <c r="AX182" s="14" t="s">
        <v>81</v>
      </c>
      <c r="AY182" s="179" t="s">
        <v>141</v>
      </c>
    </row>
    <row r="183" spans="1:65" s="2" customFormat="1" ht="24.2" customHeight="1">
      <c r="A183" s="31"/>
      <c r="B183" s="154"/>
      <c r="C183" s="155" t="s">
        <v>228</v>
      </c>
      <c r="D183" s="155" t="s">
        <v>143</v>
      </c>
      <c r="E183" s="156" t="s">
        <v>229</v>
      </c>
      <c r="F183" s="157" t="s">
        <v>230</v>
      </c>
      <c r="G183" s="158" t="s">
        <v>153</v>
      </c>
      <c r="H183" s="159">
        <v>10.646000000000001</v>
      </c>
      <c r="I183" s="160"/>
      <c r="J183" s="161">
        <f>ROUND(I183*H183,2)</f>
        <v>0</v>
      </c>
      <c r="K183" s="162"/>
      <c r="L183" s="32"/>
      <c r="M183" s="163" t="s">
        <v>1</v>
      </c>
      <c r="N183" s="164" t="s">
        <v>41</v>
      </c>
      <c r="O183" s="60"/>
      <c r="P183" s="165">
        <f>O183*H183</f>
        <v>0</v>
      </c>
      <c r="Q183" s="165">
        <v>0</v>
      </c>
      <c r="R183" s="165">
        <f>Q183*H183</f>
        <v>0</v>
      </c>
      <c r="S183" s="165">
        <v>0</v>
      </c>
      <c r="T183" s="166">
        <f>S183*H183</f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67" t="s">
        <v>147</v>
      </c>
      <c r="AT183" s="167" t="s">
        <v>143</v>
      </c>
      <c r="AU183" s="167" t="s">
        <v>86</v>
      </c>
      <c r="AY183" s="16" t="s">
        <v>141</v>
      </c>
      <c r="BE183" s="168">
        <f>IF(N183="základná",J183,0)</f>
        <v>0</v>
      </c>
      <c r="BF183" s="168">
        <f>IF(N183="znížená",J183,0)</f>
        <v>0</v>
      </c>
      <c r="BG183" s="168">
        <f>IF(N183="zákl. prenesená",J183,0)</f>
        <v>0</v>
      </c>
      <c r="BH183" s="168">
        <f>IF(N183="zníž. prenesená",J183,0)</f>
        <v>0</v>
      </c>
      <c r="BI183" s="168">
        <f>IF(N183="nulová",J183,0)</f>
        <v>0</v>
      </c>
      <c r="BJ183" s="16" t="s">
        <v>86</v>
      </c>
      <c r="BK183" s="168">
        <f>ROUND(I183*H183,2)</f>
        <v>0</v>
      </c>
      <c r="BL183" s="16" t="s">
        <v>147</v>
      </c>
      <c r="BM183" s="167" t="s">
        <v>231</v>
      </c>
    </row>
    <row r="184" spans="1:65" s="13" customFormat="1">
      <c r="B184" s="169"/>
      <c r="D184" s="170" t="s">
        <v>148</v>
      </c>
      <c r="E184" s="171" t="s">
        <v>1</v>
      </c>
      <c r="F184" s="172" t="s">
        <v>232</v>
      </c>
      <c r="H184" s="173">
        <v>10.646000000000001</v>
      </c>
      <c r="I184" s="174"/>
      <c r="L184" s="169"/>
      <c r="M184" s="175"/>
      <c r="N184" s="176"/>
      <c r="O184" s="176"/>
      <c r="P184" s="176"/>
      <c r="Q184" s="176"/>
      <c r="R184" s="176"/>
      <c r="S184" s="176"/>
      <c r="T184" s="177"/>
      <c r="AT184" s="171" t="s">
        <v>148</v>
      </c>
      <c r="AU184" s="171" t="s">
        <v>86</v>
      </c>
      <c r="AV184" s="13" t="s">
        <v>86</v>
      </c>
      <c r="AW184" s="13" t="s">
        <v>31</v>
      </c>
      <c r="AX184" s="13" t="s">
        <v>75</v>
      </c>
      <c r="AY184" s="171" t="s">
        <v>141</v>
      </c>
    </row>
    <row r="185" spans="1:65" s="14" customFormat="1">
      <c r="B185" s="178"/>
      <c r="D185" s="170" t="s">
        <v>148</v>
      </c>
      <c r="E185" s="179" t="s">
        <v>1</v>
      </c>
      <c r="F185" s="180" t="s">
        <v>150</v>
      </c>
      <c r="H185" s="181">
        <v>10.646000000000001</v>
      </c>
      <c r="I185" s="182"/>
      <c r="L185" s="178"/>
      <c r="M185" s="183"/>
      <c r="N185" s="184"/>
      <c r="O185" s="184"/>
      <c r="P185" s="184"/>
      <c r="Q185" s="184"/>
      <c r="R185" s="184"/>
      <c r="S185" s="184"/>
      <c r="T185" s="185"/>
      <c r="AT185" s="179" t="s">
        <v>148</v>
      </c>
      <c r="AU185" s="179" t="s">
        <v>86</v>
      </c>
      <c r="AV185" s="14" t="s">
        <v>147</v>
      </c>
      <c r="AW185" s="14" t="s">
        <v>31</v>
      </c>
      <c r="AX185" s="14" t="s">
        <v>81</v>
      </c>
      <c r="AY185" s="179" t="s">
        <v>141</v>
      </c>
    </row>
    <row r="186" spans="1:65" s="2" customFormat="1" ht="24.2" customHeight="1">
      <c r="A186" s="31"/>
      <c r="B186" s="154"/>
      <c r="C186" s="155" t="s">
        <v>7</v>
      </c>
      <c r="D186" s="155" t="s">
        <v>143</v>
      </c>
      <c r="E186" s="156" t="s">
        <v>233</v>
      </c>
      <c r="F186" s="157" t="s">
        <v>234</v>
      </c>
      <c r="G186" s="158" t="s">
        <v>153</v>
      </c>
      <c r="H186" s="159">
        <v>10.646000000000001</v>
      </c>
      <c r="I186" s="160"/>
      <c r="J186" s="161">
        <f>ROUND(I186*H186,2)</f>
        <v>0</v>
      </c>
      <c r="K186" s="162"/>
      <c r="L186" s="32"/>
      <c r="M186" s="163" t="s">
        <v>1</v>
      </c>
      <c r="N186" s="164" t="s">
        <v>41</v>
      </c>
      <c r="O186" s="60"/>
      <c r="P186" s="165">
        <f>O186*H186</f>
        <v>0</v>
      </c>
      <c r="Q186" s="165">
        <v>0</v>
      </c>
      <c r="R186" s="165">
        <f>Q186*H186</f>
        <v>0</v>
      </c>
      <c r="S186" s="165">
        <v>0</v>
      </c>
      <c r="T186" s="166">
        <f>S186*H186</f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67" t="s">
        <v>147</v>
      </c>
      <c r="AT186" s="167" t="s">
        <v>143</v>
      </c>
      <c r="AU186" s="167" t="s">
        <v>86</v>
      </c>
      <c r="AY186" s="16" t="s">
        <v>141</v>
      </c>
      <c r="BE186" s="168">
        <f>IF(N186="základná",J186,0)</f>
        <v>0</v>
      </c>
      <c r="BF186" s="168">
        <f>IF(N186="znížená",J186,0)</f>
        <v>0</v>
      </c>
      <c r="BG186" s="168">
        <f>IF(N186="zákl. prenesená",J186,0)</f>
        <v>0</v>
      </c>
      <c r="BH186" s="168">
        <f>IF(N186="zníž. prenesená",J186,0)</f>
        <v>0</v>
      </c>
      <c r="BI186" s="168">
        <f>IF(N186="nulová",J186,0)</f>
        <v>0</v>
      </c>
      <c r="BJ186" s="16" t="s">
        <v>86</v>
      </c>
      <c r="BK186" s="168">
        <f>ROUND(I186*H186,2)</f>
        <v>0</v>
      </c>
      <c r="BL186" s="16" t="s">
        <v>147</v>
      </c>
      <c r="BM186" s="167" t="s">
        <v>235</v>
      </c>
    </row>
    <row r="187" spans="1:65" s="2" customFormat="1" ht="16.5" customHeight="1">
      <c r="A187" s="31"/>
      <c r="B187" s="154"/>
      <c r="C187" s="155" t="s">
        <v>236</v>
      </c>
      <c r="D187" s="155" t="s">
        <v>143</v>
      </c>
      <c r="E187" s="156" t="s">
        <v>237</v>
      </c>
      <c r="F187" s="157" t="s">
        <v>238</v>
      </c>
      <c r="G187" s="158" t="s">
        <v>168</v>
      </c>
      <c r="H187" s="159">
        <v>170</v>
      </c>
      <c r="I187" s="160"/>
      <c r="J187" s="161">
        <f>ROUND(I187*H187,2)</f>
        <v>0</v>
      </c>
      <c r="K187" s="162"/>
      <c r="L187" s="32"/>
      <c r="M187" s="163" t="s">
        <v>1</v>
      </c>
      <c r="N187" s="164" t="s">
        <v>41</v>
      </c>
      <c r="O187" s="60"/>
      <c r="P187" s="165">
        <f>O187*H187</f>
        <v>0</v>
      </c>
      <c r="Q187" s="165">
        <v>0</v>
      </c>
      <c r="R187" s="165">
        <f>Q187*H187</f>
        <v>0</v>
      </c>
      <c r="S187" s="165">
        <v>0</v>
      </c>
      <c r="T187" s="166">
        <f>S187*H187</f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67" t="s">
        <v>147</v>
      </c>
      <c r="AT187" s="167" t="s">
        <v>143</v>
      </c>
      <c r="AU187" s="167" t="s">
        <v>86</v>
      </c>
      <c r="AY187" s="16" t="s">
        <v>141</v>
      </c>
      <c r="BE187" s="168">
        <f>IF(N187="základná",J187,0)</f>
        <v>0</v>
      </c>
      <c r="BF187" s="168">
        <f>IF(N187="znížená",J187,0)</f>
        <v>0</v>
      </c>
      <c r="BG187" s="168">
        <f>IF(N187="zákl. prenesená",J187,0)</f>
        <v>0</v>
      </c>
      <c r="BH187" s="168">
        <f>IF(N187="zníž. prenesená",J187,0)</f>
        <v>0</v>
      </c>
      <c r="BI187" s="168">
        <f>IF(N187="nulová",J187,0)</f>
        <v>0</v>
      </c>
      <c r="BJ187" s="16" t="s">
        <v>86</v>
      </c>
      <c r="BK187" s="168">
        <f>ROUND(I187*H187,2)</f>
        <v>0</v>
      </c>
      <c r="BL187" s="16" t="s">
        <v>147</v>
      </c>
      <c r="BM187" s="167" t="s">
        <v>239</v>
      </c>
    </row>
    <row r="188" spans="1:65" s="13" customFormat="1">
      <c r="B188" s="169"/>
      <c r="D188" s="170" t="s">
        <v>148</v>
      </c>
      <c r="E188" s="171" t="s">
        <v>1</v>
      </c>
      <c r="F188" s="172" t="s">
        <v>240</v>
      </c>
      <c r="H188" s="173">
        <v>170</v>
      </c>
      <c r="I188" s="174"/>
      <c r="L188" s="169"/>
      <c r="M188" s="175"/>
      <c r="N188" s="176"/>
      <c r="O188" s="176"/>
      <c r="P188" s="176"/>
      <c r="Q188" s="176"/>
      <c r="R188" s="176"/>
      <c r="S188" s="176"/>
      <c r="T188" s="177"/>
      <c r="AT188" s="171" t="s">
        <v>148</v>
      </c>
      <c r="AU188" s="171" t="s">
        <v>86</v>
      </c>
      <c r="AV188" s="13" t="s">
        <v>86</v>
      </c>
      <c r="AW188" s="13" t="s">
        <v>31</v>
      </c>
      <c r="AX188" s="13" t="s">
        <v>75</v>
      </c>
      <c r="AY188" s="171" t="s">
        <v>141</v>
      </c>
    </row>
    <row r="189" spans="1:65" s="14" customFormat="1">
      <c r="B189" s="178"/>
      <c r="D189" s="170" t="s">
        <v>148</v>
      </c>
      <c r="E189" s="179" t="s">
        <v>1</v>
      </c>
      <c r="F189" s="180" t="s">
        <v>150</v>
      </c>
      <c r="H189" s="181">
        <v>170</v>
      </c>
      <c r="I189" s="182"/>
      <c r="L189" s="178"/>
      <c r="M189" s="183"/>
      <c r="N189" s="184"/>
      <c r="O189" s="184"/>
      <c r="P189" s="184"/>
      <c r="Q189" s="184"/>
      <c r="R189" s="184"/>
      <c r="S189" s="184"/>
      <c r="T189" s="185"/>
      <c r="AT189" s="179" t="s">
        <v>148</v>
      </c>
      <c r="AU189" s="179" t="s">
        <v>86</v>
      </c>
      <c r="AV189" s="14" t="s">
        <v>147</v>
      </c>
      <c r="AW189" s="14" t="s">
        <v>31</v>
      </c>
      <c r="AX189" s="14" t="s">
        <v>81</v>
      </c>
      <c r="AY189" s="179" t="s">
        <v>141</v>
      </c>
    </row>
    <row r="190" spans="1:65" s="2" customFormat="1" ht="24.2" customHeight="1">
      <c r="A190" s="31"/>
      <c r="B190" s="154"/>
      <c r="C190" s="186" t="s">
        <v>194</v>
      </c>
      <c r="D190" s="186" t="s">
        <v>195</v>
      </c>
      <c r="E190" s="187" t="s">
        <v>241</v>
      </c>
      <c r="F190" s="188" t="s">
        <v>242</v>
      </c>
      <c r="G190" s="189" t="s">
        <v>153</v>
      </c>
      <c r="H190" s="190">
        <v>209</v>
      </c>
      <c r="I190" s="191"/>
      <c r="J190" s="192">
        <f>ROUND(I190*H190,2)</f>
        <v>0</v>
      </c>
      <c r="K190" s="193"/>
      <c r="L190" s="194"/>
      <c r="M190" s="195" t="s">
        <v>1</v>
      </c>
      <c r="N190" s="196" t="s">
        <v>41</v>
      </c>
      <c r="O190" s="60"/>
      <c r="P190" s="165">
        <f>O190*H190</f>
        <v>0</v>
      </c>
      <c r="Q190" s="165">
        <v>0</v>
      </c>
      <c r="R190" s="165">
        <f>Q190*H190</f>
        <v>0</v>
      </c>
      <c r="S190" s="165">
        <v>0</v>
      </c>
      <c r="T190" s="166">
        <f>S190*H190</f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67" t="s">
        <v>162</v>
      </c>
      <c r="AT190" s="167" t="s">
        <v>195</v>
      </c>
      <c r="AU190" s="167" t="s">
        <v>86</v>
      </c>
      <c r="AY190" s="16" t="s">
        <v>141</v>
      </c>
      <c r="BE190" s="168">
        <f>IF(N190="základná",J190,0)</f>
        <v>0</v>
      </c>
      <c r="BF190" s="168">
        <f>IF(N190="znížená",J190,0)</f>
        <v>0</v>
      </c>
      <c r="BG190" s="168">
        <f>IF(N190="zákl. prenesená",J190,0)</f>
        <v>0</v>
      </c>
      <c r="BH190" s="168">
        <f>IF(N190="zníž. prenesená",J190,0)</f>
        <v>0</v>
      </c>
      <c r="BI190" s="168">
        <f>IF(N190="nulová",J190,0)</f>
        <v>0</v>
      </c>
      <c r="BJ190" s="16" t="s">
        <v>86</v>
      </c>
      <c r="BK190" s="168">
        <f>ROUND(I190*H190,2)</f>
        <v>0</v>
      </c>
      <c r="BL190" s="16" t="s">
        <v>147</v>
      </c>
      <c r="BM190" s="167" t="s">
        <v>243</v>
      </c>
    </row>
    <row r="191" spans="1:65" s="12" customFormat="1" ht="22.9" customHeight="1">
      <c r="B191" s="141"/>
      <c r="D191" s="142" t="s">
        <v>74</v>
      </c>
      <c r="E191" s="152" t="s">
        <v>147</v>
      </c>
      <c r="F191" s="152" t="s">
        <v>244</v>
      </c>
      <c r="I191" s="144"/>
      <c r="J191" s="153">
        <f>BK191</f>
        <v>0</v>
      </c>
      <c r="L191" s="141"/>
      <c r="M191" s="146"/>
      <c r="N191" s="147"/>
      <c r="O191" s="147"/>
      <c r="P191" s="148">
        <f>SUM(P192:P208)</f>
        <v>0</v>
      </c>
      <c r="Q191" s="147"/>
      <c r="R191" s="148">
        <f>SUM(R192:R208)</f>
        <v>0</v>
      </c>
      <c r="S191" s="147"/>
      <c r="T191" s="149">
        <f>SUM(T192:T208)</f>
        <v>0</v>
      </c>
      <c r="AR191" s="142" t="s">
        <v>81</v>
      </c>
      <c r="AT191" s="150" t="s">
        <v>74</v>
      </c>
      <c r="AU191" s="150" t="s">
        <v>81</v>
      </c>
      <c r="AY191" s="142" t="s">
        <v>141</v>
      </c>
      <c r="BK191" s="151">
        <f>SUM(BK192:BK208)</f>
        <v>0</v>
      </c>
    </row>
    <row r="192" spans="1:65" s="2" customFormat="1" ht="24.2" customHeight="1">
      <c r="A192" s="31"/>
      <c r="B192" s="154"/>
      <c r="C192" s="155" t="s">
        <v>245</v>
      </c>
      <c r="D192" s="155" t="s">
        <v>143</v>
      </c>
      <c r="E192" s="156" t="s">
        <v>246</v>
      </c>
      <c r="F192" s="157" t="s">
        <v>247</v>
      </c>
      <c r="G192" s="158" t="s">
        <v>178</v>
      </c>
      <c r="H192" s="159">
        <v>42.063000000000002</v>
      </c>
      <c r="I192" s="160"/>
      <c r="J192" s="161">
        <f>ROUND(I192*H192,2)</f>
        <v>0</v>
      </c>
      <c r="K192" s="162"/>
      <c r="L192" s="32"/>
      <c r="M192" s="163" t="s">
        <v>1</v>
      </c>
      <c r="N192" s="164" t="s">
        <v>41</v>
      </c>
      <c r="O192" s="60"/>
      <c r="P192" s="165">
        <f>O192*H192</f>
        <v>0</v>
      </c>
      <c r="Q192" s="165">
        <v>0</v>
      </c>
      <c r="R192" s="165">
        <f>Q192*H192</f>
        <v>0</v>
      </c>
      <c r="S192" s="165">
        <v>0</v>
      </c>
      <c r="T192" s="166">
        <f>S192*H192</f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167" t="s">
        <v>147</v>
      </c>
      <c r="AT192" s="167" t="s">
        <v>143</v>
      </c>
      <c r="AU192" s="167" t="s">
        <v>86</v>
      </c>
      <c r="AY192" s="16" t="s">
        <v>141</v>
      </c>
      <c r="BE192" s="168">
        <f>IF(N192="základná",J192,0)</f>
        <v>0</v>
      </c>
      <c r="BF192" s="168">
        <f>IF(N192="znížená",J192,0)</f>
        <v>0</v>
      </c>
      <c r="BG192" s="168">
        <f>IF(N192="zákl. prenesená",J192,0)</f>
        <v>0</v>
      </c>
      <c r="BH192" s="168">
        <f>IF(N192="zníž. prenesená",J192,0)</f>
        <v>0</v>
      </c>
      <c r="BI192" s="168">
        <f>IF(N192="nulová",J192,0)</f>
        <v>0</v>
      </c>
      <c r="BJ192" s="16" t="s">
        <v>86</v>
      </c>
      <c r="BK192" s="168">
        <f>ROUND(I192*H192,2)</f>
        <v>0</v>
      </c>
      <c r="BL192" s="16" t="s">
        <v>147</v>
      </c>
      <c r="BM192" s="167" t="s">
        <v>248</v>
      </c>
    </row>
    <row r="193" spans="1:65" s="13" customFormat="1">
      <c r="B193" s="169"/>
      <c r="D193" s="170" t="s">
        <v>148</v>
      </c>
      <c r="E193" s="171" t="s">
        <v>1</v>
      </c>
      <c r="F193" s="172" t="s">
        <v>249</v>
      </c>
      <c r="H193" s="173">
        <v>42.063000000000002</v>
      </c>
      <c r="I193" s="174"/>
      <c r="L193" s="169"/>
      <c r="M193" s="175"/>
      <c r="N193" s="176"/>
      <c r="O193" s="176"/>
      <c r="P193" s="176"/>
      <c r="Q193" s="176"/>
      <c r="R193" s="176"/>
      <c r="S193" s="176"/>
      <c r="T193" s="177"/>
      <c r="AT193" s="171" t="s">
        <v>148</v>
      </c>
      <c r="AU193" s="171" t="s">
        <v>86</v>
      </c>
      <c r="AV193" s="13" t="s">
        <v>86</v>
      </c>
      <c r="AW193" s="13" t="s">
        <v>31</v>
      </c>
      <c r="AX193" s="13" t="s">
        <v>75</v>
      </c>
      <c r="AY193" s="171" t="s">
        <v>141</v>
      </c>
    </row>
    <row r="194" spans="1:65" s="14" customFormat="1">
      <c r="B194" s="178"/>
      <c r="D194" s="170" t="s">
        <v>148</v>
      </c>
      <c r="E194" s="179" t="s">
        <v>1</v>
      </c>
      <c r="F194" s="180" t="s">
        <v>150</v>
      </c>
      <c r="H194" s="181">
        <v>42.063000000000002</v>
      </c>
      <c r="I194" s="182"/>
      <c r="L194" s="178"/>
      <c r="M194" s="183"/>
      <c r="N194" s="184"/>
      <c r="O194" s="184"/>
      <c r="P194" s="184"/>
      <c r="Q194" s="184"/>
      <c r="R194" s="184"/>
      <c r="S194" s="184"/>
      <c r="T194" s="185"/>
      <c r="AT194" s="179" t="s">
        <v>148</v>
      </c>
      <c r="AU194" s="179" t="s">
        <v>86</v>
      </c>
      <c r="AV194" s="14" t="s">
        <v>147</v>
      </c>
      <c r="AW194" s="14" t="s">
        <v>31</v>
      </c>
      <c r="AX194" s="14" t="s">
        <v>81</v>
      </c>
      <c r="AY194" s="179" t="s">
        <v>141</v>
      </c>
    </row>
    <row r="195" spans="1:65" s="2" customFormat="1" ht="24.2" customHeight="1">
      <c r="A195" s="31"/>
      <c r="B195" s="154"/>
      <c r="C195" s="155" t="s">
        <v>198</v>
      </c>
      <c r="D195" s="155" t="s">
        <v>143</v>
      </c>
      <c r="E195" s="156" t="s">
        <v>250</v>
      </c>
      <c r="F195" s="157" t="s">
        <v>251</v>
      </c>
      <c r="G195" s="158" t="s">
        <v>153</v>
      </c>
      <c r="H195" s="159">
        <v>280.5</v>
      </c>
      <c r="I195" s="160"/>
      <c r="J195" s="161">
        <f>ROUND(I195*H195,2)</f>
        <v>0</v>
      </c>
      <c r="K195" s="162"/>
      <c r="L195" s="32"/>
      <c r="M195" s="163" t="s">
        <v>1</v>
      </c>
      <c r="N195" s="164" t="s">
        <v>41</v>
      </c>
      <c r="O195" s="60"/>
      <c r="P195" s="165">
        <f>O195*H195</f>
        <v>0</v>
      </c>
      <c r="Q195" s="165">
        <v>0</v>
      </c>
      <c r="R195" s="165">
        <f>Q195*H195</f>
        <v>0</v>
      </c>
      <c r="S195" s="165">
        <v>0</v>
      </c>
      <c r="T195" s="166">
        <f>S195*H195</f>
        <v>0</v>
      </c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167" t="s">
        <v>147</v>
      </c>
      <c r="AT195" s="167" t="s">
        <v>143</v>
      </c>
      <c r="AU195" s="167" t="s">
        <v>86</v>
      </c>
      <c r="AY195" s="16" t="s">
        <v>141</v>
      </c>
      <c r="BE195" s="168">
        <f>IF(N195="základná",J195,0)</f>
        <v>0</v>
      </c>
      <c r="BF195" s="168">
        <f>IF(N195="znížená",J195,0)</f>
        <v>0</v>
      </c>
      <c r="BG195" s="168">
        <f>IF(N195="zákl. prenesená",J195,0)</f>
        <v>0</v>
      </c>
      <c r="BH195" s="168">
        <f>IF(N195="zníž. prenesená",J195,0)</f>
        <v>0</v>
      </c>
      <c r="BI195" s="168">
        <f>IF(N195="nulová",J195,0)</f>
        <v>0</v>
      </c>
      <c r="BJ195" s="16" t="s">
        <v>86</v>
      </c>
      <c r="BK195" s="168">
        <f>ROUND(I195*H195,2)</f>
        <v>0</v>
      </c>
      <c r="BL195" s="16" t="s">
        <v>147</v>
      </c>
      <c r="BM195" s="167" t="s">
        <v>252</v>
      </c>
    </row>
    <row r="196" spans="1:65" s="13" customFormat="1">
      <c r="B196" s="169"/>
      <c r="D196" s="170" t="s">
        <v>148</v>
      </c>
      <c r="E196" s="171" t="s">
        <v>1</v>
      </c>
      <c r="F196" s="172" t="s">
        <v>253</v>
      </c>
      <c r="H196" s="173">
        <v>280.5</v>
      </c>
      <c r="I196" s="174"/>
      <c r="L196" s="169"/>
      <c r="M196" s="175"/>
      <c r="N196" s="176"/>
      <c r="O196" s="176"/>
      <c r="P196" s="176"/>
      <c r="Q196" s="176"/>
      <c r="R196" s="176"/>
      <c r="S196" s="176"/>
      <c r="T196" s="177"/>
      <c r="AT196" s="171" t="s">
        <v>148</v>
      </c>
      <c r="AU196" s="171" t="s">
        <v>86</v>
      </c>
      <c r="AV196" s="13" t="s">
        <v>86</v>
      </c>
      <c r="AW196" s="13" t="s">
        <v>31</v>
      </c>
      <c r="AX196" s="13" t="s">
        <v>75</v>
      </c>
      <c r="AY196" s="171" t="s">
        <v>141</v>
      </c>
    </row>
    <row r="197" spans="1:65" s="14" customFormat="1">
      <c r="B197" s="178"/>
      <c r="D197" s="170" t="s">
        <v>148</v>
      </c>
      <c r="E197" s="179" t="s">
        <v>1</v>
      </c>
      <c r="F197" s="180" t="s">
        <v>150</v>
      </c>
      <c r="H197" s="181">
        <v>280.5</v>
      </c>
      <c r="I197" s="182"/>
      <c r="L197" s="178"/>
      <c r="M197" s="183"/>
      <c r="N197" s="184"/>
      <c r="O197" s="184"/>
      <c r="P197" s="184"/>
      <c r="Q197" s="184"/>
      <c r="R197" s="184"/>
      <c r="S197" s="184"/>
      <c r="T197" s="185"/>
      <c r="AT197" s="179" t="s">
        <v>148</v>
      </c>
      <c r="AU197" s="179" t="s">
        <v>86</v>
      </c>
      <c r="AV197" s="14" t="s">
        <v>147</v>
      </c>
      <c r="AW197" s="14" t="s">
        <v>31</v>
      </c>
      <c r="AX197" s="14" t="s">
        <v>81</v>
      </c>
      <c r="AY197" s="179" t="s">
        <v>141</v>
      </c>
    </row>
    <row r="198" spans="1:65" s="2" customFormat="1" ht="24.2" customHeight="1">
      <c r="A198" s="31"/>
      <c r="B198" s="154"/>
      <c r="C198" s="155" t="s">
        <v>254</v>
      </c>
      <c r="D198" s="155" t="s">
        <v>143</v>
      </c>
      <c r="E198" s="156" t="s">
        <v>255</v>
      </c>
      <c r="F198" s="157" t="s">
        <v>256</v>
      </c>
      <c r="G198" s="158" t="s">
        <v>153</v>
      </c>
      <c r="H198" s="159">
        <v>280.5</v>
      </c>
      <c r="I198" s="160"/>
      <c r="J198" s="161">
        <f>ROUND(I198*H198,2)</f>
        <v>0</v>
      </c>
      <c r="K198" s="162"/>
      <c r="L198" s="32"/>
      <c r="M198" s="163" t="s">
        <v>1</v>
      </c>
      <c r="N198" s="164" t="s">
        <v>41</v>
      </c>
      <c r="O198" s="60"/>
      <c r="P198" s="165">
        <f>O198*H198</f>
        <v>0</v>
      </c>
      <c r="Q198" s="165">
        <v>0</v>
      </c>
      <c r="R198" s="165">
        <f>Q198*H198</f>
        <v>0</v>
      </c>
      <c r="S198" s="165">
        <v>0</v>
      </c>
      <c r="T198" s="166">
        <f>S198*H198</f>
        <v>0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167" t="s">
        <v>147</v>
      </c>
      <c r="AT198" s="167" t="s">
        <v>143</v>
      </c>
      <c r="AU198" s="167" t="s">
        <v>86</v>
      </c>
      <c r="AY198" s="16" t="s">
        <v>141</v>
      </c>
      <c r="BE198" s="168">
        <f>IF(N198="základná",J198,0)</f>
        <v>0</v>
      </c>
      <c r="BF198" s="168">
        <f>IF(N198="znížená",J198,0)</f>
        <v>0</v>
      </c>
      <c r="BG198" s="168">
        <f>IF(N198="zákl. prenesená",J198,0)</f>
        <v>0</v>
      </c>
      <c r="BH198" s="168">
        <f>IF(N198="zníž. prenesená",J198,0)</f>
        <v>0</v>
      </c>
      <c r="BI198" s="168">
        <f>IF(N198="nulová",J198,0)</f>
        <v>0</v>
      </c>
      <c r="BJ198" s="16" t="s">
        <v>86</v>
      </c>
      <c r="BK198" s="168">
        <f>ROUND(I198*H198,2)</f>
        <v>0</v>
      </c>
      <c r="BL198" s="16" t="s">
        <v>147</v>
      </c>
      <c r="BM198" s="167" t="s">
        <v>257</v>
      </c>
    </row>
    <row r="199" spans="1:65" s="2" customFormat="1" ht="24.2" customHeight="1">
      <c r="A199" s="31"/>
      <c r="B199" s="154"/>
      <c r="C199" s="155" t="s">
        <v>203</v>
      </c>
      <c r="D199" s="155" t="s">
        <v>143</v>
      </c>
      <c r="E199" s="156" t="s">
        <v>258</v>
      </c>
      <c r="F199" s="157" t="s">
        <v>259</v>
      </c>
      <c r="G199" s="158" t="s">
        <v>260</v>
      </c>
      <c r="H199" s="159">
        <v>6.492</v>
      </c>
      <c r="I199" s="160"/>
      <c r="J199" s="161">
        <f>ROUND(I199*H199,2)</f>
        <v>0</v>
      </c>
      <c r="K199" s="162"/>
      <c r="L199" s="32"/>
      <c r="M199" s="163" t="s">
        <v>1</v>
      </c>
      <c r="N199" s="164" t="s">
        <v>41</v>
      </c>
      <c r="O199" s="60"/>
      <c r="P199" s="165">
        <f>O199*H199</f>
        <v>0</v>
      </c>
      <c r="Q199" s="165">
        <v>0</v>
      </c>
      <c r="R199" s="165">
        <f>Q199*H199</f>
        <v>0</v>
      </c>
      <c r="S199" s="165">
        <v>0</v>
      </c>
      <c r="T199" s="166">
        <f>S199*H199</f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67" t="s">
        <v>147</v>
      </c>
      <c r="AT199" s="167" t="s">
        <v>143</v>
      </c>
      <c r="AU199" s="167" t="s">
        <v>86</v>
      </c>
      <c r="AY199" s="16" t="s">
        <v>141</v>
      </c>
      <c r="BE199" s="168">
        <f>IF(N199="základná",J199,0)</f>
        <v>0</v>
      </c>
      <c r="BF199" s="168">
        <f>IF(N199="znížená",J199,0)</f>
        <v>0</v>
      </c>
      <c r="BG199" s="168">
        <f>IF(N199="zákl. prenesená",J199,0)</f>
        <v>0</v>
      </c>
      <c r="BH199" s="168">
        <f>IF(N199="zníž. prenesená",J199,0)</f>
        <v>0</v>
      </c>
      <c r="BI199" s="168">
        <f>IF(N199="nulová",J199,0)</f>
        <v>0</v>
      </c>
      <c r="BJ199" s="16" t="s">
        <v>86</v>
      </c>
      <c r="BK199" s="168">
        <f>ROUND(I199*H199,2)</f>
        <v>0</v>
      </c>
      <c r="BL199" s="16" t="s">
        <v>147</v>
      </c>
      <c r="BM199" s="167" t="s">
        <v>261</v>
      </c>
    </row>
    <row r="200" spans="1:65" s="2" customFormat="1" ht="24.2" customHeight="1">
      <c r="A200" s="31"/>
      <c r="B200" s="154"/>
      <c r="C200" s="155" t="s">
        <v>262</v>
      </c>
      <c r="D200" s="155" t="s">
        <v>143</v>
      </c>
      <c r="E200" s="156" t="s">
        <v>263</v>
      </c>
      <c r="F200" s="157" t="s">
        <v>264</v>
      </c>
      <c r="G200" s="158" t="s">
        <v>153</v>
      </c>
      <c r="H200" s="159">
        <v>7.5049999999999999</v>
      </c>
      <c r="I200" s="160"/>
      <c r="J200" s="161">
        <f>ROUND(I200*H200,2)</f>
        <v>0</v>
      </c>
      <c r="K200" s="162"/>
      <c r="L200" s="32"/>
      <c r="M200" s="163" t="s">
        <v>1</v>
      </c>
      <c r="N200" s="164" t="s">
        <v>41</v>
      </c>
      <c r="O200" s="60"/>
      <c r="P200" s="165">
        <f>O200*H200</f>
        <v>0</v>
      </c>
      <c r="Q200" s="165">
        <v>0</v>
      </c>
      <c r="R200" s="165">
        <f>Q200*H200</f>
        <v>0</v>
      </c>
      <c r="S200" s="165">
        <v>0</v>
      </c>
      <c r="T200" s="166">
        <f>S200*H200</f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167" t="s">
        <v>147</v>
      </c>
      <c r="AT200" s="167" t="s">
        <v>143</v>
      </c>
      <c r="AU200" s="167" t="s">
        <v>86</v>
      </c>
      <c r="AY200" s="16" t="s">
        <v>141</v>
      </c>
      <c r="BE200" s="168">
        <f>IF(N200="základná",J200,0)</f>
        <v>0</v>
      </c>
      <c r="BF200" s="168">
        <f>IF(N200="znížená",J200,0)</f>
        <v>0</v>
      </c>
      <c r="BG200" s="168">
        <f>IF(N200="zákl. prenesená",J200,0)</f>
        <v>0</v>
      </c>
      <c r="BH200" s="168">
        <f>IF(N200="zníž. prenesená",J200,0)</f>
        <v>0</v>
      </c>
      <c r="BI200" s="168">
        <f>IF(N200="nulová",J200,0)</f>
        <v>0</v>
      </c>
      <c r="BJ200" s="16" t="s">
        <v>86</v>
      </c>
      <c r="BK200" s="168">
        <f>ROUND(I200*H200,2)</f>
        <v>0</v>
      </c>
      <c r="BL200" s="16" t="s">
        <v>147</v>
      </c>
      <c r="BM200" s="167" t="s">
        <v>265</v>
      </c>
    </row>
    <row r="201" spans="1:65" s="13" customFormat="1">
      <c r="B201" s="169"/>
      <c r="D201" s="170" t="s">
        <v>148</v>
      </c>
      <c r="E201" s="171" t="s">
        <v>1</v>
      </c>
      <c r="F201" s="172" t="s">
        <v>266</v>
      </c>
      <c r="H201" s="173">
        <v>7.5049999999999999</v>
      </c>
      <c r="I201" s="174"/>
      <c r="L201" s="169"/>
      <c r="M201" s="175"/>
      <c r="N201" s="176"/>
      <c r="O201" s="176"/>
      <c r="P201" s="176"/>
      <c r="Q201" s="176"/>
      <c r="R201" s="176"/>
      <c r="S201" s="176"/>
      <c r="T201" s="177"/>
      <c r="AT201" s="171" t="s">
        <v>148</v>
      </c>
      <c r="AU201" s="171" t="s">
        <v>86</v>
      </c>
      <c r="AV201" s="13" t="s">
        <v>86</v>
      </c>
      <c r="AW201" s="13" t="s">
        <v>31</v>
      </c>
      <c r="AX201" s="13" t="s">
        <v>75</v>
      </c>
      <c r="AY201" s="171" t="s">
        <v>141</v>
      </c>
    </row>
    <row r="202" spans="1:65" s="14" customFormat="1">
      <c r="B202" s="178"/>
      <c r="D202" s="170" t="s">
        <v>148</v>
      </c>
      <c r="E202" s="179" t="s">
        <v>1</v>
      </c>
      <c r="F202" s="180" t="s">
        <v>150</v>
      </c>
      <c r="H202" s="181">
        <v>7.5049999999999999</v>
      </c>
      <c r="I202" s="182"/>
      <c r="L202" s="178"/>
      <c r="M202" s="183"/>
      <c r="N202" s="184"/>
      <c r="O202" s="184"/>
      <c r="P202" s="184"/>
      <c r="Q202" s="184"/>
      <c r="R202" s="184"/>
      <c r="S202" s="184"/>
      <c r="T202" s="185"/>
      <c r="AT202" s="179" t="s">
        <v>148</v>
      </c>
      <c r="AU202" s="179" t="s">
        <v>86</v>
      </c>
      <c r="AV202" s="14" t="s">
        <v>147</v>
      </c>
      <c r="AW202" s="14" t="s">
        <v>31</v>
      </c>
      <c r="AX202" s="14" t="s">
        <v>81</v>
      </c>
      <c r="AY202" s="179" t="s">
        <v>141</v>
      </c>
    </row>
    <row r="203" spans="1:65" s="2" customFormat="1" ht="24.2" customHeight="1">
      <c r="A203" s="31"/>
      <c r="B203" s="154"/>
      <c r="C203" s="155" t="s">
        <v>207</v>
      </c>
      <c r="D203" s="155" t="s">
        <v>143</v>
      </c>
      <c r="E203" s="156" t="s">
        <v>267</v>
      </c>
      <c r="F203" s="157" t="s">
        <v>268</v>
      </c>
      <c r="G203" s="158" t="s">
        <v>153</v>
      </c>
      <c r="H203" s="159">
        <v>9</v>
      </c>
      <c r="I203" s="160"/>
      <c r="J203" s="161">
        <f>ROUND(I203*H203,2)</f>
        <v>0</v>
      </c>
      <c r="K203" s="162"/>
      <c r="L203" s="32"/>
      <c r="M203" s="163" t="s">
        <v>1</v>
      </c>
      <c r="N203" s="164" t="s">
        <v>41</v>
      </c>
      <c r="O203" s="60"/>
      <c r="P203" s="165">
        <f>O203*H203</f>
        <v>0</v>
      </c>
      <c r="Q203" s="165">
        <v>0</v>
      </c>
      <c r="R203" s="165">
        <f>Q203*H203</f>
        <v>0</v>
      </c>
      <c r="S203" s="165">
        <v>0</v>
      </c>
      <c r="T203" s="166">
        <f>S203*H203</f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167" t="s">
        <v>147</v>
      </c>
      <c r="AT203" s="167" t="s">
        <v>143</v>
      </c>
      <c r="AU203" s="167" t="s">
        <v>86</v>
      </c>
      <c r="AY203" s="16" t="s">
        <v>141</v>
      </c>
      <c r="BE203" s="168">
        <f>IF(N203="základná",J203,0)</f>
        <v>0</v>
      </c>
      <c r="BF203" s="168">
        <f>IF(N203="znížená",J203,0)</f>
        <v>0</v>
      </c>
      <c r="BG203" s="168">
        <f>IF(N203="zákl. prenesená",J203,0)</f>
        <v>0</v>
      </c>
      <c r="BH203" s="168">
        <f>IF(N203="zníž. prenesená",J203,0)</f>
        <v>0</v>
      </c>
      <c r="BI203" s="168">
        <f>IF(N203="nulová",J203,0)</f>
        <v>0</v>
      </c>
      <c r="BJ203" s="16" t="s">
        <v>86</v>
      </c>
      <c r="BK203" s="168">
        <f>ROUND(I203*H203,2)</f>
        <v>0</v>
      </c>
      <c r="BL203" s="16" t="s">
        <v>147</v>
      </c>
      <c r="BM203" s="167" t="s">
        <v>269</v>
      </c>
    </row>
    <row r="204" spans="1:65" s="13" customFormat="1">
      <c r="B204" s="169"/>
      <c r="D204" s="170" t="s">
        <v>148</v>
      </c>
      <c r="E204" s="171" t="s">
        <v>1</v>
      </c>
      <c r="F204" s="172" t="s">
        <v>270</v>
      </c>
      <c r="H204" s="173">
        <v>9</v>
      </c>
      <c r="I204" s="174"/>
      <c r="L204" s="169"/>
      <c r="M204" s="175"/>
      <c r="N204" s="176"/>
      <c r="O204" s="176"/>
      <c r="P204" s="176"/>
      <c r="Q204" s="176"/>
      <c r="R204" s="176"/>
      <c r="S204" s="176"/>
      <c r="T204" s="177"/>
      <c r="AT204" s="171" t="s">
        <v>148</v>
      </c>
      <c r="AU204" s="171" t="s">
        <v>86</v>
      </c>
      <c r="AV204" s="13" t="s">
        <v>86</v>
      </c>
      <c r="AW204" s="13" t="s">
        <v>31</v>
      </c>
      <c r="AX204" s="13" t="s">
        <v>75</v>
      </c>
      <c r="AY204" s="171" t="s">
        <v>141</v>
      </c>
    </row>
    <row r="205" spans="1:65" s="14" customFormat="1">
      <c r="B205" s="178"/>
      <c r="D205" s="170" t="s">
        <v>148</v>
      </c>
      <c r="E205" s="179" t="s">
        <v>1</v>
      </c>
      <c r="F205" s="180" t="s">
        <v>150</v>
      </c>
      <c r="H205" s="181">
        <v>9</v>
      </c>
      <c r="I205" s="182"/>
      <c r="L205" s="178"/>
      <c r="M205" s="183"/>
      <c r="N205" s="184"/>
      <c r="O205" s="184"/>
      <c r="P205" s="184"/>
      <c r="Q205" s="184"/>
      <c r="R205" s="184"/>
      <c r="S205" s="184"/>
      <c r="T205" s="185"/>
      <c r="AT205" s="179" t="s">
        <v>148</v>
      </c>
      <c r="AU205" s="179" t="s">
        <v>86</v>
      </c>
      <c r="AV205" s="14" t="s">
        <v>147</v>
      </c>
      <c r="AW205" s="14" t="s">
        <v>31</v>
      </c>
      <c r="AX205" s="14" t="s">
        <v>81</v>
      </c>
      <c r="AY205" s="179" t="s">
        <v>141</v>
      </c>
    </row>
    <row r="206" spans="1:65" s="2" customFormat="1" ht="37.9" customHeight="1">
      <c r="A206" s="31"/>
      <c r="B206" s="154"/>
      <c r="C206" s="155" t="s">
        <v>271</v>
      </c>
      <c r="D206" s="155" t="s">
        <v>143</v>
      </c>
      <c r="E206" s="156" t="s">
        <v>272</v>
      </c>
      <c r="F206" s="157" t="s">
        <v>273</v>
      </c>
      <c r="G206" s="158" t="s">
        <v>153</v>
      </c>
      <c r="H206" s="159">
        <v>3.2450000000000001</v>
      </c>
      <c r="I206" s="160"/>
      <c r="J206" s="161">
        <f>ROUND(I206*H206,2)</f>
        <v>0</v>
      </c>
      <c r="K206" s="162"/>
      <c r="L206" s="32"/>
      <c r="M206" s="163" t="s">
        <v>1</v>
      </c>
      <c r="N206" s="164" t="s">
        <v>41</v>
      </c>
      <c r="O206" s="60"/>
      <c r="P206" s="165">
        <f>O206*H206</f>
        <v>0</v>
      </c>
      <c r="Q206" s="165">
        <v>0</v>
      </c>
      <c r="R206" s="165">
        <f>Q206*H206</f>
        <v>0</v>
      </c>
      <c r="S206" s="165">
        <v>0</v>
      </c>
      <c r="T206" s="166">
        <f>S206*H206</f>
        <v>0</v>
      </c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R206" s="167" t="s">
        <v>147</v>
      </c>
      <c r="AT206" s="167" t="s">
        <v>143</v>
      </c>
      <c r="AU206" s="167" t="s">
        <v>86</v>
      </c>
      <c r="AY206" s="16" t="s">
        <v>141</v>
      </c>
      <c r="BE206" s="168">
        <f>IF(N206="základná",J206,0)</f>
        <v>0</v>
      </c>
      <c r="BF206" s="168">
        <f>IF(N206="znížená",J206,0)</f>
        <v>0</v>
      </c>
      <c r="BG206" s="168">
        <f>IF(N206="zákl. prenesená",J206,0)</f>
        <v>0</v>
      </c>
      <c r="BH206" s="168">
        <f>IF(N206="zníž. prenesená",J206,0)</f>
        <v>0</v>
      </c>
      <c r="BI206" s="168">
        <f>IF(N206="nulová",J206,0)</f>
        <v>0</v>
      </c>
      <c r="BJ206" s="16" t="s">
        <v>86</v>
      </c>
      <c r="BK206" s="168">
        <f>ROUND(I206*H206,2)</f>
        <v>0</v>
      </c>
      <c r="BL206" s="16" t="s">
        <v>147</v>
      </c>
      <c r="BM206" s="167" t="s">
        <v>274</v>
      </c>
    </row>
    <row r="207" spans="1:65" s="13" customFormat="1">
      <c r="B207" s="169"/>
      <c r="D207" s="170" t="s">
        <v>148</v>
      </c>
      <c r="E207" s="171" t="s">
        <v>1</v>
      </c>
      <c r="F207" s="172" t="s">
        <v>275</v>
      </c>
      <c r="H207" s="173">
        <v>3.2450000000000001</v>
      </c>
      <c r="I207" s="174"/>
      <c r="L207" s="169"/>
      <c r="M207" s="175"/>
      <c r="N207" s="176"/>
      <c r="O207" s="176"/>
      <c r="P207" s="176"/>
      <c r="Q207" s="176"/>
      <c r="R207" s="176"/>
      <c r="S207" s="176"/>
      <c r="T207" s="177"/>
      <c r="AT207" s="171" t="s">
        <v>148</v>
      </c>
      <c r="AU207" s="171" t="s">
        <v>86</v>
      </c>
      <c r="AV207" s="13" t="s">
        <v>86</v>
      </c>
      <c r="AW207" s="13" t="s">
        <v>31</v>
      </c>
      <c r="AX207" s="13" t="s">
        <v>75</v>
      </c>
      <c r="AY207" s="171" t="s">
        <v>141</v>
      </c>
    </row>
    <row r="208" spans="1:65" s="14" customFormat="1">
      <c r="B208" s="178"/>
      <c r="D208" s="170" t="s">
        <v>148</v>
      </c>
      <c r="E208" s="179" t="s">
        <v>1</v>
      </c>
      <c r="F208" s="180" t="s">
        <v>150</v>
      </c>
      <c r="H208" s="181">
        <v>3.2450000000000001</v>
      </c>
      <c r="I208" s="182"/>
      <c r="L208" s="178"/>
      <c r="M208" s="183"/>
      <c r="N208" s="184"/>
      <c r="O208" s="184"/>
      <c r="P208" s="184"/>
      <c r="Q208" s="184"/>
      <c r="R208" s="184"/>
      <c r="S208" s="184"/>
      <c r="T208" s="185"/>
      <c r="AT208" s="179" t="s">
        <v>148</v>
      </c>
      <c r="AU208" s="179" t="s">
        <v>86</v>
      </c>
      <c r="AV208" s="14" t="s">
        <v>147</v>
      </c>
      <c r="AW208" s="14" t="s">
        <v>31</v>
      </c>
      <c r="AX208" s="14" t="s">
        <v>81</v>
      </c>
      <c r="AY208" s="179" t="s">
        <v>141</v>
      </c>
    </row>
    <row r="209" spans="1:65" s="12" customFormat="1" ht="22.9" customHeight="1">
      <c r="B209" s="141"/>
      <c r="D209" s="142" t="s">
        <v>74</v>
      </c>
      <c r="E209" s="152" t="s">
        <v>165</v>
      </c>
      <c r="F209" s="152" t="s">
        <v>276</v>
      </c>
      <c r="I209" s="144"/>
      <c r="J209" s="153">
        <f>BK209</f>
        <v>0</v>
      </c>
      <c r="L209" s="141"/>
      <c r="M209" s="146"/>
      <c r="N209" s="147"/>
      <c r="O209" s="147"/>
      <c r="P209" s="148">
        <f>SUM(P210:P216)</f>
        <v>0</v>
      </c>
      <c r="Q209" s="147"/>
      <c r="R209" s="148">
        <f>SUM(R210:R216)</f>
        <v>0</v>
      </c>
      <c r="S209" s="147"/>
      <c r="T209" s="149">
        <f>SUM(T210:T216)</f>
        <v>0</v>
      </c>
      <c r="AR209" s="142" t="s">
        <v>81</v>
      </c>
      <c r="AT209" s="150" t="s">
        <v>74</v>
      </c>
      <c r="AU209" s="150" t="s">
        <v>81</v>
      </c>
      <c r="AY209" s="142" t="s">
        <v>141</v>
      </c>
      <c r="BK209" s="151">
        <f>SUM(BK210:BK216)</f>
        <v>0</v>
      </c>
    </row>
    <row r="210" spans="1:65" s="2" customFormat="1" ht="44.25" customHeight="1">
      <c r="A210" s="31"/>
      <c r="B210" s="154"/>
      <c r="C210" s="155" t="s">
        <v>212</v>
      </c>
      <c r="D210" s="155" t="s">
        <v>143</v>
      </c>
      <c r="E210" s="156" t="s">
        <v>277</v>
      </c>
      <c r="F210" s="157" t="s">
        <v>278</v>
      </c>
      <c r="G210" s="158" t="s">
        <v>153</v>
      </c>
      <c r="H210" s="159">
        <v>60</v>
      </c>
      <c r="I210" s="160"/>
      <c r="J210" s="161">
        <f>ROUND(I210*H210,2)</f>
        <v>0</v>
      </c>
      <c r="K210" s="162"/>
      <c r="L210" s="32"/>
      <c r="M210" s="163" t="s">
        <v>1</v>
      </c>
      <c r="N210" s="164" t="s">
        <v>41</v>
      </c>
      <c r="O210" s="60"/>
      <c r="P210" s="165">
        <f>O210*H210</f>
        <v>0</v>
      </c>
      <c r="Q210" s="165">
        <v>0</v>
      </c>
      <c r="R210" s="165">
        <f>Q210*H210</f>
        <v>0</v>
      </c>
      <c r="S210" s="165">
        <v>0</v>
      </c>
      <c r="T210" s="166">
        <f>S210*H210</f>
        <v>0</v>
      </c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R210" s="167" t="s">
        <v>147</v>
      </c>
      <c r="AT210" s="167" t="s">
        <v>143</v>
      </c>
      <c r="AU210" s="167" t="s">
        <v>86</v>
      </c>
      <c r="AY210" s="16" t="s">
        <v>141</v>
      </c>
      <c r="BE210" s="168">
        <f>IF(N210="základná",J210,0)</f>
        <v>0</v>
      </c>
      <c r="BF210" s="168">
        <f>IF(N210="znížená",J210,0)</f>
        <v>0</v>
      </c>
      <c r="BG210" s="168">
        <f>IF(N210="zákl. prenesená",J210,0)</f>
        <v>0</v>
      </c>
      <c r="BH210" s="168">
        <f>IF(N210="zníž. prenesená",J210,0)</f>
        <v>0</v>
      </c>
      <c r="BI210" s="168">
        <f>IF(N210="nulová",J210,0)</f>
        <v>0</v>
      </c>
      <c r="BJ210" s="16" t="s">
        <v>86</v>
      </c>
      <c r="BK210" s="168">
        <f>ROUND(I210*H210,2)</f>
        <v>0</v>
      </c>
      <c r="BL210" s="16" t="s">
        <v>147</v>
      </c>
      <c r="BM210" s="167" t="s">
        <v>279</v>
      </c>
    </row>
    <row r="211" spans="1:65" s="13" customFormat="1">
      <c r="B211" s="169"/>
      <c r="D211" s="170" t="s">
        <v>148</v>
      </c>
      <c r="E211" s="171" t="s">
        <v>1</v>
      </c>
      <c r="F211" s="172" t="s">
        <v>280</v>
      </c>
      <c r="H211" s="173">
        <v>13.1</v>
      </c>
      <c r="I211" s="174"/>
      <c r="L211" s="169"/>
      <c r="M211" s="175"/>
      <c r="N211" s="176"/>
      <c r="O211" s="176"/>
      <c r="P211" s="176"/>
      <c r="Q211" s="176"/>
      <c r="R211" s="176"/>
      <c r="S211" s="176"/>
      <c r="T211" s="177"/>
      <c r="AT211" s="171" t="s">
        <v>148</v>
      </c>
      <c r="AU211" s="171" t="s">
        <v>86</v>
      </c>
      <c r="AV211" s="13" t="s">
        <v>86</v>
      </c>
      <c r="AW211" s="13" t="s">
        <v>31</v>
      </c>
      <c r="AX211" s="13" t="s">
        <v>75</v>
      </c>
      <c r="AY211" s="171" t="s">
        <v>141</v>
      </c>
    </row>
    <row r="212" spans="1:65" s="13" customFormat="1">
      <c r="B212" s="169"/>
      <c r="D212" s="170" t="s">
        <v>148</v>
      </c>
      <c r="E212" s="171" t="s">
        <v>1</v>
      </c>
      <c r="F212" s="172" t="s">
        <v>281</v>
      </c>
      <c r="H212" s="173">
        <v>2.8</v>
      </c>
      <c r="I212" s="174"/>
      <c r="L212" s="169"/>
      <c r="M212" s="175"/>
      <c r="N212" s="176"/>
      <c r="O212" s="176"/>
      <c r="P212" s="176"/>
      <c r="Q212" s="176"/>
      <c r="R212" s="176"/>
      <c r="S212" s="176"/>
      <c r="T212" s="177"/>
      <c r="AT212" s="171" t="s">
        <v>148</v>
      </c>
      <c r="AU212" s="171" t="s">
        <v>86</v>
      </c>
      <c r="AV212" s="13" t="s">
        <v>86</v>
      </c>
      <c r="AW212" s="13" t="s">
        <v>31</v>
      </c>
      <c r="AX212" s="13" t="s">
        <v>75</v>
      </c>
      <c r="AY212" s="171" t="s">
        <v>141</v>
      </c>
    </row>
    <row r="213" spans="1:65" s="13" customFormat="1">
      <c r="B213" s="169"/>
      <c r="D213" s="170" t="s">
        <v>148</v>
      </c>
      <c r="E213" s="171" t="s">
        <v>1</v>
      </c>
      <c r="F213" s="172" t="s">
        <v>282</v>
      </c>
      <c r="H213" s="173">
        <v>15.3</v>
      </c>
      <c r="I213" s="174"/>
      <c r="L213" s="169"/>
      <c r="M213" s="175"/>
      <c r="N213" s="176"/>
      <c r="O213" s="176"/>
      <c r="P213" s="176"/>
      <c r="Q213" s="176"/>
      <c r="R213" s="176"/>
      <c r="S213" s="176"/>
      <c r="T213" s="177"/>
      <c r="AT213" s="171" t="s">
        <v>148</v>
      </c>
      <c r="AU213" s="171" t="s">
        <v>86</v>
      </c>
      <c r="AV213" s="13" t="s">
        <v>86</v>
      </c>
      <c r="AW213" s="13" t="s">
        <v>31</v>
      </c>
      <c r="AX213" s="13" t="s">
        <v>75</v>
      </c>
      <c r="AY213" s="171" t="s">
        <v>141</v>
      </c>
    </row>
    <row r="214" spans="1:65" s="13" customFormat="1">
      <c r="B214" s="169"/>
      <c r="D214" s="170" t="s">
        <v>148</v>
      </c>
      <c r="E214" s="171" t="s">
        <v>1</v>
      </c>
      <c r="F214" s="172" t="s">
        <v>283</v>
      </c>
      <c r="H214" s="173">
        <v>28.8</v>
      </c>
      <c r="I214" s="174"/>
      <c r="L214" s="169"/>
      <c r="M214" s="175"/>
      <c r="N214" s="176"/>
      <c r="O214" s="176"/>
      <c r="P214" s="176"/>
      <c r="Q214" s="176"/>
      <c r="R214" s="176"/>
      <c r="S214" s="176"/>
      <c r="T214" s="177"/>
      <c r="AT214" s="171" t="s">
        <v>148</v>
      </c>
      <c r="AU214" s="171" t="s">
        <v>86</v>
      </c>
      <c r="AV214" s="13" t="s">
        <v>86</v>
      </c>
      <c r="AW214" s="13" t="s">
        <v>31</v>
      </c>
      <c r="AX214" s="13" t="s">
        <v>75</v>
      </c>
      <c r="AY214" s="171" t="s">
        <v>141</v>
      </c>
    </row>
    <row r="215" spans="1:65" s="14" customFormat="1">
      <c r="B215" s="178"/>
      <c r="D215" s="170" t="s">
        <v>148</v>
      </c>
      <c r="E215" s="179" t="s">
        <v>1</v>
      </c>
      <c r="F215" s="180" t="s">
        <v>150</v>
      </c>
      <c r="H215" s="181">
        <v>60</v>
      </c>
      <c r="I215" s="182"/>
      <c r="L215" s="178"/>
      <c r="M215" s="183"/>
      <c r="N215" s="184"/>
      <c r="O215" s="184"/>
      <c r="P215" s="184"/>
      <c r="Q215" s="184"/>
      <c r="R215" s="184"/>
      <c r="S215" s="184"/>
      <c r="T215" s="185"/>
      <c r="AT215" s="179" t="s">
        <v>148</v>
      </c>
      <c r="AU215" s="179" t="s">
        <v>86</v>
      </c>
      <c r="AV215" s="14" t="s">
        <v>147</v>
      </c>
      <c r="AW215" s="14" t="s">
        <v>31</v>
      </c>
      <c r="AX215" s="14" t="s">
        <v>81</v>
      </c>
      <c r="AY215" s="179" t="s">
        <v>141</v>
      </c>
    </row>
    <row r="216" spans="1:65" s="2" customFormat="1" ht="24.2" customHeight="1">
      <c r="A216" s="31"/>
      <c r="B216" s="154"/>
      <c r="C216" s="186" t="s">
        <v>284</v>
      </c>
      <c r="D216" s="186" t="s">
        <v>195</v>
      </c>
      <c r="E216" s="187" t="s">
        <v>285</v>
      </c>
      <c r="F216" s="188" t="s">
        <v>286</v>
      </c>
      <c r="G216" s="189" t="s">
        <v>153</v>
      </c>
      <c r="H216" s="190">
        <v>62.423999999999999</v>
      </c>
      <c r="I216" s="191"/>
      <c r="J216" s="192">
        <f>ROUND(I216*H216,2)</f>
        <v>0</v>
      </c>
      <c r="K216" s="193"/>
      <c r="L216" s="194"/>
      <c r="M216" s="195" t="s">
        <v>1</v>
      </c>
      <c r="N216" s="196" t="s">
        <v>41</v>
      </c>
      <c r="O216" s="60"/>
      <c r="P216" s="165">
        <f>O216*H216</f>
        <v>0</v>
      </c>
      <c r="Q216" s="165">
        <v>0</v>
      </c>
      <c r="R216" s="165">
        <f>Q216*H216</f>
        <v>0</v>
      </c>
      <c r="S216" s="165">
        <v>0</v>
      </c>
      <c r="T216" s="166">
        <f>S216*H216</f>
        <v>0</v>
      </c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R216" s="167" t="s">
        <v>162</v>
      </c>
      <c r="AT216" s="167" t="s">
        <v>195</v>
      </c>
      <c r="AU216" s="167" t="s">
        <v>86</v>
      </c>
      <c r="AY216" s="16" t="s">
        <v>141</v>
      </c>
      <c r="BE216" s="168">
        <f>IF(N216="základná",J216,0)</f>
        <v>0</v>
      </c>
      <c r="BF216" s="168">
        <f>IF(N216="znížená",J216,0)</f>
        <v>0</v>
      </c>
      <c r="BG216" s="168">
        <f>IF(N216="zákl. prenesená",J216,0)</f>
        <v>0</v>
      </c>
      <c r="BH216" s="168">
        <f>IF(N216="zníž. prenesená",J216,0)</f>
        <v>0</v>
      </c>
      <c r="BI216" s="168">
        <f>IF(N216="nulová",J216,0)</f>
        <v>0</v>
      </c>
      <c r="BJ216" s="16" t="s">
        <v>86</v>
      </c>
      <c r="BK216" s="168">
        <f>ROUND(I216*H216,2)</f>
        <v>0</v>
      </c>
      <c r="BL216" s="16" t="s">
        <v>147</v>
      </c>
      <c r="BM216" s="167" t="s">
        <v>287</v>
      </c>
    </row>
    <row r="217" spans="1:65" s="12" customFormat="1" ht="22.9" customHeight="1">
      <c r="B217" s="141"/>
      <c r="D217" s="142" t="s">
        <v>74</v>
      </c>
      <c r="E217" s="152" t="s">
        <v>104</v>
      </c>
      <c r="F217" s="152" t="s">
        <v>288</v>
      </c>
      <c r="I217" s="144"/>
      <c r="J217" s="153">
        <f>BK217</f>
        <v>0</v>
      </c>
      <c r="L217" s="141"/>
      <c r="M217" s="146"/>
      <c r="N217" s="147"/>
      <c r="O217" s="147"/>
      <c r="P217" s="148">
        <f>SUM(P218:P224)</f>
        <v>0</v>
      </c>
      <c r="Q217" s="147"/>
      <c r="R217" s="148">
        <f>SUM(R218:R224)</f>
        <v>0</v>
      </c>
      <c r="S217" s="147"/>
      <c r="T217" s="149">
        <f>SUM(T218:T224)</f>
        <v>0</v>
      </c>
      <c r="AR217" s="142" t="s">
        <v>81</v>
      </c>
      <c r="AT217" s="150" t="s">
        <v>74</v>
      </c>
      <c r="AU217" s="150" t="s">
        <v>81</v>
      </c>
      <c r="AY217" s="142" t="s">
        <v>141</v>
      </c>
      <c r="BK217" s="151">
        <f>SUM(BK218:BK224)</f>
        <v>0</v>
      </c>
    </row>
    <row r="218" spans="1:65" s="2" customFormat="1" ht="24.2" customHeight="1">
      <c r="A218" s="31"/>
      <c r="B218" s="154"/>
      <c r="C218" s="155" t="s">
        <v>216</v>
      </c>
      <c r="D218" s="155" t="s">
        <v>143</v>
      </c>
      <c r="E218" s="156" t="s">
        <v>289</v>
      </c>
      <c r="F218" s="157" t="s">
        <v>290</v>
      </c>
      <c r="G218" s="158" t="s">
        <v>153</v>
      </c>
      <c r="H218" s="159">
        <v>202.05600000000001</v>
      </c>
      <c r="I218" s="160"/>
      <c r="J218" s="161">
        <f>ROUND(I218*H218,2)</f>
        <v>0</v>
      </c>
      <c r="K218" s="162"/>
      <c r="L218" s="32"/>
      <c r="M218" s="163" t="s">
        <v>1</v>
      </c>
      <c r="N218" s="164" t="s">
        <v>41</v>
      </c>
      <c r="O218" s="60"/>
      <c r="P218" s="165">
        <f>O218*H218</f>
        <v>0</v>
      </c>
      <c r="Q218" s="165">
        <v>0</v>
      </c>
      <c r="R218" s="165">
        <f>Q218*H218</f>
        <v>0</v>
      </c>
      <c r="S218" s="165">
        <v>0</v>
      </c>
      <c r="T218" s="166">
        <f>S218*H218</f>
        <v>0</v>
      </c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R218" s="167" t="s">
        <v>147</v>
      </c>
      <c r="AT218" s="167" t="s">
        <v>143</v>
      </c>
      <c r="AU218" s="167" t="s">
        <v>86</v>
      </c>
      <c r="AY218" s="16" t="s">
        <v>141</v>
      </c>
      <c r="BE218" s="168">
        <f>IF(N218="základná",J218,0)</f>
        <v>0</v>
      </c>
      <c r="BF218" s="168">
        <f>IF(N218="znížená",J218,0)</f>
        <v>0</v>
      </c>
      <c r="BG218" s="168">
        <f>IF(N218="zákl. prenesená",J218,0)</f>
        <v>0</v>
      </c>
      <c r="BH218" s="168">
        <f>IF(N218="zníž. prenesená",J218,0)</f>
        <v>0</v>
      </c>
      <c r="BI218" s="168">
        <f>IF(N218="nulová",J218,0)</f>
        <v>0</v>
      </c>
      <c r="BJ218" s="16" t="s">
        <v>86</v>
      </c>
      <c r="BK218" s="168">
        <f>ROUND(I218*H218,2)</f>
        <v>0</v>
      </c>
      <c r="BL218" s="16" t="s">
        <v>147</v>
      </c>
      <c r="BM218" s="167" t="s">
        <v>291</v>
      </c>
    </row>
    <row r="219" spans="1:65" s="13" customFormat="1" ht="22.5">
      <c r="B219" s="169"/>
      <c r="D219" s="170" t="s">
        <v>148</v>
      </c>
      <c r="E219" s="171" t="s">
        <v>1</v>
      </c>
      <c r="F219" s="172" t="s">
        <v>292</v>
      </c>
      <c r="H219" s="173">
        <v>202.05600000000001</v>
      </c>
      <c r="I219" s="174"/>
      <c r="L219" s="169"/>
      <c r="M219" s="175"/>
      <c r="N219" s="176"/>
      <c r="O219" s="176"/>
      <c r="P219" s="176"/>
      <c r="Q219" s="176"/>
      <c r="R219" s="176"/>
      <c r="S219" s="176"/>
      <c r="T219" s="177"/>
      <c r="AT219" s="171" t="s">
        <v>148</v>
      </c>
      <c r="AU219" s="171" t="s">
        <v>86</v>
      </c>
      <c r="AV219" s="13" t="s">
        <v>86</v>
      </c>
      <c r="AW219" s="13" t="s">
        <v>31</v>
      </c>
      <c r="AX219" s="13" t="s">
        <v>75</v>
      </c>
      <c r="AY219" s="171" t="s">
        <v>141</v>
      </c>
    </row>
    <row r="220" spans="1:65" s="14" customFormat="1">
      <c r="B220" s="178"/>
      <c r="D220" s="170" t="s">
        <v>148</v>
      </c>
      <c r="E220" s="179" t="s">
        <v>1</v>
      </c>
      <c r="F220" s="180" t="s">
        <v>150</v>
      </c>
      <c r="H220" s="181">
        <v>202.05600000000001</v>
      </c>
      <c r="I220" s="182"/>
      <c r="L220" s="178"/>
      <c r="M220" s="183"/>
      <c r="N220" s="184"/>
      <c r="O220" s="184"/>
      <c r="P220" s="184"/>
      <c r="Q220" s="184"/>
      <c r="R220" s="184"/>
      <c r="S220" s="184"/>
      <c r="T220" s="185"/>
      <c r="AT220" s="179" t="s">
        <v>148</v>
      </c>
      <c r="AU220" s="179" t="s">
        <v>86</v>
      </c>
      <c r="AV220" s="14" t="s">
        <v>147</v>
      </c>
      <c r="AW220" s="14" t="s">
        <v>31</v>
      </c>
      <c r="AX220" s="14" t="s">
        <v>81</v>
      </c>
      <c r="AY220" s="179" t="s">
        <v>141</v>
      </c>
    </row>
    <row r="221" spans="1:65" s="2" customFormat="1" ht="16.5" customHeight="1">
      <c r="A221" s="31"/>
      <c r="B221" s="154"/>
      <c r="C221" s="155" t="s">
        <v>293</v>
      </c>
      <c r="D221" s="155" t="s">
        <v>143</v>
      </c>
      <c r="E221" s="156" t="s">
        <v>294</v>
      </c>
      <c r="F221" s="157" t="s">
        <v>295</v>
      </c>
      <c r="G221" s="158" t="s">
        <v>168</v>
      </c>
      <c r="H221" s="159">
        <v>250</v>
      </c>
      <c r="I221" s="160"/>
      <c r="J221" s="161">
        <f>ROUND(I221*H221,2)</f>
        <v>0</v>
      </c>
      <c r="K221" s="162"/>
      <c r="L221" s="32"/>
      <c r="M221" s="163" t="s">
        <v>1</v>
      </c>
      <c r="N221" s="164" t="s">
        <v>41</v>
      </c>
      <c r="O221" s="60"/>
      <c r="P221" s="165">
        <f>O221*H221</f>
        <v>0</v>
      </c>
      <c r="Q221" s="165">
        <v>0</v>
      </c>
      <c r="R221" s="165">
        <f>Q221*H221</f>
        <v>0</v>
      </c>
      <c r="S221" s="165">
        <v>0</v>
      </c>
      <c r="T221" s="166">
        <f>S221*H221</f>
        <v>0</v>
      </c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R221" s="167" t="s">
        <v>147</v>
      </c>
      <c r="AT221" s="167" t="s">
        <v>143</v>
      </c>
      <c r="AU221" s="167" t="s">
        <v>86</v>
      </c>
      <c r="AY221" s="16" t="s">
        <v>141</v>
      </c>
      <c r="BE221" s="168">
        <f>IF(N221="základná",J221,0)</f>
        <v>0</v>
      </c>
      <c r="BF221" s="168">
        <f>IF(N221="znížená",J221,0)</f>
        <v>0</v>
      </c>
      <c r="BG221" s="168">
        <f>IF(N221="zákl. prenesená",J221,0)</f>
        <v>0</v>
      </c>
      <c r="BH221" s="168">
        <f>IF(N221="zníž. prenesená",J221,0)</f>
        <v>0</v>
      </c>
      <c r="BI221" s="168">
        <f>IF(N221="nulová",J221,0)</f>
        <v>0</v>
      </c>
      <c r="BJ221" s="16" t="s">
        <v>86</v>
      </c>
      <c r="BK221" s="168">
        <f>ROUND(I221*H221,2)</f>
        <v>0</v>
      </c>
      <c r="BL221" s="16" t="s">
        <v>147</v>
      </c>
      <c r="BM221" s="167" t="s">
        <v>296</v>
      </c>
    </row>
    <row r="222" spans="1:65" s="2" customFormat="1" ht="16.5" customHeight="1">
      <c r="A222" s="31"/>
      <c r="B222" s="154"/>
      <c r="C222" s="186" t="s">
        <v>222</v>
      </c>
      <c r="D222" s="186" t="s">
        <v>195</v>
      </c>
      <c r="E222" s="187" t="s">
        <v>297</v>
      </c>
      <c r="F222" s="188" t="s">
        <v>298</v>
      </c>
      <c r="G222" s="189" t="s">
        <v>168</v>
      </c>
      <c r="H222" s="190">
        <v>257.5</v>
      </c>
      <c r="I222" s="191"/>
      <c r="J222" s="192">
        <f>ROUND(I222*H222,2)</f>
        <v>0</v>
      </c>
      <c r="K222" s="193"/>
      <c r="L222" s="194"/>
      <c r="M222" s="195" t="s">
        <v>1</v>
      </c>
      <c r="N222" s="196" t="s">
        <v>41</v>
      </c>
      <c r="O222" s="60"/>
      <c r="P222" s="165">
        <f>O222*H222</f>
        <v>0</v>
      </c>
      <c r="Q222" s="165">
        <v>0</v>
      </c>
      <c r="R222" s="165">
        <f>Q222*H222</f>
        <v>0</v>
      </c>
      <c r="S222" s="165">
        <v>0</v>
      </c>
      <c r="T222" s="166">
        <f>S222*H222</f>
        <v>0</v>
      </c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R222" s="167" t="s">
        <v>162</v>
      </c>
      <c r="AT222" s="167" t="s">
        <v>195</v>
      </c>
      <c r="AU222" s="167" t="s">
        <v>86</v>
      </c>
      <c r="AY222" s="16" t="s">
        <v>141</v>
      </c>
      <c r="BE222" s="168">
        <f>IF(N222="základná",J222,0)</f>
        <v>0</v>
      </c>
      <c r="BF222" s="168">
        <f>IF(N222="znížená",J222,0)</f>
        <v>0</v>
      </c>
      <c r="BG222" s="168">
        <f>IF(N222="zákl. prenesená",J222,0)</f>
        <v>0</v>
      </c>
      <c r="BH222" s="168">
        <f>IF(N222="zníž. prenesená",J222,0)</f>
        <v>0</v>
      </c>
      <c r="BI222" s="168">
        <f>IF(N222="nulová",J222,0)</f>
        <v>0</v>
      </c>
      <c r="BJ222" s="16" t="s">
        <v>86</v>
      </c>
      <c r="BK222" s="168">
        <f>ROUND(I222*H222,2)</f>
        <v>0</v>
      </c>
      <c r="BL222" s="16" t="s">
        <v>147</v>
      </c>
      <c r="BM222" s="167" t="s">
        <v>299</v>
      </c>
    </row>
    <row r="223" spans="1:65" s="13" customFormat="1">
      <c r="B223" s="169"/>
      <c r="D223" s="170" t="s">
        <v>148</v>
      </c>
      <c r="E223" s="171" t="s">
        <v>1</v>
      </c>
      <c r="F223" s="172" t="s">
        <v>300</v>
      </c>
      <c r="H223" s="173">
        <v>257.5</v>
      </c>
      <c r="I223" s="174"/>
      <c r="L223" s="169"/>
      <c r="M223" s="175"/>
      <c r="N223" s="176"/>
      <c r="O223" s="176"/>
      <c r="P223" s="176"/>
      <c r="Q223" s="176"/>
      <c r="R223" s="176"/>
      <c r="S223" s="176"/>
      <c r="T223" s="177"/>
      <c r="AT223" s="171" t="s">
        <v>148</v>
      </c>
      <c r="AU223" s="171" t="s">
        <v>86</v>
      </c>
      <c r="AV223" s="13" t="s">
        <v>86</v>
      </c>
      <c r="AW223" s="13" t="s">
        <v>31</v>
      </c>
      <c r="AX223" s="13" t="s">
        <v>75</v>
      </c>
      <c r="AY223" s="171" t="s">
        <v>141</v>
      </c>
    </row>
    <row r="224" spans="1:65" s="14" customFormat="1">
      <c r="B224" s="178"/>
      <c r="D224" s="170" t="s">
        <v>148</v>
      </c>
      <c r="E224" s="179" t="s">
        <v>1</v>
      </c>
      <c r="F224" s="180" t="s">
        <v>150</v>
      </c>
      <c r="H224" s="181">
        <v>257.5</v>
      </c>
      <c r="I224" s="182"/>
      <c r="L224" s="178"/>
      <c r="M224" s="183"/>
      <c r="N224" s="184"/>
      <c r="O224" s="184"/>
      <c r="P224" s="184"/>
      <c r="Q224" s="184"/>
      <c r="R224" s="184"/>
      <c r="S224" s="184"/>
      <c r="T224" s="185"/>
      <c r="AT224" s="179" t="s">
        <v>148</v>
      </c>
      <c r="AU224" s="179" t="s">
        <v>86</v>
      </c>
      <c r="AV224" s="14" t="s">
        <v>147</v>
      </c>
      <c r="AW224" s="14" t="s">
        <v>31</v>
      </c>
      <c r="AX224" s="14" t="s">
        <v>81</v>
      </c>
      <c r="AY224" s="179" t="s">
        <v>141</v>
      </c>
    </row>
    <row r="225" spans="1:65" s="12" customFormat="1" ht="22.9" customHeight="1">
      <c r="B225" s="141"/>
      <c r="D225" s="142" t="s">
        <v>74</v>
      </c>
      <c r="E225" s="152" t="s">
        <v>185</v>
      </c>
      <c r="F225" s="152" t="s">
        <v>301</v>
      </c>
      <c r="I225" s="144"/>
      <c r="J225" s="153">
        <f>BK225</f>
        <v>0</v>
      </c>
      <c r="L225" s="141"/>
      <c r="M225" s="146"/>
      <c r="N225" s="147"/>
      <c r="O225" s="147"/>
      <c r="P225" s="148">
        <f>SUM(P226:P295)</f>
        <v>0</v>
      </c>
      <c r="Q225" s="147"/>
      <c r="R225" s="148">
        <f>SUM(R226:R295)</f>
        <v>0</v>
      </c>
      <c r="S225" s="147"/>
      <c r="T225" s="149">
        <f>SUM(T226:T295)</f>
        <v>0</v>
      </c>
      <c r="AR225" s="142" t="s">
        <v>81</v>
      </c>
      <c r="AT225" s="150" t="s">
        <v>74</v>
      </c>
      <c r="AU225" s="150" t="s">
        <v>81</v>
      </c>
      <c r="AY225" s="142" t="s">
        <v>141</v>
      </c>
      <c r="BK225" s="151">
        <f>SUM(BK226:BK295)</f>
        <v>0</v>
      </c>
    </row>
    <row r="226" spans="1:65" s="2" customFormat="1" ht="16.5" customHeight="1">
      <c r="A226" s="31"/>
      <c r="B226" s="154"/>
      <c r="C226" s="155" t="s">
        <v>302</v>
      </c>
      <c r="D226" s="155" t="s">
        <v>143</v>
      </c>
      <c r="E226" s="156" t="s">
        <v>303</v>
      </c>
      <c r="F226" s="157" t="s">
        <v>304</v>
      </c>
      <c r="G226" s="158" t="s">
        <v>146</v>
      </c>
      <c r="H226" s="159">
        <v>49</v>
      </c>
      <c r="I226" s="160"/>
      <c r="J226" s="161">
        <f>ROUND(I226*H226,2)</f>
        <v>0</v>
      </c>
      <c r="K226" s="162"/>
      <c r="L226" s="32"/>
      <c r="M226" s="163" t="s">
        <v>1</v>
      </c>
      <c r="N226" s="164" t="s">
        <v>41</v>
      </c>
      <c r="O226" s="60"/>
      <c r="P226" s="165">
        <f>O226*H226</f>
        <v>0</v>
      </c>
      <c r="Q226" s="165">
        <v>0</v>
      </c>
      <c r="R226" s="165">
        <f>Q226*H226</f>
        <v>0</v>
      </c>
      <c r="S226" s="165">
        <v>0</v>
      </c>
      <c r="T226" s="166">
        <f>S226*H226</f>
        <v>0</v>
      </c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R226" s="167" t="s">
        <v>147</v>
      </c>
      <c r="AT226" s="167" t="s">
        <v>143</v>
      </c>
      <c r="AU226" s="167" t="s">
        <v>86</v>
      </c>
      <c r="AY226" s="16" t="s">
        <v>141</v>
      </c>
      <c r="BE226" s="168">
        <f>IF(N226="základná",J226,0)</f>
        <v>0</v>
      </c>
      <c r="BF226" s="168">
        <f>IF(N226="znížená",J226,0)</f>
        <v>0</v>
      </c>
      <c r="BG226" s="168">
        <f>IF(N226="zákl. prenesená",J226,0)</f>
        <v>0</v>
      </c>
      <c r="BH226" s="168">
        <f>IF(N226="zníž. prenesená",J226,0)</f>
        <v>0</v>
      </c>
      <c r="BI226" s="168">
        <f>IF(N226="nulová",J226,0)</f>
        <v>0</v>
      </c>
      <c r="BJ226" s="16" t="s">
        <v>86</v>
      </c>
      <c r="BK226" s="168">
        <f>ROUND(I226*H226,2)</f>
        <v>0</v>
      </c>
      <c r="BL226" s="16" t="s">
        <v>147</v>
      </c>
      <c r="BM226" s="167" t="s">
        <v>305</v>
      </c>
    </row>
    <row r="227" spans="1:65" s="13" customFormat="1">
      <c r="B227" s="169"/>
      <c r="D227" s="170" t="s">
        <v>148</v>
      </c>
      <c r="E227" s="171" t="s">
        <v>1</v>
      </c>
      <c r="F227" s="172" t="s">
        <v>306</v>
      </c>
      <c r="H227" s="173">
        <v>33</v>
      </c>
      <c r="I227" s="174"/>
      <c r="L227" s="169"/>
      <c r="M227" s="175"/>
      <c r="N227" s="176"/>
      <c r="O227" s="176"/>
      <c r="P227" s="176"/>
      <c r="Q227" s="176"/>
      <c r="R227" s="176"/>
      <c r="S227" s="176"/>
      <c r="T227" s="177"/>
      <c r="AT227" s="171" t="s">
        <v>148</v>
      </c>
      <c r="AU227" s="171" t="s">
        <v>86</v>
      </c>
      <c r="AV227" s="13" t="s">
        <v>86</v>
      </c>
      <c r="AW227" s="13" t="s">
        <v>31</v>
      </c>
      <c r="AX227" s="13" t="s">
        <v>75</v>
      </c>
      <c r="AY227" s="171" t="s">
        <v>141</v>
      </c>
    </row>
    <row r="228" spans="1:65" s="13" customFormat="1">
      <c r="B228" s="169"/>
      <c r="D228" s="170" t="s">
        <v>148</v>
      </c>
      <c r="E228" s="171" t="s">
        <v>1</v>
      </c>
      <c r="F228" s="172" t="s">
        <v>307</v>
      </c>
      <c r="H228" s="173">
        <v>16</v>
      </c>
      <c r="I228" s="174"/>
      <c r="L228" s="169"/>
      <c r="M228" s="175"/>
      <c r="N228" s="176"/>
      <c r="O228" s="176"/>
      <c r="P228" s="176"/>
      <c r="Q228" s="176"/>
      <c r="R228" s="176"/>
      <c r="S228" s="176"/>
      <c r="T228" s="177"/>
      <c r="AT228" s="171" t="s">
        <v>148</v>
      </c>
      <c r="AU228" s="171" t="s">
        <v>86</v>
      </c>
      <c r="AV228" s="13" t="s">
        <v>86</v>
      </c>
      <c r="AW228" s="13" t="s">
        <v>31</v>
      </c>
      <c r="AX228" s="13" t="s">
        <v>75</v>
      </c>
      <c r="AY228" s="171" t="s">
        <v>141</v>
      </c>
    </row>
    <row r="229" spans="1:65" s="14" customFormat="1">
      <c r="B229" s="178"/>
      <c r="D229" s="170" t="s">
        <v>148</v>
      </c>
      <c r="E229" s="179" t="s">
        <v>1</v>
      </c>
      <c r="F229" s="180" t="s">
        <v>150</v>
      </c>
      <c r="H229" s="181">
        <v>49</v>
      </c>
      <c r="I229" s="182"/>
      <c r="L229" s="178"/>
      <c r="M229" s="183"/>
      <c r="N229" s="184"/>
      <c r="O229" s="184"/>
      <c r="P229" s="184"/>
      <c r="Q229" s="184"/>
      <c r="R229" s="184"/>
      <c r="S229" s="184"/>
      <c r="T229" s="185"/>
      <c r="AT229" s="179" t="s">
        <v>148</v>
      </c>
      <c r="AU229" s="179" t="s">
        <v>86</v>
      </c>
      <c r="AV229" s="14" t="s">
        <v>147</v>
      </c>
      <c r="AW229" s="14" t="s">
        <v>31</v>
      </c>
      <c r="AX229" s="14" t="s">
        <v>81</v>
      </c>
      <c r="AY229" s="179" t="s">
        <v>141</v>
      </c>
    </row>
    <row r="230" spans="1:65" s="2" customFormat="1" ht="16.5" customHeight="1">
      <c r="A230" s="31"/>
      <c r="B230" s="154"/>
      <c r="C230" s="155" t="s">
        <v>226</v>
      </c>
      <c r="D230" s="155" t="s">
        <v>143</v>
      </c>
      <c r="E230" s="156" t="s">
        <v>308</v>
      </c>
      <c r="F230" s="157" t="s">
        <v>309</v>
      </c>
      <c r="G230" s="158" t="s">
        <v>146</v>
      </c>
      <c r="H230" s="159">
        <v>1</v>
      </c>
      <c r="I230" s="160"/>
      <c r="J230" s="161">
        <f>ROUND(I230*H230,2)</f>
        <v>0</v>
      </c>
      <c r="K230" s="162"/>
      <c r="L230" s="32"/>
      <c r="M230" s="163" t="s">
        <v>1</v>
      </c>
      <c r="N230" s="164" t="s">
        <v>41</v>
      </c>
      <c r="O230" s="60"/>
      <c r="P230" s="165">
        <f>O230*H230</f>
        <v>0</v>
      </c>
      <c r="Q230" s="165">
        <v>0</v>
      </c>
      <c r="R230" s="165">
        <f>Q230*H230</f>
        <v>0</v>
      </c>
      <c r="S230" s="165">
        <v>0</v>
      </c>
      <c r="T230" s="166">
        <f>S230*H230</f>
        <v>0</v>
      </c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R230" s="167" t="s">
        <v>147</v>
      </c>
      <c r="AT230" s="167" t="s">
        <v>143</v>
      </c>
      <c r="AU230" s="167" t="s">
        <v>86</v>
      </c>
      <c r="AY230" s="16" t="s">
        <v>141</v>
      </c>
      <c r="BE230" s="168">
        <f>IF(N230="základná",J230,0)</f>
        <v>0</v>
      </c>
      <c r="BF230" s="168">
        <f>IF(N230="znížená",J230,0)</f>
        <v>0</v>
      </c>
      <c r="BG230" s="168">
        <f>IF(N230="zákl. prenesená",J230,0)</f>
        <v>0</v>
      </c>
      <c r="BH230" s="168">
        <f>IF(N230="zníž. prenesená",J230,0)</f>
        <v>0</v>
      </c>
      <c r="BI230" s="168">
        <f>IF(N230="nulová",J230,0)</f>
        <v>0</v>
      </c>
      <c r="BJ230" s="16" t="s">
        <v>86</v>
      </c>
      <c r="BK230" s="168">
        <f>ROUND(I230*H230,2)</f>
        <v>0</v>
      </c>
      <c r="BL230" s="16" t="s">
        <v>147</v>
      </c>
      <c r="BM230" s="167" t="s">
        <v>310</v>
      </c>
    </row>
    <row r="231" spans="1:65" s="2" customFormat="1" ht="24.2" customHeight="1">
      <c r="A231" s="31"/>
      <c r="B231" s="154"/>
      <c r="C231" s="186" t="s">
        <v>311</v>
      </c>
      <c r="D231" s="186" t="s">
        <v>195</v>
      </c>
      <c r="E231" s="187" t="s">
        <v>312</v>
      </c>
      <c r="F231" s="188" t="s">
        <v>313</v>
      </c>
      <c r="G231" s="189" t="s">
        <v>146</v>
      </c>
      <c r="H231" s="190">
        <v>1</v>
      </c>
      <c r="I231" s="191"/>
      <c r="J231" s="192">
        <f>ROUND(I231*H231,2)</f>
        <v>0</v>
      </c>
      <c r="K231" s="193"/>
      <c r="L231" s="194"/>
      <c r="M231" s="195" t="s">
        <v>1</v>
      </c>
      <c r="N231" s="196" t="s">
        <v>41</v>
      </c>
      <c r="O231" s="60"/>
      <c r="P231" s="165">
        <f>O231*H231</f>
        <v>0</v>
      </c>
      <c r="Q231" s="165">
        <v>0</v>
      </c>
      <c r="R231" s="165">
        <f>Q231*H231</f>
        <v>0</v>
      </c>
      <c r="S231" s="165">
        <v>0</v>
      </c>
      <c r="T231" s="166">
        <f>S231*H231</f>
        <v>0</v>
      </c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R231" s="167" t="s">
        <v>162</v>
      </c>
      <c r="AT231" s="167" t="s">
        <v>195</v>
      </c>
      <c r="AU231" s="167" t="s">
        <v>86</v>
      </c>
      <c r="AY231" s="16" t="s">
        <v>141</v>
      </c>
      <c r="BE231" s="168">
        <f>IF(N231="základná",J231,0)</f>
        <v>0</v>
      </c>
      <c r="BF231" s="168">
        <f>IF(N231="znížená",J231,0)</f>
        <v>0</v>
      </c>
      <c r="BG231" s="168">
        <f>IF(N231="zákl. prenesená",J231,0)</f>
        <v>0</v>
      </c>
      <c r="BH231" s="168">
        <f>IF(N231="zníž. prenesená",J231,0)</f>
        <v>0</v>
      </c>
      <c r="BI231" s="168">
        <f>IF(N231="nulová",J231,0)</f>
        <v>0</v>
      </c>
      <c r="BJ231" s="16" t="s">
        <v>86</v>
      </c>
      <c r="BK231" s="168">
        <f>ROUND(I231*H231,2)</f>
        <v>0</v>
      </c>
      <c r="BL231" s="16" t="s">
        <v>147</v>
      </c>
      <c r="BM231" s="167" t="s">
        <v>314</v>
      </c>
    </row>
    <row r="232" spans="1:65" s="2" customFormat="1" ht="33" customHeight="1">
      <c r="A232" s="31"/>
      <c r="B232" s="154"/>
      <c r="C232" s="155" t="s">
        <v>231</v>
      </c>
      <c r="D232" s="155" t="s">
        <v>143</v>
      </c>
      <c r="E232" s="156" t="s">
        <v>315</v>
      </c>
      <c r="F232" s="157" t="s">
        <v>316</v>
      </c>
      <c r="G232" s="158" t="s">
        <v>168</v>
      </c>
      <c r="H232" s="159">
        <v>12.4</v>
      </c>
      <c r="I232" s="160"/>
      <c r="J232" s="161">
        <f>ROUND(I232*H232,2)</f>
        <v>0</v>
      </c>
      <c r="K232" s="162"/>
      <c r="L232" s="32"/>
      <c r="M232" s="163" t="s">
        <v>1</v>
      </c>
      <c r="N232" s="164" t="s">
        <v>41</v>
      </c>
      <c r="O232" s="60"/>
      <c r="P232" s="165">
        <f>O232*H232</f>
        <v>0</v>
      </c>
      <c r="Q232" s="165">
        <v>0</v>
      </c>
      <c r="R232" s="165">
        <f>Q232*H232</f>
        <v>0</v>
      </c>
      <c r="S232" s="165">
        <v>0</v>
      </c>
      <c r="T232" s="166">
        <f>S232*H232</f>
        <v>0</v>
      </c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R232" s="167" t="s">
        <v>147</v>
      </c>
      <c r="AT232" s="167" t="s">
        <v>143</v>
      </c>
      <c r="AU232" s="167" t="s">
        <v>86</v>
      </c>
      <c r="AY232" s="16" t="s">
        <v>141</v>
      </c>
      <c r="BE232" s="168">
        <f>IF(N232="základná",J232,0)</f>
        <v>0</v>
      </c>
      <c r="BF232" s="168">
        <f>IF(N232="znížená",J232,0)</f>
        <v>0</v>
      </c>
      <c r="BG232" s="168">
        <f>IF(N232="zákl. prenesená",J232,0)</f>
        <v>0</v>
      </c>
      <c r="BH232" s="168">
        <f>IF(N232="zníž. prenesená",J232,0)</f>
        <v>0</v>
      </c>
      <c r="BI232" s="168">
        <f>IF(N232="nulová",J232,0)</f>
        <v>0</v>
      </c>
      <c r="BJ232" s="16" t="s">
        <v>86</v>
      </c>
      <c r="BK232" s="168">
        <f>ROUND(I232*H232,2)</f>
        <v>0</v>
      </c>
      <c r="BL232" s="16" t="s">
        <v>147</v>
      </c>
      <c r="BM232" s="167" t="s">
        <v>317</v>
      </c>
    </row>
    <row r="233" spans="1:65" s="13" customFormat="1">
      <c r="B233" s="169"/>
      <c r="D233" s="170" t="s">
        <v>148</v>
      </c>
      <c r="E233" s="171" t="s">
        <v>1</v>
      </c>
      <c r="F233" s="172" t="s">
        <v>318</v>
      </c>
      <c r="H233" s="173">
        <v>12.4</v>
      </c>
      <c r="I233" s="174"/>
      <c r="L233" s="169"/>
      <c r="M233" s="175"/>
      <c r="N233" s="176"/>
      <c r="O233" s="176"/>
      <c r="P233" s="176"/>
      <c r="Q233" s="176"/>
      <c r="R233" s="176"/>
      <c r="S233" s="176"/>
      <c r="T233" s="177"/>
      <c r="AT233" s="171" t="s">
        <v>148</v>
      </c>
      <c r="AU233" s="171" t="s">
        <v>86</v>
      </c>
      <c r="AV233" s="13" t="s">
        <v>86</v>
      </c>
      <c r="AW233" s="13" t="s">
        <v>31</v>
      </c>
      <c r="AX233" s="13" t="s">
        <v>75</v>
      </c>
      <c r="AY233" s="171" t="s">
        <v>141</v>
      </c>
    </row>
    <row r="234" spans="1:65" s="14" customFormat="1">
      <c r="B234" s="178"/>
      <c r="D234" s="170" t="s">
        <v>148</v>
      </c>
      <c r="E234" s="179" t="s">
        <v>1</v>
      </c>
      <c r="F234" s="180" t="s">
        <v>150</v>
      </c>
      <c r="H234" s="181">
        <v>12.4</v>
      </c>
      <c r="I234" s="182"/>
      <c r="L234" s="178"/>
      <c r="M234" s="183"/>
      <c r="N234" s="184"/>
      <c r="O234" s="184"/>
      <c r="P234" s="184"/>
      <c r="Q234" s="184"/>
      <c r="R234" s="184"/>
      <c r="S234" s="184"/>
      <c r="T234" s="185"/>
      <c r="AT234" s="179" t="s">
        <v>148</v>
      </c>
      <c r="AU234" s="179" t="s">
        <v>86</v>
      </c>
      <c r="AV234" s="14" t="s">
        <v>147</v>
      </c>
      <c r="AW234" s="14" t="s">
        <v>31</v>
      </c>
      <c r="AX234" s="14" t="s">
        <v>81</v>
      </c>
      <c r="AY234" s="179" t="s">
        <v>141</v>
      </c>
    </row>
    <row r="235" spans="1:65" s="2" customFormat="1" ht="24.2" customHeight="1">
      <c r="A235" s="31"/>
      <c r="B235" s="154"/>
      <c r="C235" s="186" t="s">
        <v>319</v>
      </c>
      <c r="D235" s="186" t="s">
        <v>195</v>
      </c>
      <c r="E235" s="187" t="s">
        <v>320</v>
      </c>
      <c r="F235" s="188" t="s">
        <v>321</v>
      </c>
      <c r="G235" s="189" t="s">
        <v>146</v>
      </c>
      <c r="H235" s="190">
        <v>12.523999999999999</v>
      </c>
      <c r="I235" s="191"/>
      <c r="J235" s="192">
        <f>ROUND(I235*H235,2)</f>
        <v>0</v>
      </c>
      <c r="K235" s="193"/>
      <c r="L235" s="194"/>
      <c r="M235" s="195" t="s">
        <v>1</v>
      </c>
      <c r="N235" s="196" t="s">
        <v>41</v>
      </c>
      <c r="O235" s="60"/>
      <c r="P235" s="165">
        <f>O235*H235</f>
        <v>0</v>
      </c>
      <c r="Q235" s="165">
        <v>0</v>
      </c>
      <c r="R235" s="165">
        <f>Q235*H235</f>
        <v>0</v>
      </c>
      <c r="S235" s="165">
        <v>0</v>
      </c>
      <c r="T235" s="166">
        <f>S235*H235</f>
        <v>0</v>
      </c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R235" s="167" t="s">
        <v>162</v>
      </c>
      <c r="AT235" s="167" t="s">
        <v>195</v>
      </c>
      <c r="AU235" s="167" t="s">
        <v>86</v>
      </c>
      <c r="AY235" s="16" t="s">
        <v>141</v>
      </c>
      <c r="BE235" s="168">
        <f>IF(N235="základná",J235,0)</f>
        <v>0</v>
      </c>
      <c r="BF235" s="168">
        <f>IF(N235="znížená",J235,0)</f>
        <v>0</v>
      </c>
      <c r="BG235" s="168">
        <f>IF(N235="zákl. prenesená",J235,0)</f>
        <v>0</v>
      </c>
      <c r="BH235" s="168">
        <f>IF(N235="zníž. prenesená",J235,0)</f>
        <v>0</v>
      </c>
      <c r="BI235" s="168">
        <f>IF(N235="nulová",J235,0)</f>
        <v>0</v>
      </c>
      <c r="BJ235" s="16" t="s">
        <v>86</v>
      </c>
      <c r="BK235" s="168">
        <f>ROUND(I235*H235,2)</f>
        <v>0</v>
      </c>
      <c r="BL235" s="16" t="s">
        <v>147</v>
      </c>
      <c r="BM235" s="167" t="s">
        <v>322</v>
      </c>
    </row>
    <row r="236" spans="1:65" s="13" customFormat="1">
      <c r="B236" s="169"/>
      <c r="D236" s="170" t="s">
        <v>148</v>
      </c>
      <c r="E236" s="171" t="s">
        <v>1</v>
      </c>
      <c r="F236" s="172" t="s">
        <v>323</v>
      </c>
      <c r="H236" s="173">
        <v>12.523999999999999</v>
      </c>
      <c r="I236" s="174"/>
      <c r="L236" s="169"/>
      <c r="M236" s="175"/>
      <c r="N236" s="176"/>
      <c r="O236" s="176"/>
      <c r="P236" s="176"/>
      <c r="Q236" s="176"/>
      <c r="R236" s="176"/>
      <c r="S236" s="176"/>
      <c r="T236" s="177"/>
      <c r="AT236" s="171" t="s">
        <v>148</v>
      </c>
      <c r="AU236" s="171" t="s">
        <v>86</v>
      </c>
      <c r="AV236" s="13" t="s">
        <v>86</v>
      </c>
      <c r="AW236" s="13" t="s">
        <v>31</v>
      </c>
      <c r="AX236" s="13" t="s">
        <v>75</v>
      </c>
      <c r="AY236" s="171" t="s">
        <v>141</v>
      </c>
    </row>
    <row r="237" spans="1:65" s="14" customFormat="1">
      <c r="B237" s="178"/>
      <c r="D237" s="170" t="s">
        <v>148</v>
      </c>
      <c r="E237" s="179" t="s">
        <v>1</v>
      </c>
      <c r="F237" s="180" t="s">
        <v>150</v>
      </c>
      <c r="H237" s="181">
        <v>12.523999999999999</v>
      </c>
      <c r="I237" s="182"/>
      <c r="L237" s="178"/>
      <c r="M237" s="183"/>
      <c r="N237" s="184"/>
      <c r="O237" s="184"/>
      <c r="P237" s="184"/>
      <c r="Q237" s="184"/>
      <c r="R237" s="184"/>
      <c r="S237" s="184"/>
      <c r="T237" s="185"/>
      <c r="AT237" s="179" t="s">
        <v>148</v>
      </c>
      <c r="AU237" s="179" t="s">
        <v>86</v>
      </c>
      <c r="AV237" s="14" t="s">
        <v>147</v>
      </c>
      <c r="AW237" s="14" t="s">
        <v>31</v>
      </c>
      <c r="AX237" s="14" t="s">
        <v>81</v>
      </c>
      <c r="AY237" s="179" t="s">
        <v>141</v>
      </c>
    </row>
    <row r="238" spans="1:65" s="2" customFormat="1" ht="37.9" customHeight="1">
      <c r="A238" s="31"/>
      <c r="B238" s="154"/>
      <c r="C238" s="155" t="s">
        <v>235</v>
      </c>
      <c r="D238" s="155" t="s">
        <v>143</v>
      </c>
      <c r="E238" s="156" t="s">
        <v>324</v>
      </c>
      <c r="F238" s="157" t="s">
        <v>325</v>
      </c>
      <c r="G238" s="158" t="s">
        <v>168</v>
      </c>
      <c r="H238" s="159">
        <v>37.700000000000003</v>
      </c>
      <c r="I238" s="160"/>
      <c r="J238" s="161">
        <f>ROUND(I238*H238,2)</f>
        <v>0</v>
      </c>
      <c r="K238" s="162"/>
      <c r="L238" s="32"/>
      <c r="M238" s="163" t="s">
        <v>1</v>
      </c>
      <c r="N238" s="164" t="s">
        <v>41</v>
      </c>
      <c r="O238" s="60"/>
      <c r="P238" s="165">
        <f>O238*H238</f>
        <v>0</v>
      </c>
      <c r="Q238" s="165">
        <v>0</v>
      </c>
      <c r="R238" s="165">
        <f>Q238*H238</f>
        <v>0</v>
      </c>
      <c r="S238" s="165">
        <v>0</v>
      </c>
      <c r="T238" s="166">
        <f>S238*H238</f>
        <v>0</v>
      </c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R238" s="167" t="s">
        <v>147</v>
      </c>
      <c r="AT238" s="167" t="s">
        <v>143</v>
      </c>
      <c r="AU238" s="167" t="s">
        <v>86</v>
      </c>
      <c r="AY238" s="16" t="s">
        <v>141</v>
      </c>
      <c r="BE238" s="168">
        <f>IF(N238="základná",J238,0)</f>
        <v>0</v>
      </c>
      <c r="BF238" s="168">
        <f>IF(N238="znížená",J238,0)</f>
        <v>0</v>
      </c>
      <c r="BG238" s="168">
        <f>IF(N238="zákl. prenesená",J238,0)</f>
        <v>0</v>
      </c>
      <c r="BH238" s="168">
        <f>IF(N238="zníž. prenesená",J238,0)</f>
        <v>0</v>
      </c>
      <c r="BI238" s="168">
        <f>IF(N238="nulová",J238,0)</f>
        <v>0</v>
      </c>
      <c r="BJ238" s="16" t="s">
        <v>86</v>
      </c>
      <c r="BK238" s="168">
        <f>ROUND(I238*H238,2)</f>
        <v>0</v>
      </c>
      <c r="BL238" s="16" t="s">
        <v>147</v>
      </c>
      <c r="BM238" s="167" t="s">
        <v>326</v>
      </c>
    </row>
    <row r="239" spans="1:65" s="13" customFormat="1" ht="33.75">
      <c r="B239" s="169"/>
      <c r="D239" s="170" t="s">
        <v>148</v>
      </c>
      <c r="E239" s="171" t="s">
        <v>1</v>
      </c>
      <c r="F239" s="172" t="s">
        <v>327</v>
      </c>
      <c r="H239" s="173">
        <v>37.700000000000003</v>
      </c>
      <c r="I239" s="174"/>
      <c r="L239" s="169"/>
      <c r="M239" s="175"/>
      <c r="N239" s="176"/>
      <c r="O239" s="176"/>
      <c r="P239" s="176"/>
      <c r="Q239" s="176"/>
      <c r="R239" s="176"/>
      <c r="S239" s="176"/>
      <c r="T239" s="177"/>
      <c r="AT239" s="171" t="s">
        <v>148</v>
      </c>
      <c r="AU239" s="171" t="s">
        <v>86</v>
      </c>
      <c r="AV239" s="13" t="s">
        <v>86</v>
      </c>
      <c r="AW239" s="13" t="s">
        <v>31</v>
      </c>
      <c r="AX239" s="13" t="s">
        <v>75</v>
      </c>
      <c r="AY239" s="171" t="s">
        <v>141</v>
      </c>
    </row>
    <row r="240" spans="1:65" s="14" customFormat="1">
      <c r="B240" s="178"/>
      <c r="D240" s="170" t="s">
        <v>148</v>
      </c>
      <c r="E240" s="179" t="s">
        <v>1</v>
      </c>
      <c r="F240" s="180" t="s">
        <v>150</v>
      </c>
      <c r="H240" s="181">
        <v>37.700000000000003</v>
      </c>
      <c r="I240" s="182"/>
      <c r="L240" s="178"/>
      <c r="M240" s="183"/>
      <c r="N240" s="184"/>
      <c r="O240" s="184"/>
      <c r="P240" s="184"/>
      <c r="Q240" s="184"/>
      <c r="R240" s="184"/>
      <c r="S240" s="184"/>
      <c r="T240" s="185"/>
      <c r="AT240" s="179" t="s">
        <v>148</v>
      </c>
      <c r="AU240" s="179" t="s">
        <v>86</v>
      </c>
      <c r="AV240" s="14" t="s">
        <v>147</v>
      </c>
      <c r="AW240" s="14" t="s">
        <v>31</v>
      </c>
      <c r="AX240" s="14" t="s">
        <v>81</v>
      </c>
      <c r="AY240" s="179" t="s">
        <v>141</v>
      </c>
    </row>
    <row r="241" spans="1:65" s="2" customFormat="1" ht="16.5" customHeight="1">
      <c r="A241" s="31"/>
      <c r="B241" s="154"/>
      <c r="C241" s="186" t="s">
        <v>328</v>
      </c>
      <c r="D241" s="186" t="s">
        <v>195</v>
      </c>
      <c r="E241" s="187" t="s">
        <v>329</v>
      </c>
      <c r="F241" s="188" t="s">
        <v>330</v>
      </c>
      <c r="G241" s="189" t="s">
        <v>146</v>
      </c>
      <c r="H241" s="190">
        <v>38.076999999999998</v>
      </c>
      <c r="I241" s="191"/>
      <c r="J241" s="192">
        <f>ROUND(I241*H241,2)</f>
        <v>0</v>
      </c>
      <c r="K241" s="193"/>
      <c r="L241" s="194"/>
      <c r="M241" s="195" t="s">
        <v>1</v>
      </c>
      <c r="N241" s="196" t="s">
        <v>41</v>
      </c>
      <c r="O241" s="60"/>
      <c r="P241" s="165">
        <f>O241*H241</f>
        <v>0</v>
      </c>
      <c r="Q241" s="165">
        <v>0</v>
      </c>
      <c r="R241" s="165">
        <f>Q241*H241</f>
        <v>0</v>
      </c>
      <c r="S241" s="165">
        <v>0</v>
      </c>
      <c r="T241" s="166">
        <f>S241*H241</f>
        <v>0</v>
      </c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R241" s="167" t="s">
        <v>162</v>
      </c>
      <c r="AT241" s="167" t="s">
        <v>195</v>
      </c>
      <c r="AU241" s="167" t="s">
        <v>86</v>
      </c>
      <c r="AY241" s="16" t="s">
        <v>141</v>
      </c>
      <c r="BE241" s="168">
        <f>IF(N241="základná",J241,0)</f>
        <v>0</v>
      </c>
      <c r="BF241" s="168">
        <f>IF(N241="znížená",J241,0)</f>
        <v>0</v>
      </c>
      <c r="BG241" s="168">
        <f>IF(N241="zákl. prenesená",J241,0)</f>
        <v>0</v>
      </c>
      <c r="BH241" s="168">
        <f>IF(N241="zníž. prenesená",J241,0)</f>
        <v>0</v>
      </c>
      <c r="BI241" s="168">
        <f>IF(N241="nulová",J241,0)</f>
        <v>0</v>
      </c>
      <c r="BJ241" s="16" t="s">
        <v>86</v>
      </c>
      <c r="BK241" s="168">
        <f>ROUND(I241*H241,2)</f>
        <v>0</v>
      </c>
      <c r="BL241" s="16" t="s">
        <v>147</v>
      </c>
      <c r="BM241" s="167" t="s">
        <v>331</v>
      </c>
    </row>
    <row r="242" spans="1:65" s="13" customFormat="1">
      <c r="B242" s="169"/>
      <c r="D242" s="170" t="s">
        <v>148</v>
      </c>
      <c r="E242" s="171" t="s">
        <v>1</v>
      </c>
      <c r="F242" s="172" t="s">
        <v>332</v>
      </c>
      <c r="H242" s="173">
        <v>38.076999999999998</v>
      </c>
      <c r="I242" s="174"/>
      <c r="L242" s="169"/>
      <c r="M242" s="175"/>
      <c r="N242" s="176"/>
      <c r="O242" s="176"/>
      <c r="P242" s="176"/>
      <c r="Q242" s="176"/>
      <c r="R242" s="176"/>
      <c r="S242" s="176"/>
      <c r="T242" s="177"/>
      <c r="AT242" s="171" t="s">
        <v>148</v>
      </c>
      <c r="AU242" s="171" t="s">
        <v>86</v>
      </c>
      <c r="AV242" s="13" t="s">
        <v>86</v>
      </c>
      <c r="AW242" s="13" t="s">
        <v>31</v>
      </c>
      <c r="AX242" s="13" t="s">
        <v>75</v>
      </c>
      <c r="AY242" s="171" t="s">
        <v>141</v>
      </c>
    </row>
    <row r="243" spans="1:65" s="14" customFormat="1">
      <c r="B243" s="178"/>
      <c r="D243" s="170" t="s">
        <v>148</v>
      </c>
      <c r="E243" s="179" t="s">
        <v>1</v>
      </c>
      <c r="F243" s="180" t="s">
        <v>150</v>
      </c>
      <c r="H243" s="181">
        <v>38.076999999999998</v>
      </c>
      <c r="I243" s="182"/>
      <c r="L243" s="178"/>
      <c r="M243" s="183"/>
      <c r="N243" s="184"/>
      <c r="O243" s="184"/>
      <c r="P243" s="184"/>
      <c r="Q243" s="184"/>
      <c r="R243" s="184"/>
      <c r="S243" s="184"/>
      <c r="T243" s="185"/>
      <c r="AT243" s="179" t="s">
        <v>148</v>
      </c>
      <c r="AU243" s="179" t="s">
        <v>86</v>
      </c>
      <c r="AV243" s="14" t="s">
        <v>147</v>
      </c>
      <c r="AW243" s="14" t="s">
        <v>31</v>
      </c>
      <c r="AX243" s="14" t="s">
        <v>81</v>
      </c>
      <c r="AY243" s="179" t="s">
        <v>141</v>
      </c>
    </row>
    <row r="244" spans="1:65" s="2" customFormat="1" ht="24.2" customHeight="1">
      <c r="A244" s="31"/>
      <c r="B244" s="154"/>
      <c r="C244" s="155" t="s">
        <v>239</v>
      </c>
      <c r="D244" s="155" t="s">
        <v>143</v>
      </c>
      <c r="E244" s="156" t="s">
        <v>333</v>
      </c>
      <c r="F244" s="157" t="s">
        <v>334</v>
      </c>
      <c r="G244" s="158" t="s">
        <v>168</v>
      </c>
      <c r="H244" s="159">
        <v>15</v>
      </c>
      <c r="I244" s="160"/>
      <c r="J244" s="161">
        <f>ROUND(I244*H244,2)</f>
        <v>0</v>
      </c>
      <c r="K244" s="162"/>
      <c r="L244" s="32"/>
      <c r="M244" s="163" t="s">
        <v>1</v>
      </c>
      <c r="N244" s="164" t="s">
        <v>41</v>
      </c>
      <c r="O244" s="60"/>
      <c r="P244" s="165">
        <f>O244*H244</f>
        <v>0</v>
      </c>
      <c r="Q244" s="165">
        <v>0</v>
      </c>
      <c r="R244" s="165">
        <f>Q244*H244</f>
        <v>0</v>
      </c>
      <c r="S244" s="165">
        <v>0</v>
      </c>
      <c r="T244" s="166">
        <f>S244*H244</f>
        <v>0</v>
      </c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R244" s="167" t="s">
        <v>147</v>
      </c>
      <c r="AT244" s="167" t="s">
        <v>143</v>
      </c>
      <c r="AU244" s="167" t="s">
        <v>86</v>
      </c>
      <c r="AY244" s="16" t="s">
        <v>141</v>
      </c>
      <c r="BE244" s="168">
        <f>IF(N244="základná",J244,0)</f>
        <v>0</v>
      </c>
      <c r="BF244" s="168">
        <f>IF(N244="znížená",J244,0)</f>
        <v>0</v>
      </c>
      <c r="BG244" s="168">
        <f>IF(N244="zákl. prenesená",J244,0)</f>
        <v>0</v>
      </c>
      <c r="BH244" s="168">
        <f>IF(N244="zníž. prenesená",J244,0)</f>
        <v>0</v>
      </c>
      <c r="BI244" s="168">
        <f>IF(N244="nulová",J244,0)</f>
        <v>0</v>
      </c>
      <c r="BJ244" s="16" t="s">
        <v>86</v>
      </c>
      <c r="BK244" s="168">
        <f>ROUND(I244*H244,2)</f>
        <v>0</v>
      </c>
      <c r="BL244" s="16" t="s">
        <v>147</v>
      </c>
      <c r="BM244" s="167" t="s">
        <v>335</v>
      </c>
    </row>
    <row r="245" spans="1:65" s="2" customFormat="1" ht="21.75" customHeight="1">
      <c r="A245" s="31"/>
      <c r="B245" s="154"/>
      <c r="C245" s="155" t="s">
        <v>336</v>
      </c>
      <c r="D245" s="155" t="s">
        <v>143</v>
      </c>
      <c r="E245" s="156" t="s">
        <v>337</v>
      </c>
      <c r="F245" s="157" t="s">
        <v>338</v>
      </c>
      <c r="G245" s="158" t="s">
        <v>168</v>
      </c>
      <c r="H245" s="159">
        <v>5.6</v>
      </c>
      <c r="I245" s="160"/>
      <c r="J245" s="161">
        <f>ROUND(I245*H245,2)</f>
        <v>0</v>
      </c>
      <c r="K245" s="162"/>
      <c r="L245" s="32"/>
      <c r="M245" s="163" t="s">
        <v>1</v>
      </c>
      <c r="N245" s="164" t="s">
        <v>41</v>
      </c>
      <c r="O245" s="60"/>
      <c r="P245" s="165">
        <f>O245*H245</f>
        <v>0</v>
      </c>
      <c r="Q245" s="165">
        <v>0</v>
      </c>
      <c r="R245" s="165">
        <f>Q245*H245</f>
        <v>0</v>
      </c>
      <c r="S245" s="165">
        <v>0</v>
      </c>
      <c r="T245" s="166">
        <f>S245*H245</f>
        <v>0</v>
      </c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R245" s="167" t="s">
        <v>147</v>
      </c>
      <c r="AT245" s="167" t="s">
        <v>143</v>
      </c>
      <c r="AU245" s="167" t="s">
        <v>86</v>
      </c>
      <c r="AY245" s="16" t="s">
        <v>141</v>
      </c>
      <c r="BE245" s="168">
        <f>IF(N245="základná",J245,0)</f>
        <v>0</v>
      </c>
      <c r="BF245" s="168">
        <f>IF(N245="znížená",J245,0)</f>
        <v>0</v>
      </c>
      <c r="BG245" s="168">
        <f>IF(N245="zákl. prenesená",J245,0)</f>
        <v>0</v>
      </c>
      <c r="BH245" s="168">
        <f>IF(N245="zníž. prenesená",J245,0)</f>
        <v>0</v>
      </c>
      <c r="BI245" s="168">
        <f>IF(N245="nulová",J245,0)</f>
        <v>0</v>
      </c>
      <c r="BJ245" s="16" t="s">
        <v>86</v>
      </c>
      <c r="BK245" s="168">
        <f>ROUND(I245*H245,2)</f>
        <v>0</v>
      </c>
      <c r="BL245" s="16" t="s">
        <v>147</v>
      </c>
      <c r="BM245" s="167" t="s">
        <v>339</v>
      </c>
    </row>
    <row r="246" spans="1:65" s="2" customFormat="1" ht="24.2" customHeight="1">
      <c r="A246" s="31"/>
      <c r="B246" s="154"/>
      <c r="C246" s="155" t="s">
        <v>243</v>
      </c>
      <c r="D246" s="155" t="s">
        <v>143</v>
      </c>
      <c r="E246" s="156" t="s">
        <v>340</v>
      </c>
      <c r="F246" s="157" t="s">
        <v>341</v>
      </c>
      <c r="G246" s="158" t="s">
        <v>168</v>
      </c>
      <c r="H246" s="159">
        <v>8</v>
      </c>
      <c r="I246" s="160"/>
      <c r="J246" s="161">
        <f>ROUND(I246*H246,2)</f>
        <v>0</v>
      </c>
      <c r="K246" s="162"/>
      <c r="L246" s="32"/>
      <c r="M246" s="163" t="s">
        <v>1</v>
      </c>
      <c r="N246" s="164" t="s">
        <v>41</v>
      </c>
      <c r="O246" s="60"/>
      <c r="P246" s="165">
        <f>O246*H246</f>
        <v>0</v>
      </c>
      <c r="Q246" s="165">
        <v>0</v>
      </c>
      <c r="R246" s="165">
        <f>Q246*H246</f>
        <v>0</v>
      </c>
      <c r="S246" s="165">
        <v>0</v>
      </c>
      <c r="T246" s="166">
        <f>S246*H246</f>
        <v>0</v>
      </c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R246" s="167" t="s">
        <v>147</v>
      </c>
      <c r="AT246" s="167" t="s">
        <v>143</v>
      </c>
      <c r="AU246" s="167" t="s">
        <v>86</v>
      </c>
      <c r="AY246" s="16" t="s">
        <v>141</v>
      </c>
      <c r="BE246" s="168">
        <f>IF(N246="základná",J246,0)</f>
        <v>0</v>
      </c>
      <c r="BF246" s="168">
        <f>IF(N246="znížená",J246,0)</f>
        <v>0</v>
      </c>
      <c r="BG246" s="168">
        <f>IF(N246="zákl. prenesená",J246,0)</f>
        <v>0</v>
      </c>
      <c r="BH246" s="168">
        <f>IF(N246="zníž. prenesená",J246,0)</f>
        <v>0</v>
      </c>
      <c r="BI246" s="168">
        <f>IF(N246="nulová",J246,0)</f>
        <v>0</v>
      </c>
      <c r="BJ246" s="16" t="s">
        <v>86</v>
      </c>
      <c r="BK246" s="168">
        <f>ROUND(I246*H246,2)</f>
        <v>0</v>
      </c>
      <c r="BL246" s="16" t="s">
        <v>147</v>
      </c>
      <c r="BM246" s="167" t="s">
        <v>342</v>
      </c>
    </row>
    <row r="247" spans="1:65" s="13" customFormat="1">
      <c r="B247" s="169"/>
      <c r="D247" s="170" t="s">
        <v>148</v>
      </c>
      <c r="E247" s="171" t="s">
        <v>1</v>
      </c>
      <c r="F247" s="172" t="s">
        <v>343</v>
      </c>
      <c r="H247" s="173">
        <v>8</v>
      </c>
      <c r="I247" s="174"/>
      <c r="L247" s="169"/>
      <c r="M247" s="175"/>
      <c r="N247" s="176"/>
      <c r="O247" s="176"/>
      <c r="P247" s="176"/>
      <c r="Q247" s="176"/>
      <c r="R247" s="176"/>
      <c r="S247" s="176"/>
      <c r="T247" s="177"/>
      <c r="AT247" s="171" t="s">
        <v>148</v>
      </c>
      <c r="AU247" s="171" t="s">
        <v>86</v>
      </c>
      <c r="AV247" s="13" t="s">
        <v>86</v>
      </c>
      <c r="AW247" s="13" t="s">
        <v>31</v>
      </c>
      <c r="AX247" s="13" t="s">
        <v>75</v>
      </c>
      <c r="AY247" s="171" t="s">
        <v>141</v>
      </c>
    </row>
    <row r="248" spans="1:65" s="14" customFormat="1">
      <c r="B248" s="178"/>
      <c r="D248" s="170" t="s">
        <v>148</v>
      </c>
      <c r="E248" s="179" t="s">
        <v>1</v>
      </c>
      <c r="F248" s="180" t="s">
        <v>150</v>
      </c>
      <c r="H248" s="181">
        <v>8</v>
      </c>
      <c r="I248" s="182"/>
      <c r="L248" s="178"/>
      <c r="M248" s="183"/>
      <c r="N248" s="184"/>
      <c r="O248" s="184"/>
      <c r="P248" s="184"/>
      <c r="Q248" s="184"/>
      <c r="R248" s="184"/>
      <c r="S248" s="184"/>
      <c r="T248" s="185"/>
      <c r="AT248" s="179" t="s">
        <v>148</v>
      </c>
      <c r="AU248" s="179" t="s">
        <v>86</v>
      </c>
      <c r="AV248" s="14" t="s">
        <v>147</v>
      </c>
      <c r="AW248" s="14" t="s">
        <v>31</v>
      </c>
      <c r="AX248" s="14" t="s">
        <v>81</v>
      </c>
      <c r="AY248" s="179" t="s">
        <v>141</v>
      </c>
    </row>
    <row r="249" spans="1:65" s="2" customFormat="1" ht="24.2" customHeight="1">
      <c r="A249" s="31"/>
      <c r="B249" s="154"/>
      <c r="C249" s="155" t="s">
        <v>344</v>
      </c>
      <c r="D249" s="155" t="s">
        <v>143</v>
      </c>
      <c r="E249" s="156" t="s">
        <v>345</v>
      </c>
      <c r="F249" s="157" t="s">
        <v>346</v>
      </c>
      <c r="G249" s="158" t="s">
        <v>168</v>
      </c>
      <c r="H249" s="159">
        <v>12.5</v>
      </c>
      <c r="I249" s="160"/>
      <c r="J249" s="161">
        <f>ROUND(I249*H249,2)</f>
        <v>0</v>
      </c>
      <c r="K249" s="162"/>
      <c r="L249" s="32"/>
      <c r="M249" s="163" t="s">
        <v>1</v>
      </c>
      <c r="N249" s="164" t="s">
        <v>41</v>
      </c>
      <c r="O249" s="60"/>
      <c r="P249" s="165">
        <f>O249*H249</f>
        <v>0</v>
      </c>
      <c r="Q249" s="165">
        <v>0</v>
      </c>
      <c r="R249" s="165">
        <f>Q249*H249</f>
        <v>0</v>
      </c>
      <c r="S249" s="165">
        <v>0</v>
      </c>
      <c r="T249" s="166">
        <f>S249*H249</f>
        <v>0</v>
      </c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R249" s="167" t="s">
        <v>147</v>
      </c>
      <c r="AT249" s="167" t="s">
        <v>143</v>
      </c>
      <c r="AU249" s="167" t="s">
        <v>86</v>
      </c>
      <c r="AY249" s="16" t="s">
        <v>141</v>
      </c>
      <c r="BE249" s="168">
        <f>IF(N249="základná",J249,0)</f>
        <v>0</v>
      </c>
      <c r="BF249" s="168">
        <f>IF(N249="znížená",J249,0)</f>
        <v>0</v>
      </c>
      <c r="BG249" s="168">
        <f>IF(N249="zákl. prenesená",J249,0)</f>
        <v>0</v>
      </c>
      <c r="BH249" s="168">
        <f>IF(N249="zníž. prenesená",J249,0)</f>
        <v>0</v>
      </c>
      <c r="BI249" s="168">
        <f>IF(N249="nulová",J249,0)</f>
        <v>0</v>
      </c>
      <c r="BJ249" s="16" t="s">
        <v>86</v>
      </c>
      <c r="BK249" s="168">
        <f>ROUND(I249*H249,2)</f>
        <v>0</v>
      </c>
      <c r="BL249" s="16" t="s">
        <v>147</v>
      </c>
      <c r="BM249" s="167" t="s">
        <v>347</v>
      </c>
    </row>
    <row r="250" spans="1:65" s="13" customFormat="1">
      <c r="B250" s="169"/>
      <c r="D250" s="170" t="s">
        <v>148</v>
      </c>
      <c r="E250" s="171" t="s">
        <v>1</v>
      </c>
      <c r="F250" s="172" t="s">
        <v>348</v>
      </c>
      <c r="H250" s="173">
        <v>12.5</v>
      </c>
      <c r="I250" s="174"/>
      <c r="L250" s="169"/>
      <c r="M250" s="175"/>
      <c r="N250" s="176"/>
      <c r="O250" s="176"/>
      <c r="P250" s="176"/>
      <c r="Q250" s="176"/>
      <c r="R250" s="176"/>
      <c r="S250" s="176"/>
      <c r="T250" s="177"/>
      <c r="AT250" s="171" t="s">
        <v>148</v>
      </c>
      <c r="AU250" s="171" t="s">
        <v>86</v>
      </c>
      <c r="AV250" s="13" t="s">
        <v>86</v>
      </c>
      <c r="AW250" s="13" t="s">
        <v>31</v>
      </c>
      <c r="AX250" s="13" t="s">
        <v>75</v>
      </c>
      <c r="AY250" s="171" t="s">
        <v>141</v>
      </c>
    </row>
    <row r="251" spans="1:65" s="14" customFormat="1">
      <c r="B251" s="178"/>
      <c r="D251" s="170" t="s">
        <v>148</v>
      </c>
      <c r="E251" s="179" t="s">
        <v>1</v>
      </c>
      <c r="F251" s="180" t="s">
        <v>150</v>
      </c>
      <c r="H251" s="181">
        <v>12.5</v>
      </c>
      <c r="I251" s="182"/>
      <c r="L251" s="178"/>
      <c r="M251" s="183"/>
      <c r="N251" s="184"/>
      <c r="O251" s="184"/>
      <c r="P251" s="184"/>
      <c r="Q251" s="184"/>
      <c r="R251" s="184"/>
      <c r="S251" s="184"/>
      <c r="T251" s="185"/>
      <c r="AT251" s="179" t="s">
        <v>148</v>
      </c>
      <c r="AU251" s="179" t="s">
        <v>86</v>
      </c>
      <c r="AV251" s="14" t="s">
        <v>147</v>
      </c>
      <c r="AW251" s="14" t="s">
        <v>31</v>
      </c>
      <c r="AX251" s="14" t="s">
        <v>81</v>
      </c>
      <c r="AY251" s="179" t="s">
        <v>141</v>
      </c>
    </row>
    <row r="252" spans="1:65" s="2" customFormat="1" ht="16.5" customHeight="1">
      <c r="A252" s="31"/>
      <c r="B252" s="154"/>
      <c r="C252" s="186" t="s">
        <v>248</v>
      </c>
      <c r="D252" s="186" t="s">
        <v>195</v>
      </c>
      <c r="E252" s="187" t="s">
        <v>349</v>
      </c>
      <c r="F252" s="188" t="s">
        <v>350</v>
      </c>
      <c r="G252" s="189" t="s">
        <v>146</v>
      </c>
      <c r="H252" s="190">
        <v>42</v>
      </c>
      <c r="I252" s="191"/>
      <c r="J252" s="192">
        <f>ROUND(I252*H252,2)</f>
        <v>0</v>
      </c>
      <c r="K252" s="193"/>
      <c r="L252" s="194"/>
      <c r="M252" s="195" t="s">
        <v>1</v>
      </c>
      <c r="N252" s="196" t="s">
        <v>41</v>
      </c>
      <c r="O252" s="60"/>
      <c r="P252" s="165">
        <f>O252*H252</f>
        <v>0</v>
      </c>
      <c r="Q252" s="165">
        <v>0</v>
      </c>
      <c r="R252" s="165">
        <f>Q252*H252</f>
        <v>0</v>
      </c>
      <c r="S252" s="165">
        <v>0</v>
      </c>
      <c r="T252" s="166">
        <f>S252*H252</f>
        <v>0</v>
      </c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R252" s="167" t="s">
        <v>162</v>
      </c>
      <c r="AT252" s="167" t="s">
        <v>195</v>
      </c>
      <c r="AU252" s="167" t="s">
        <v>86</v>
      </c>
      <c r="AY252" s="16" t="s">
        <v>141</v>
      </c>
      <c r="BE252" s="168">
        <f>IF(N252="základná",J252,0)</f>
        <v>0</v>
      </c>
      <c r="BF252" s="168">
        <f>IF(N252="znížená",J252,0)</f>
        <v>0</v>
      </c>
      <c r="BG252" s="168">
        <f>IF(N252="zákl. prenesená",J252,0)</f>
        <v>0</v>
      </c>
      <c r="BH252" s="168">
        <f>IF(N252="zníž. prenesená",J252,0)</f>
        <v>0</v>
      </c>
      <c r="BI252" s="168">
        <f>IF(N252="nulová",J252,0)</f>
        <v>0</v>
      </c>
      <c r="BJ252" s="16" t="s">
        <v>86</v>
      </c>
      <c r="BK252" s="168">
        <f>ROUND(I252*H252,2)</f>
        <v>0</v>
      </c>
      <c r="BL252" s="16" t="s">
        <v>147</v>
      </c>
      <c r="BM252" s="167" t="s">
        <v>351</v>
      </c>
    </row>
    <row r="253" spans="1:65" s="13" customFormat="1">
      <c r="B253" s="169"/>
      <c r="D253" s="170" t="s">
        <v>148</v>
      </c>
      <c r="E253" s="171" t="s">
        <v>1</v>
      </c>
      <c r="F253" s="172" t="s">
        <v>352</v>
      </c>
      <c r="H253" s="173">
        <v>42</v>
      </c>
      <c r="I253" s="174"/>
      <c r="L253" s="169"/>
      <c r="M253" s="175"/>
      <c r="N253" s="176"/>
      <c r="O253" s="176"/>
      <c r="P253" s="176"/>
      <c r="Q253" s="176"/>
      <c r="R253" s="176"/>
      <c r="S253" s="176"/>
      <c r="T253" s="177"/>
      <c r="AT253" s="171" t="s">
        <v>148</v>
      </c>
      <c r="AU253" s="171" t="s">
        <v>86</v>
      </c>
      <c r="AV253" s="13" t="s">
        <v>86</v>
      </c>
      <c r="AW253" s="13" t="s">
        <v>31</v>
      </c>
      <c r="AX253" s="13" t="s">
        <v>75</v>
      </c>
      <c r="AY253" s="171" t="s">
        <v>141</v>
      </c>
    </row>
    <row r="254" spans="1:65" s="14" customFormat="1">
      <c r="B254" s="178"/>
      <c r="D254" s="170" t="s">
        <v>148</v>
      </c>
      <c r="E254" s="179" t="s">
        <v>1</v>
      </c>
      <c r="F254" s="180" t="s">
        <v>150</v>
      </c>
      <c r="H254" s="181">
        <v>42</v>
      </c>
      <c r="I254" s="182"/>
      <c r="L254" s="178"/>
      <c r="M254" s="183"/>
      <c r="N254" s="184"/>
      <c r="O254" s="184"/>
      <c r="P254" s="184"/>
      <c r="Q254" s="184"/>
      <c r="R254" s="184"/>
      <c r="S254" s="184"/>
      <c r="T254" s="185"/>
      <c r="AT254" s="179" t="s">
        <v>148</v>
      </c>
      <c r="AU254" s="179" t="s">
        <v>86</v>
      </c>
      <c r="AV254" s="14" t="s">
        <v>147</v>
      </c>
      <c r="AW254" s="14" t="s">
        <v>31</v>
      </c>
      <c r="AX254" s="14" t="s">
        <v>81</v>
      </c>
      <c r="AY254" s="179" t="s">
        <v>141</v>
      </c>
    </row>
    <row r="255" spans="1:65" s="2" customFormat="1" ht="24.2" customHeight="1">
      <c r="A255" s="31"/>
      <c r="B255" s="154"/>
      <c r="C255" s="155" t="s">
        <v>353</v>
      </c>
      <c r="D255" s="155" t="s">
        <v>143</v>
      </c>
      <c r="E255" s="156" t="s">
        <v>354</v>
      </c>
      <c r="F255" s="157" t="s">
        <v>355</v>
      </c>
      <c r="G255" s="158" t="s">
        <v>260</v>
      </c>
      <c r="H255" s="159">
        <v>2.6829999999999998</v>
      </c>
      <c r="I255" s="160"/>
      <c r="J255" s="161">
        <f>ROUND(I255*H255,2)</f>
        <v>0</v>
      </c>
      <c r="K255" s="162"/>
      <c r="L255" s="32"/>
      <c r="M255" s="163" t="s">
        <v>1</v>
      </c>
      <c r="N255" s="164" t="s">
        <v>41</v>
      </c>
      <c r="O255" s="60"/>
      <c r="P255" s="165">
        <f>O255*H255</f>
        <v>0</v>
      </c>
      <c r="Q255" s="165">
        <v>0</v>
      </c>
      <c r="R255" s="165">
        <f>Q255*H255</f>
        <v>0</v>
      </c>
      <c r="S255" s="165">
        <v>0</v>
      </c>
      <c r="T255" s="166">
        <f>S255*H255</f>
        <v>0</v>
      </c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R255" s="167" t="s">
        <v>147</v>
      </c>
      <c r="AT255" s="167" t="s">
        <v>143</v>
      </c>
      <c r="AU255" s="167" t="s">
        <v>86</v>
      </c>
      <c r="AY255" s="16" t="s">
        <v>141</v>
      </c>
      <c r="BE255" s="168">
        <f>IF(N255="základná",J255,0)</f>
        <v>0</v>
      </c>
      <c r="BF255" s="168">
        <f>IF(N255="znížená",J255,0)</f>
        <v>0</v>
      </c>
      <c r="BG255" s="168">
        <f>IF(N255="zákl. prenesená",J255,0)</f>
        <v>0</v>
      </c>
      <c r="BH255" s="168">
        <f>IF(N255="zníž. prenesená",J255,0)</f>
        <v>0</v>
      </c>
      <c r="BI255" s="168">
        <f>IF(N255="nulová",J255,0)</f>
        <v>0</v>
      </c>
      <c r="BJ255" s="16" t="s">
        <v>86</v>
      </c>
      <c r="BK255" s="168">
        <f>ROUND(I255*H255,2)</f>
        <v>0</v>
      </c>
      <c r="BL255" s="16" t="s">
        <v>147</v>
      </c>
      <c r="BM255" s="167" t="s">
        <v>356</v>
      </c>
    </row>
    <row r="256" spans="1:65" s="13" customFormat="1">
      <c r="B256" s="169"/>
      <c r="D256" s="170" t="s">
        <v>148</v>
      </c>
      <c r="E256" s="171" t="s">
        <v>1</v>
      </c>
      <c r="F256" s="172" t="s">
        <v>357</v>
      </c>
      <c r="H256" s="173">
        <v>0.47</v>
      </c>
      <c r="I256" s="174"/>
      <c r="L256" s="169"/>
      <c r="M256" s="175"/>
      <c r="N256" s="176"/>
      <c r="O256" s="176"/>
      <c r="P256" s="176"/>
      <c r="Q256" s="176"/>
      <c r="R256" s="176"/>
      <c r="S256" s="176"/>
      <c r="T256" s="177"/>
      <c r="AT256" s="171" t="s">
        <v>148</v>
      </c>
      <c r="AU256" s="171" t="s">
        <v>86</v>
      </c>
      <c r="AV256" s="13" t="s">
        <v>86</v>
      </c>
      <c r="AW256" s="13" t="s">
        <v>31</v>
      </c>
      <c r="AX256" s="13" t="s">
        <v>75</v>
      </c>
      <c r="AY256" s="171" t="s">
        <v>141</v>
      </c>
    </row>
    <row r="257" spans="1:65" s="13" customFormat="1">
      <c r="B257" s="169"/>
      <c r="D257" s="170" t="s">
        <v>148</v>
      </c>
      <c r="E257" s="171" t="s">
        <v>1</v>
      </c>
      <c r="F257" s="172" t="s">
        <v>358</v>
      </c>
      <c r="H257" s="173">
        <v>2.2130000000000001</v>
      </c>
      <c r="I257" s="174"/>
      <c r="L257" s="169"/>
      <c r="M257" s="175"/>
      <c r="N257" s="176"/>
      <c r="O257" s="176"/>
      <c r="P257" s="176"/>
      <c r="Q257" s="176"/>
      <c r="R257" s="176"/>
      <c r="S257" s="176"/>
      <c r="T257" s="177"/>
      <c r="AT257" s="171" t="s">
        <v>148</v>
      </c>
      <c r="AU257" s="171" t="s">
        <v>86</v>
      </c>
      <c r="AV257" s="13" t="s">
        <v>86</v>
      </c>
      <c r="AW257" s="13" t="s">
        <v>31</v>
      </c>
      <c r="AX257" s="13" t="s">
        <v>75</v>
      </c>
      <c r="AY257" s="171" t="s">
        <v>141</v>
      </c>
    </row>
    <row r="258" spans="1:65" s="14" customFormat="1">
      <c r="B258" s="178"/>
      <c r="D258" s="170" t="s">
        <v>148</v>
      </c>
      <c r="E258" s="179" t="s">
        <v>1</v>
      </c>
      <c r="F258" s="180" t="s">
        <v>150</v>
      </c>
      <c r="H258" s="181">
        <v>2.6829999999999998</v>
      </c>
      <c r="I258" s="182"/>
      <c r="L258" s="178"/>
      <c r="M258" s="183"/>
      <c r="N258" s="184"/>
      <c r="O258" s="184"/>
      <c r="P258" s="184"/>
      <c r="Q258" s="184"/>
      <c r="R258" s="184"/>
      <c r="S258" s="184"/>
      <c r="T258" s="185"/>
      <c r="AT258" s="179" t="s">
        <v>148</v>
      </c>
      <c r="AU258" s="179" t="s">
        <v>86</v>
      </c>
      <c r="AV258" s="14" t="s">
        <v>147</v>
      </c>
      <c r="AW258" s="14" t="s">
        <v>31</v>
      </c>
      <c r="AX258" s="14" t="s">
        <v>81</v>
      </c>
      <c r="AY258" s="179" t="s">
        <v>141</v>
      </c>
    </row>
    <row r="259" spans="1:65" s="2" customFormat="1" ht="24.2" customHeight="1">
      <c r="A259" s="31"/>
      <c r="B259" s="154"/>
      <c r="C259" s="155" t="s">
        <v>252</v>
      </c>
      <c r="D259" s="155" t="s">
        <v>143</v>
      </c>
      <c r="E259" s="156" t="s">
        <v>359</v>
      </c>
      <c r="F259" s="157" t="s">
        <v>360</v>
      </c>
      <c r="G259" s="158" t="s">
        <v>260</v>
      </c>
      <c r="H259" s="159">
        <v>13.301</v>
      </c>
      <c r="I259" s="160"/>
      <c r="J259" s="161">
        <f>ROUND(I259*H259,2)</f>
        <v>0</v>
      </c>
      <c r="K259" s="162"/>
      <c r="L259" s="32"/>
      <c r="M259" s="163" t="s">
        <v>1</v>
      </c>
      <c r="N259" s="164" t="s">
        <v>41</v>
      </c>
      <c r="O259" s="60"/>
      <c r="P259" s="165">
        <f>O259*H259</f>
        <v>0</v>
      </c>
      <c r="Q259" s="165">
        <v>0</v>
      </c>
      <c r="R259" s="165">
        <f>Q259*H259</f>
        <v>0</v>
      </c>
      <c r="S259" s="165">
        <v>0</v>
      </c>
      <c r="T259" s="166">
        <f>S259*H259</f>
        <v>0</v>
      </c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R259" s="167" t="s">
        <v>147</v>
      </c>
      <c r="AT259" s="167" t="s">
        <v>143</v>
      </c>
      <c r="AU259" s="167" t="s">
        <v>86</v>
      </c>
      <c r="AY259" s="16" t="s">
        <v>141</v>
      </c>
      <c r="BE259" s="168">
        <f>IF(N259="základná",J259,0)</f>
        <v>0</v>
      </c>
      <c r="BF259" s="168">
        <f>IF(N259="znížená",J259,0)</f>
        <v>0</v>
      </c>
      <c r="BG259" s="168">
        <f>IF(N259="zákl. prenesená",J259,0)</f>
        <v>0</v>
      </c>
      <c r="BH259" s="168">
        <f>IF(N259="zníž. prenesená",J259,0)</f>
        <v>0</v>
      </c>
      <c r="BI259" s="168">
        <f>IF(N259="nulová",J259,0)</f>
        <v>0</v>
      </c>
      <c r="BJ259" s="16" t="s">
        <v>86</v>
      </c>
      <c r="BK259" s="168">
        <f>ROUND(I259*H259,2)</f>
        <v>0</v>
      </c>
      <c r="BL259" s="16" t="s">
        <v>147</v>
      </c>
      <c r="BM259" s="167" t="s">
        <v>361</v>
      </c>
    </row>
    <row r="260" spans="1:65" s="13" customFormat="1">
      <c r="B260" s="169"/>
      <c r="D260" s="170" t="s">
        <v>148</v>
      </c>
      <c r="E260" s="171" t="s">
        <v>1</v>
      </c>
      <c r="F260" s="172" t="s">
        <v>362</v>
      </c>
      <c r="H260" s="173">
        <v>12.801</v>
      </c>
      <c r="I260" s="174"/>
      <c r="L260" s="169"/>
      <c r="M260" s="175"/>
      <c r="N260" s="176"/>
      <c r="O260" s="176"/>
      <c r="P260" s="176"/>
      <c r="Q260" s="176"/>
      <c r="R260" s="176"/>
      <c r="S260" s="176"/>
      <c r="T260" s="177"/>
      <c r="AT260" s="171" t="s">
        <v>148</v>
      </c>
      <c r="AU260" s="171" t="s">
        <v>86</v>
      </c>
      <c r="AV260" s="13" t="s">
        <v>86</v>
      </c>
      <c r="AW260" s="13" t="s">
        <v>31</v>
      </c>
      <c r="AX260" s="13" t="s">
        <v>75</v>
      </c>
      <c r="AY260" s="171" t="s">
        <v>141</v>
      </c>
    </row>
    <row r="261" spans="1:65" s="13" customFormat="1">
      <c r="B261" s="169"/>
      <c r="D261" s="170" t="s">
        <v>148</v>
      </c>
      <c r="E261" s="171" t="s">
        <v>1</v>
      </c>
      <c r="F261" s="172" t="s">
        <v>363</v>
      </c>
      <c r="H261" s="173">
        <v>0.5</v>
      </c>
      <c r="I261" s="174"/>
      <c r="L261" s="169"/>
      <c r="M261" s="175"/>
      <c r="N261" s="176"/>
      <c r="O261" s="176"/>
      <c r="P261" s="176"/>
      <c r="Q261" s="176"/>
      <c r="R261" s="176"/>
      <c r="S261" s="176"/>
      <c r="T261" s="177"/>
      <c r="AT261" s="171" t="s">
        <v>148</v>
      </c>
      <c r="AU261" s="171" t="s">
        <v>86</v>
      </c>
      <c r="AV261" s="13" t="s">
        <v>86</v>
      </c>
      <c r="AW261" s="13" t="s">
        <v>31</v>
      </c>
      <c r="AX261" s="13" t="s">
        <v>75</v>
      </c>
      <c r="AY261" s="171" t="s">
        <v>141</v>
      </c>
    </row>
    <row r="262" spans="1:65" s="14" customFormat="1">
      <c r="B262" s="178"/>
      <c r="D262" s="170" t="s">
        <v>148</v>
      </c>
      <c r="E262" s="179" t="s">
        <v>1</v>
      </c>
      <c r="F262" s="180" t="s">
        <v>150</v>
      </c>
      <c r="H262" s="181">
        <v>13.301</v>
      </c>
      <c r="I262" s="182"/>
      <c r="L262" s="178"/>
      <c r="M262" s="183"/>
      <c r="N262" s="184"/>
      <c r="O262" s="184"/>
      <c r="P262" s="184"/>
      <c r="Q262" s="184"/>
      <c r="R262" s="184"/>
      <c r="S262" s="184"/>
      <c r="T262" s="185"/>
      <c r="AT262" s="179" t="s">
        <v>148</v>
      </c>
      <c r="AU262" s="179" t="s">
        <v>86</v>
      </c>
      <c r="AV262" s="14" t="s">
        <v>147</v>
      </c>
      <c r="AW262" s="14" t="s">
        <v>31</v>
      </c>
      <c r="AX262" s="14" t="s">
        <v>81</v>
      </c>
      <c r="AY262" s="179" t="s">
        <v>141</v>
      </c>
    </row>
    <row r="263" spans="1:65" s="2" customFormat="1" ht="24.2" customHeight="1">
      <c r="A263" s="31"/>
      <c r="B263" s="154"/>
      <c r="C263" s="155" t="s">
        <v>364</v>
      </c>
      <c r="D263" s="155" t="s">
        <v>143</v>
      </c>
      <c r="E263" s="156" t="s">
        <v>365</v>
      </c>
      <c r="F263" s="157" t="s">
        <v>366</v>
      </c>
      <c r="G263" s="158" t="s">
        <v>146</v>
      </c>
      <c r="H263" s="159">
        <v>1</v>
      </c>
      <c r="I263" s="160"/>
      <c r="J263" s="161">
        <f>ROUND(I263*H263,2)</f>
        <v>0</v>
      </c>
      <c r="K263" s="162"/>
      <c r="L263" s="32"/>
      <c r="M263" s="163" t="s">
        <v>1</v>
      </c>
      <c r="N263" s="164" t="s">
        <v>41</v>
      </c>
      <c r="O263" s="60"/>
      <c r="P263" s="165">
        <f>O263*H263</f>
        <v>0</v>
      </c>
      <c r="Q263" s="165">
        <v>0</v>
      </c>
      <c r="R263" s="165">
        <f>Q263*H263</f>
        <v>0</v>
      </c>
      <c r="S263" s="165">
        <v>0</v>
      </c>
      <c r="T263" s="166">
        <f>S263*H263</f>
        <v>0</v>
      </c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R263" s="167" t="s">
        <v>147</v>
      </c>
      <c r="AT263" s="167" t="s">
        <v>143</v>
      </c>
      <c r="AU263" s="167" t="s">
        <v>86</v>
      </c>
      <c r="AY263" s="16" t="s">
        <v>141</v>
      </c>
      <c r="BE263" s="168">
        <f>IF(N263="základná",J263,0)</f>
        <v>0</v>
      </c>
      <c r="BF263" s="168">
        <f>IF(N263="znížená",J263,0)</f>
        <v>0</v>
      </c>
      <c r="BG263" s="168">
        <f>IF(N263="zákl. prenesená",J263,0)</f>
        <v>0</v>
      </c>
      <c r="BH263" s="168">
        <f>IF(N263="zníž. prenesená",J263,0)</f>
        <v>0</v>
      </c>
      <c r="BI263" s="168">
        <f>IF(N263="nulová",J263,0)</f>
        <v>0</v>
      </c>
      <c r="BJ263" s="16" t="s">
        <v>86</v>
      </c>
      <c r="BK263" s="168">
        <f>ROUND(I263*H263,2)</f>
        <v>0</v>
      </c>
      <c r="BL263" s="16" t="s">
        <v>147</v>
      </c>
      <c r="BM263" s="167" t="s">
        <v>367</v>
      </c>
    </row>
    <row r="264" spans="1:65" s="2" customFormat="1" ht="16.5" customHeight="1">
      <c r="A264" s="31"/>
      <c r="B264" s="154"/>
      <c r="C264" s="155" t="s">
        <v>257</v>
      </c>
      <c r="D264" s="155" t="s">
        <v>143</v>
      </c>
      <c r="E264" s="156" t="s">
        <v>368</v>
      </c>
      <c r="F264" s="157" t="s">
        <v>369</v>
      </c>
      <c r="G264" s="158" t="s">
        <v>146</v>
      </c>
      <c r="H264" s="159">
        <v>16</v>
      </c>
      <c r="I264" s="160"/>
      <c r="J264" s="161">
        <f>ROUND(I264*H264,2)</f>
        <v>0</v>
      </c>
      <c r="K264" s="162"/>
      <c r="L264" s="32"/>
      <c r="M264" s="163" t="s">
        <v>1</v>
      </c>
      <c r="N264" s="164" t="s">
        <v>41</v>
      </c>
      <c r="O264" s="60"/>
      <c r="P264" s="165">
        <f>O264*H264</f>
        <v>0</v>
      </c>
      <c r="Q264" s="165">
        <v>0</v>
      </c>
      <c r="R264" s="165">
        <f>Q264*H264</f>
        <v>0</v>
      </c>
      <c r="S264" s="165">
        <v>0</v>
      </c>
      <c r="T264" s="166">
        <f>S264*H264</f>
        <v>0</v>
      </c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R264" s="167" t="s">
        <v>147</v>
      </c>
      <c r="AT264" s="167" t="s">
        <v>143</v>
      </c>
      <c r="AU264" s="167" t="s">
        <v>86</v>
      </c>
      <c r="AY264" s="16" t="s">
        <v>141</v>
      </c>
      <c r="BE264" s="168">
        <f>IF(N264="základná",J264,0)</f>
        <v>0</v>
      </c>
      <c r="BF264" s="168">
        <f>IF(N264="znížená",J264,0)</f>
        <v>0</v>
      </c>
      <c r="BG264" s="168">
        <f>IF(N264="zákl. prenesená",J264,0)</f>
        <v>0</v>
      </c>
      <c r="BH264" s="168">
        <f>IF(N264="zníž. prenesená",J264,0)</f>
        <v>0</v>
      </c>
      <c r="BI264" s="168">
        <f>IF(N264="nulová",J264,0)</f>
        <v>0</v>
      </c>
      <c r="BJ264" s="16" t="s">
        <v>86</v>
      </c>
      <c r="BK264" s="168">
        <f>ROUND(I264*H264,2)</f>
        <v>0</v>
      </c>
      <c r="BL264" s="16" t="s">
        <v>147</v>
      </c>
      <c r="BM264" s="167" t="s">
        <v>370</v>
      </c>
    </row>
    <row r="265" spans="1:65" s="2" customFormat="1" ht="16.5" customHeight="1">
      <c r="A265" s="31"/>
      <c r="B265" s="154"/>
      <c r="C265" s="186" t="s">
        <v>371</v>
      </c>
      <c r="D265" s="186" t="s">
        <v>195</v>
      </c>
      <c r="E265" s="187" t="s">
        <v>372</v>
      </c>
      <c r="F265" s="188" t="s">
        <v>373</v>
      </c>
      <c r="G265" s="189" t="s">
        <v>146</v>
      </c>
      <c r="H265" s="190">
        <v>16</v>
      </c>
      <c r="I265" s="191"/>
      <c r="J265" s="192">
        <f>ROUND(I265*H265,2)</f>
        <v>0</v>
      </c>
      <c r="K265" s="193"/>
      <c r="L265" s="194"/>
      <c r="M265" s="195" t="s">
        <v>1</v>
      </c>
      <c r="N265" s="196" t="s">
        <v>41</v>
      </c>
      <c r="O265" s="60"/>
      <c r="P265" s="165">
        <f>O265*H265</f>
        <v>0</v>
      </c>
      <c r="Q265" s="165">
        <v>0</v>
      </c>
      <c r="R265" s="165">
        <f>Q265*H265</f>
        <v>0</v>
      </c>
      <c r="S265" s="165">
        <v>0</v>
      </c>
      <c r="T265" s="166">
        <f>S265*H265</f>
        <v>0</v>
      </c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R265" s="167" t="s">
        <v>162</v>
      </c>
      <c r="AT265" s="167" t="s">
        <v>195</v>
      </c>
      <c r="AU265" s="167" t="s">
        <v>86</v>
      </c>
      <c r="AY265" s="16" t="s">
        <v>141</v>
      </c>
      <c r="BE265" s="168">
        <f>IF(N265="základná",J265,0)</f>
        <v>0</v>
      </c>
      <c r="BF265" s="168">
        <f>IF(N265="znížená",J265,0)</f>
        <v>0</v>
      </c>
      <c r="BG265" s="168">
        <f>IF(N265="zákl. prenesená",J265,0)</f>
        <v>0</v>
      </c>
      <c r="BH265" s="168">
        <f>IF(N265="zníž. prenesená",J265,0)</f>
        <v>0</v>
      </c>
      <c r="BI265" s="168">
        <f>IF(N265="nulová",J265,0)</f>
        <v>0</v>
      </c>
      <c r="BJ265" s="16" t="s">
        <v>86</v>
      </c>
      <c r="BK265" s="168">
        <f>ROUND(I265*H265,2)</f>
        <v>0</v>
      </c>
      <c r="BL265" s="16" t="s">
        <v>147</v>
      </c>
      <c r="BM265" s="167" t="s">
        <v>374</v>
      </c>
    </row>
    <row r="266" spans="1:65" s="2" customFormat="1" ht="24.2" customHeight="1">
      <c r="A266" s="31"/>
      <c r="B266" s="154"/>
      <c r="C266" s="155" t="s">
        <v>261</v>
      </c>
      <c r="D266" s="155" t="s">
        <v>143</v>
      </c>
      <c r="E266" s="156" t="s">
        <v>375</v>
      </c>
      <c r="F266" s="157" t="s">
        <v>376</v>
      </c>
      <c r="G266" s="158" t="s">
        <v>168</v>
      </c>
      <c r="H266" s="159">
        <v>77.8</v>
      </c>
      <c r="I266" s="160"/>
      <c r="J266" s="161">
        <f>ROUND(I266*H266,2)</f>
        <v>0</v>
      </c>
      <c r="K266" s="162"/>
      <c r="L266" s="32"/>
      <c r="M266" s="163" t="s">
        <v>1</v>
      </c>
      <c r="N266" s="164" t="s">
        <v>41</v>
      </c>
      <c r="O266" s="60"/>
      <c r="P266" s="165">
        <f>O266*H266</f>
        <v>0</v>
      </c>
      <c r="Q266" s="165">
        <v>0</v>
      </c>
      <c r="R266" s="165">
        <f>Q266*H266</f>
        <v>0</v>
      </c>
      <c r="S266" s="165">
        <v>0</v>
      </c>
      <c r="T266" s="166">
        <f>S266*H266</f>
        <v>0</v>
      </c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R266" s="167" t="s">
        <v>147</v>
      </c>
      <c r="AT266" s="167" t="s">
        <v>143</v>
      </c>
      <c r="AU266" s="167" t="s">
        <v>86</v>
      </c>
      <c r="AY266" s="16" t="s">
        <v>141</v>
      </c>
      <c r="BE266" s="168">
        <f>IF(N266="základná",J266,0)</f>
        <v>0</v>
      </c>
      <c r="BF266" s="168">
        <f>IF(N266="znížená",J266,0)</f>
        <v>0</v>
      </c>
      <c r="BG266" s="168">
        <f>IF(N266="zákl. prenesená",J266,0)</f>
        <v>0</v>
      </c>
      <c r="BH266" s="168">
        <f>IF(N266="zníž. prenesená",J266,0)</f>
        <v>0</v>
      </c>
      <c r="BI266" s="168">
        <f>IF(N266="nulová",J266,0)</f>
        <v>0</v>
      </c>
      <c r="BJ266" s="16" t="s">
        <v>86</v>
      </c>
      <c r="BK266" s="168">
        <f>ROUND(I266*H266,2)</f>
        <v>0</v>
      </c>
      <c r="BL266" s="16" t="s">
        <v>147</v>
      </c>
      <c r="BM266" s="167" t="s">
        <v>377</v>
      </c>
    </row>
    <row r="267" spans="1:65" s="13" customFormat="1">
      <c r="B267" s="169"/>
      <c r="D267" s="170" t="s">
        <v>148</v>
      </c>
      <c r="E267" s="171" t="s">
        <v>1</v>
      </c>
      <c r="F267" s="172" t="s">
        <v>378</v>
      </c>
      <c r="H267" s="173">
        <v>77.8</v>
      </c>
      <c r="I267" s="174"/>
      <c r="L267" s="169"/>
      <c r="M267" s="175"/>
      <c r="N267" s="176"/>
      <c r="O267" s="176"/>
      <c r="P267" s="176"/>
      <c r="Q267" s="176"/>
      <c r="R267" s="176"/>
      <c r="S267" s="176"/>
      <c r="T267" s="177"/>
      <c r="AT267" s="171" t="s">
        <v>148</v>
      </c>
      <c r="AU267" s="171" t="s">
        <v>86</v>
      </c>
      <c r="AV267" s="13" t="s">
        <v>86</v>
      </c>
      <c r="AW267" s="13" t="s">
        <v>31</v>
      </c>
      <c r="AX267" s="13" t="s">
        <v>75</v>
      </c>
      <c r="AY267" s="171" t="s">
        <v>141</v>
      </c>
    </row>
    <row r="268" spans="1:65" s="14" customFormat="1">
      <c r="B268" s="178"/>
      <c r="D268" s="170" t="s">
        <v>148</v>
      </c>
      <c r="E268" s="179" t="s">
        <v>1</v>
      </c>
      <c r="F268" s="180" t="s">
        <v>150</v>
      </c>
      <c r="H268" s="181">
        <v>77.8</v>
      </c>
      <c r="I268" s="182"/>
      <c r="L268" s="178"/>
      <c r="M268" s="183"/>
      <c r="N268" s="184"/>
      <c r="O268" s="184"/>
      <c r="P268" s="184"/>
      <c r="Q268" s="184"/>
      <c r="R268" s="184"/>
      <c r="S268" s="184"/>
      <c r="T268" s="185"/>
      <c r="AT268" s="179" t="s">
        <v>148</v>
      </c>
      <c r="AU268" s="179" t="s">
        <v>86</v>
      </c>
      <c r="AV268" s="14" t="s">
        <v>147</v>
      </c>
      <c r="AW268" s="14" t="s">
        <v>31</v>
      </c>
      <c r="AX268" s="14" t="s">
        <v>81</v>
      </c>
      <c r="AY268" s="179" t="s">
        <v>141</v>
      </c>
    </row>
    <row r="269" spans="1:65" s="2" customFormat="1" ht="16.5" customHeight="1">
      <c r="A269" s="31"/>
      <c r="B269" s="154"/>
      <c r="C269" s="186" t="s">
        <v>379</v>
      </c>
      <c r="D269" s="186" t="s">
        <v>195</v>
      </c>
      <c r="E269" s="187" t="s">
        <v>380</v>
      </c>
      <c r="F269" s="188" t="s">
        <v>381</v>
      </c>
      <c r="G269" s="189" t="s">
        <v>168</v>
      </c>
      <c r="H269" s="190">
        <v>79.355999999999995</v>
      </c>
      <c r="I269" s="191"/>
      <c r="J269" s="192">
        <f>ROUND(I269*H269,2)</f>
        <v>0</v>
      </c>
      <c r="K269" s="193"/>
      <c r="L269" s="194"/>
      <c r="M269" s="195" t="s">
        <v>1</v>
      </c>
      <c r="N269" s="196" t="s">
        <v>41</v>
      </c>
      <c r="O269" s="60"/>
      <c r="P269" s="165">
        <f>O269*H269</f>
        <v>0</v>
      </c>
      <c r="Q269" s="165">
        <v>0</v>
      </c>
      <c r="R269" s="165">
        <f>Q269*H269</f>
        <v>0</v>
      </c>
      <c r="S269" s="165">
        <v>0</v>
      </c>
      <c r="T269" s="166">
        <f>S269*H269</f>
        <v>0</v>
      </c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R269" s="167" t="s">
        <v>162</v>
      </c>
      <c r="AT269" s="167" t="s">
        <v>195</v>
      </c>
      <c r="AU269" s="167" t="s">
        <v>86</v>
      </c>
      <c r="AY269" s="16" t="s">
        <v>141</v>
      </c>
      <c r="BE269" s="168">
        <f>IF(N269="základná",J269,0)</f>
        <v>0</v>
      </c>
      <c r="BF269" s="168">
        <f>IF(N269="znížená",J269,0)</f>
        <v>0</v>
      </c>
      <c r="BG269" s="168">
        <f>IF(N269="zákl. prenesená",J269,0)</f>
        <v>0</v>
      </c>
      <c r="BH269" s="168">
        <f>IF(N269="zníž. prenesená",J269,0)</f>
        <v>0</v>
      </c>
      <c r="BI269" s="168">
        <f>IF(N269="nulová",J269,0)</f>
        <v>0</v>
      </c>
      <c r="BJ269" s="16" t="s">
        <v>86</v>
      </c>
      <c r="BK269" s="168">
        <f>ROUND(I269*H269,2)</f>
        <v>0</v>
      </c>
      <c r="BL269" s="16" t="s">
        <v>147</v>
      </c>
      <c r="BM269" s="167" t="s">
        <v>382</v>
      </c>
    </row>
    <row r="270" spans="1:65" s="2" customFormat="1" ht="19.5">
      <c r="A270" s="31"/>
      <c r="B270" s="32"/>
      <c r="C270" s="31"/>
      <c r="D270" s="170" t="s">
        <v>383</v>
      </c>
      <c r="E270" s="31"/>
      <c r="F270" s="197" t="s">
        <v>384</v>
      </c>
      <c r="G270" s="31"/>
      <c r="H270" s="31"/>
      <c r="I270" s="198"/>
      <c r="J270" s="31"/>
      <c r="K270" s="31"/>
      <c r="L270" s="32"/>
      <c r="M270" s="199"/>
      <c r="N270" s="200"/>
      <c r="O270" s="60"/>
      <c r="P270" s="60"/>
      <c r="Q270" s="60"/>
      <c r="R270" s="60"/>
      <c r="S270" s="60"/>
      <c r="T270" s="6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T270" s="16" t="s">
        <v>383</v>
      </c>
      <c r="AU270" s="16" t="s">
        <v>86</v>
      </c>
    </row>
    <row r="271" spans="1:65" s="13" customFormat="1">
      <c r="B271" s="169"/>
      <c r="D271" s="170" t="s">
        <v>148</v>
      </c>
      <c r="E271" s="171" t="s">
        <v>1</v>
      </c>
      <c r="F271" s="172" t="s">
        <v>385</v>
      </c>
      <c r="H271" s="173">
        <v>79.355999999999995</v>
      </c>
      <c r="I271" s="174"/>
      <c r="L271" s="169"/>
      <c r="M271" s="175"/>
      <c r="N271" s="176"/>
      <c r="O271" s="176"/>
      <c r="P271" s="176"/>
      <c r="Q271" s="176"/>
      <c r="R271" s="176"/>
      <c r="S271" s="176"/>
      <c r="T271" s="177"/>
      <c r="AT271" s="171" t="s">
        <v>148</v>
      </c>
      <c r="AU271" s="171" t="s">
        <v>86</v>
      </c>
      <c r="AV271" s="13" t="s">
        <v>86</v>
      </c>
      <c r="AW271" s="13" t="s">
        <v>31</v>
      </c>
      <c r="AX271" s="13" t="s">
        <v>75</v>
      </c>
      <c r="AY271" s="171" t="s">
        <v>141</v>
      </c>
    </row>
    <row r="272" spans="1:65" s="14" customFormat="1">
      <c r="B272" s="178"/>
      <c r="D272" s="170" t="s">
        <v>148</v>
      </c>
      <c r="E272" s="179" t="s">
        <v>1</v>
      </c>
      <c r="F272" s="180" t="s">
        <v>150</v>
      </c>
      <c r="H272" s="181">
        <v>79.355999999999995</v>
      </c>
      <c r="I272" s="182"/>
      <c r="L272" s="178"/>
      <c r="M272" s="183"/>
      <c r="N272" s="184"/>
      <c r="O272" s="184"/>
      <c r="P272" s="184"/>
      <c r="Q272" s="184"/>
      <c r="R272" s="184"/>
      <c r="S272" s="184"/>
      <c r="T272" s="185"/>
      <c r="AT272" s="179" t="s">
        <v>148</v>
      </c>
      <c r="AU272" s="179" t="s">
        <v>86</v>
      </c>
      <c r="AV272" s="14" t="s">
        <v>147</v>
      </c>
      <c r="AW272" s="14" t="s">
        <v>31</v>
      </c>
      <c r="AX272" s="14" t="s">
        <v>81</v>
      </c>
      <c r="AY272" s="179" t="s">
        <v>141</v>
      </c>
    </row>
    <row r="273" spans="1:65" s="2" customFormat="1" ht="21.75" customHeight="1">
      <c r="A273" s="31"/>
      <c r="B273" s="154"/>
      <c r="C273" s="155" t="s">
        <v>265</v>
      </c>
      <c r="D273" s="155" t="s">
        <v>143</v>
      </c>
      <c r="E273" s="156" t="s">
        <v>386</v>
      </c>
      <c r="F273" s="157" t="s">
        <v>387</v>
      </c>
      <c r="G273" s="158" t="s">
        <v>153</v>
      </c>
      <c r="H273" s="159">
        <v>679.5</v>
      </c>
      <c r="I273" s="160"/>
      <c r="J273" s="161">
        <f>ROUND(I273*H273,2)</f>
        <v>0</v>
      </c>
      <c r="K273" s="162"/>
      <c r="L273" s="32"/>
      <c r="M273" s="163" t="s">
        <v>1</v>
      </c>
      <c r="N273" s="164" t="s">
        <v>41</v>
      </c>
      <c r="O273" s="60"/>
      <c r="P273" s="165">
        <f>O273*H273</f>
        <v>0</v>
      </c>
      <c r="Q273" s="165">
        <v>0</v>
      </c>
      <c r="R273" s="165">
        <f>Q273*H273</f>
        <v>0</v>
      </c>
      <c r="S273" s="165">
        <v>0</v>
      </c>
      <c r="T273" s="166">
        <f>S273*H273</f>
        <v>0</v>
      </c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R273" s="167" t="s">
        <v>147</v>
      </c>
      <c r="AT273" s="167" t="s">
        <v>143</v>
      </c>
      <c r="AU273" s="167" t="s">
        <v>86</v>
      </c>
      <c r="AY273" s="16" t="s">
        <v>141</v>
      </c>
      <c r="BE273" s="168">
        <f>IF(N273="základná",J273,0)</f>
        <v>0</v>
      </c>
      <c r="BF273" s="168">
        <f>IF(N273="znížená",J273,0)</f>
        <v>0</v>
      </c>
      <c r="BG273" s="168">
        <f>IF(N273="zákl. prenesená",J273,0)</f>
        <v>0</v>
      </c>
      <c r="BH273" s="168">
        <f>IF(N273="zníž. prenesená",J273,0)</f>
        <v>0</v>
      </c>
      <c r="BI273" s="168">
        <f>IF(N273="nulová",J273,0)</f>
        <v>0</v>
      </c>
      <c r="BJ273" s="16" t="s">
        <v>86</v>
      </c>
      <c r="BK273" s="168">
        <f>ROUND(I273*H273,2)</f>
        <v>0</v>
      </c>
      <c r="BL273" s="16" t="s">
        <v>147</v>
      </c>
      <c r="BM273" s="167" t="s">
        <v>388</v>
      </c>
    </row>
    <row r="274" spans="1:65" s="13" customFormat="1">
      <c r="B274" s="169"/>
      <c r="D274" s="170" t="s">
        <v>148</v>
      </c>
      <c r="E274" s="171" t="s">
        <v>1</v>
      </c>
      <c r="F274" s="172" t="s">
        <v>389</v>
      </c>
      <c r="H274" s="173">
        <v>94.5</v>
      </c>
      <c r="I274" s="174"/>
      <c r="L274" s="169"/>
      <c r="M274" s="175"/>
      <c r="N274" s="176"/>
      <c r="O274" s="176"/>
      <c r="P274" s="176"/>
      <c r="Q274" s="176"/>
      <c r="R274" s="176"/>
      <c r="S274" s="176"/>
      <c r="T274" s="177"/>
      <c r="AT274" s="171" t="s">
        <v>148</v>
      </c>
      <c r="AU274" s="171" t="s">
        <v>86</v>
      </c>
      <c r="AV274" s="13" t="s">
        <v>86</v>
      </c>
      <c r="AW274" s="13" t="s">
        <v>31</v>
      </c>
      <c r="AX274" s="13" t="s">
        <v>75</v>
      </c>
      <c r="AY274" s="171" t="s">
        <v>141</v>
      </c>
    </row>
    <row r="275" spans="1:65" s="13" customFormat="1">
      <c r="B275" s="169"/>
      <c r="D275" s="170" t="s">
        <v>148</v>
      </c>
      <c r="E275" s="171" t="s">
        <v>1</v>
      </c>
      <c r="F275" s="172" t="s">
        <v>390</v>
      </c>
      <c r="H275" s="173">
        <v>585</v>
      </c>
      <c r="I275" s="174"/>
      <c r="L275" s="169"/>
      <c r="M275" s="175"/>
      <c r="N275" s="176"/>
      <c r="O275" s="176"/>
      <c r="P275" s="176"/>
      <c r="Q275" s="176"/>
      <c r="R275" s="176"/>
      <c r="S275" s="176"/>
      <c r="T275" s="177"/>
      <c r="AT275" s="171" t="s">
        <v>148</v>
      </c>
      <c r="AU275" s="171" t="s">
        <v>86</v>
      </c>
      <c r="AV275" s="13" t="s">
        <v>86</v>
      </c>
      <c r="AW275" s="13" t="s">
        <v>31</v>
      </c>
      <c r="AX275" s="13" t="s">
        <v>75</v>
      </c>
      <c r="AY275" s="171" t="s">
        <v>141</v>
      </c>
    </row>
    <row r="276" spans="1:65" s="14" customFormat="1">
      <c r="B276" s="178"/>
      <c r="D276" s="170" t="s">
        <v>148</v>
      </c>
      <c r="E276" s="179" t="s">
        <v>1</v>
      </c>
      <c r="F276" s="180" t="s">
        <v>150</v>
      </c>
      <c r="H276" s="181">
        <v>679.5</v>
      </c>
      <c r="I276" s="182"/>
      <c r="L276" s="178"/>
      <c r="M276" s="183"/>
      <c r="N276" s="184"/>
      <c r="O276" s="184"/>
      <c r="P276" s="184"/>
      <c r="Q276" s="184"/>
      <c r="R276" s="184"/>
      <c r="S276" s="184"/>
      <c r="T276" s="185"/>
      <c r="AT276" s="179" t="s">
        <v>148</v>
      </c>
      <c r="AU276" s="179" t="s">
        <v>86</v>
      </c>
      <c r="AV276" s="14" t="s">
        <v>147</v>
      </c>
      <c r="AW276" s="14" t="s">
        <v>31</v>
      </c>
      <c r="AX276" s="14" t="s">
        <v>81</v>
      </c>
      <c r="AY276" s="179" t="s">
        <v>141</v>
      </c>
    </row>
    <row r="277" spans="1:65" s="2" customFormat="1" ht="21.75" customHeight="1">
      <c r="A277" s="31"/>
      <c r="B277" s="154"/>
      <c r="C277" s="155" t="s">
        <v>391</v>
      </c>
      <c r="D277" s="155" t="s">
        <v>143</v>
      </c>
      <c r="E277" s="156" t="s">
        <v>392</v>
      </c>
      <c r="F277" s="157" t="s">
        <v>393</v>
      </c>
      <c r="G277" s="158" t="s">
        <v>146</v>
      </c>
      <c r="H277" s="159">
        <v>1</v>
      </c>
      <c r="I277" s="160"/>
      <c r="J277" s="161">
        <f>ROUND(I277*H277,2)</f>
        <v>0</v>
      </c>
      <c r="K277" s="162"/>
      <c r="L277" s="32"/>
      <c r="M277" s="163" t="s">
        <v>1</v>
      </c>
      <c r="N277" s="164" t="s">
        <v>41</v>
      </c>
      <c r="O277" s="60"/>
      <c r="P277" s="165">
        <f>O277*H277</f>
        <v>0</v>
      </c>
      <c r="Q277" s="165">
        <v>0</v>
      </c>
      <c r="R277" s="165">
        <f>Q277*H277</f>
        <v>0</v>
      </c>
      <c r="S277" s="165">
        <v>0</v>
      </c>
      <c r="T277" s="166">
        <f>S277*H277</f>
        <v>0</v>
      </c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R277" s="167" t="s">
        <v>147</v>
      </c>
      <c r="AT277" s="167" t="s">
        <v>143</v>
      </c>
      <c r="AU277" s="167" t="s">
        <v>86</v>
      </c>
      <c r="AY277" s="16" t="s">
        <v>141</v>
      </c>
      <c r="BE277" s="168">
        <f>IF(N277="základná",J277,0)</f>
        <v>0</v>
      </c>
      <c r="BF277" s="168">
        <f>IF(N277="znížená",J277,0)</f>
        <v>0</v>
      </c>
      <c r="BG277" s="168">
        <f>IF(N277="zákl. prenesená",J277,0)</f>
        <v>0</v>
      </c>
      <c r="BH277" s="168">
        <f>IF(N277="zníž. prenesená",J277,0)</f>
        <v>0</v>
      </c>
      <c r="BI277" s="168">
        <f>IF(N277="nulová",J277,0)</f>
        <v>0</v>
      </c>
      <c r="BJ277" s="16" t="s">
        <v>86</v>
      </c>
      <c r="BK277" s="168">
        <f>ROUND(I277*H277,2)</f>
        <v>0</v>
      </c>
      <c r="BL277" s="16" t="s">
        <v>147</v>
      </c>
      <c r="BM277" s="167" t="s">
        <v>394</v>
      </c>
    </row>
    <row r="278" spans="1:65" s="2" customFormat="1" ht="16.5" customHeight="1">
      <c r="A278" s="31"/>
      <c r="B278" s="154"/>
      <c r="C278" s="155" t="s">
        <v>269</v>
      </c>
      <c r="D278" s="155" t="s">
        <v>143</v>
      </c>
      <c r="E278" s="156" t="s">
        <v>395</v>
      </c>
      <c r="F278" s="157" t="s">
        <v>396</v>
      </c>
      <c r="G278" s="158" t="s">
        <v>146</v>
      </c>
      <c r="H278" s="159">
        <v>1</v>
      </c>
      <c r="I278" s="160"/>
      <c r="J278" s="161">
        <f>ROUND(I278*H278,2)</f>
        <v>0</v>
      </c>
      <c r="K278" s="162"/>
      <c r="L278" s="32"/>
      <c r="M278" s="163" t="s">
        <v>1</v>
      </c>
      <c r="N278" s="164" t="s">
        <v>41</v>
      </c>
      <c r="O278" s="60"/>
      <c r="P278" s="165">
        <f>O278*H278</f>
        <v>0</v>
      </c>
      <c r="Q278" s="165">
        <v>0</v>
      </c>
      <c r="R278" s="165">
        <f>Q278*H278</f>
        <v>0</v>
      </c>
      <c r="S278" s="165">
        <v>0</v>
      </c>
      <c r="T278" s="166">
        <f>S278*H278</f>
        <v>0</v>
      </c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R278" s="167" t="s">
        <v>147</v>
      </c>
      <c r="AT278" s="167" t="s">
        <v>143</v>
      </c>
      <c r="AU278" s="167" t="s">
        <v>86</v>
      </c>
      <c r="AY278" s="16" t="s">
        <v>141</v>
      </c>
      <c r="BE278" s="168">
        <f>IF(N278="základná",J278,0)</f>
        <v>0</v>
      </c>
      <c r="BF278" s="168">
        <f>IF(N278="znížená",J278,0)</f>
        <v>0</v>
      </c>
      <c r="BG278" s="168">
        <f>IF(N278="zákl. prenesená",J278,0)</f>
        <v>0</v>
      </c>
      <c r="BH278" s="168">
        <f>IF(N278="zníž. prenesená",J278,0)</f>
        <v>0</v>
      </c>
      <c r="BI278" s="168">
        <f>IF(N278="nulová",J278,0)</f>
        <v>0</v>
      </c>
      <c r="BJ278" s="16" t="s">
        <v>86</v>
      </c>
      <c r="BK278" s="168">
        <f>ROUND(I278*H278,2)</f>
        <v>0</v>
      </c>
      <c r="BL278" s="16" t="s">
        <v>147</v>
      </c>
      <c r="BM278" s="167" t="s">
        <v>397</v>
      </c>
    </row>
    <row r="279" spans="1:65" s="2" customFormat="1" ht="16.5" customHeight="1">
      <c r="A279" s="31"/>
      <c r="B279" s="154"/>
      <c r="C279" s="155" t="s">
        <v>398</v>
      </c>
      <c r="D279" s="155" t="s">
        <v>143</v>
      </c>
      <c r="E279" s="156" t="s">
        <v>399</v>
      </c>
      <c r="F279" s="157" t="s">
        <v>400</v>
      </c>
      <c r="G279" s="158" t="s">
        <v>260</v>
      </c>
      <c r="H279" s="159">
        <v>26.509</v>
      </c>
      <c r="I279" s="160"/>
      <c r="J279" s="161">
        <f>ROUND(I279*H279,2)</f>
        <v>0</v>
      </c>
      <c r="K279" s="162"/>
      <c r="L279" s="32"/>
      <c r="M279" s="163" t="s">
        <v>1</v>
      </c>
      <c r="N279" s="164" t="s">
        <v>41</v>
      </c>
      <c r="O279" s="60"/>
      <c r="P279" s="165">
        <f>O279*H279</f>
        <v>0</v>
      </c>
      <c r="Q279" s="165">
        <v>0</v>
      </c>
      <c r="R279" s="165">
        <f>Q279*H279</f>
        <v>0</v>
      </c>
      <c r="S279" s="165">
        <v>0</v>
      </c>
      <c r="T279" s="166">
        <f>S279*H279</f>
        <v>0</v>
      </c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R279" s="167" t="s">
        <v>147</v>
      </c>
      <c r="AT279" s="167" t="s">
        <v>143</v>
      </c>
      <c r="AU279" s="167" t="s">
        <v>86</v>
      </c>
      <c r="AY279" s="16" t="s">
        <v>141</v>
      </c>
      <c r="BE279" s="168">
        <f>IF(N279="základná",J279,0)</f>
        <v>0</v>
      </c>
      <c r="BF279" s="168">
        <f>IF(N279="znížená",J279,0)</f>
        <v>0</v>
      </c>
      <c r="BG279" s="168">
        <f>IF(N279="zákl. prenesená",J279,0)</f>
        <v>0</v>
      </c>
      <c r="BH279" s="168">
        <f>IF(N279="zníž. prenesená",J279,0)</f>
        <v>0</v>
      </c>
      <c r="BI279" s="168">
        <f>IF(N279="nulová",J279,0)</f>
        <v>0</v>
      </c>
      <c r="BJ279" s="16" t="s">
        <v>86</v>
      </c>
      <c r="BK279" s="168">
        <f>ROUND(I279*H279,2)</f>
        <v>0</v>
      </c>
      <c r="BL279" s="16" t="s">
        <v>147</v>
      </c>
      <c r="BM279" s="167" t="s">
        <v>401</v>
      </c>
    </row>
    <row r="280" spans="1:65" s="13" customFormat="1">
      <c r="B280" s="169"/>
      <c r="D280" s="170" t="s">
        <v>148</v>
      </c>
      <c r="E280" s="171" t="s">
        <v>1</v>
      </c>
      <c r="F280" s="172" t="s">
        <v>402</v>
      </c>
      <c r="H280" s="173">
        <v>7.4050000000000002</v>
      </c>
      <c r="I280" s="174"/>
      <c r="L280" s="169"/>
      <c r="M280" s="175"/>
      <c r="N280" s="176"/>
      <c r="O280" s="176"/>
      <c r="P280" s="176"/>
      <c r="Q280" s="176"/>
      <c r="R280" s="176"/>
      <c r="S280" s="176"/>
      <c r="T280" s="177"/>
      <c r="AT280" s="171" t="s">
        <v>148</v>
      </c>
      <c r="AU280" s="171" t="s">
        <v>86</v>
      </c>
      <c r="AV280" s="13" t="s">
        <v>86</v>
      </c>
      <c r="AW280" s="13" t="s">
        <v>31</v>
      </c>
      <c r="AX280" s="13" t="s">
        <v>75</v>
      </c>
      <c r="AY280" s="171" t="s">
        <v>141</v>
      </c>
    </row>
    <row r="281" spans="1:65" s="13" customFormat="1">
      <c r="B281" s="169"/>
      <c r="D281" s="170" t="s">
        <v>148</v>
      </c>
      <c r="E281" s="171" t="s">
        <v>1</v>
      </c>
      <c r="F281" s="172" t="s">
        <v>403</v>
      </c>
      <c r="H281" s="173">
        <v>7.8</v>
      </c>
      <c r="I281" s="174"/>
      <c r="L281" s="169"/>
      <c r="M281" s="175"/>
      <c r="N281" s="176"/>
      <c r="O281" s="176"/>
      <c r="P281" s="176"/>
      <c r="Q281" s="176"/>
      <c r="R281" s="176"/>
      <c r="S281" s="176"/>
      <c r="T281" s="177"/>
      <c r="AT281" s="171" t="s">
        <v>148</v>
      </c>
      <c r="AU281" s="171" t="s">
        <v>86</v>
      </c>
      <c r="AV281" s="13" t="s">
        <v>86</v>
      </c>
      <c r="AW281" s="13" t="s">
        <v>31</v>
      </c>
      <c r="AX281" s="13" t="s">
        <v>75</v>
      </c>
      <c r="AY281" s="171" t="s">
        <v>141</v>
      </c>
    </row>
    <row r="282" spans="1:65" s="13" customFormat="1">
      <c r="B282" s="169"/>
      <c r="D282" s="170" t="s">
        <v>148</v>
      </c>
      <c r="E282" s="171" t="s">
        <v>1</v>
      </c>
      <c r="F282" s="172" t="s">
        <v>404</v>
      </c>
      <c r="H282" s="173">
        <v>5.2430000000000003</v>
      </c>
      <c r="I282" s="174"/>
      <c r="L282" s="169"/>
      <c r="M282" s="175"/>
      <c r="N282" s="176"/>
      <c r="O282" s="176"/>
      <c r="P282" s="176"/>
      <c r="Q282" s="176"/>
      <c r="R282" s="176"/>
      <c r="S282" s="176"/>
      <c r="T282" s="177"/>
      <c r="AT282" s="171" t="s">
        <v>148</v>
      </c>
      <c r="AU282" s="171" t="s">
        <v>86</v>
      </c>
      <c r="AV282" s="13" t="s">
        <v>86</v>
      </c>
      <c r="AW282" s="13" t="s">
        <v>31</v>
      </c>
      <c r="AX282" s="13" t="s">
        <v>75</v>
      </c>
      <c r="AY282" s="171" t="s">
        <v>141</v>
      </c>
    </row>
    <row r="283" spans="1:65" s="13" customFormat="1">
      <c r="B283" s="169"/>
      <c r="D283" s="170" t="s">
        <v>148</v>
      </c>
      <c r="E283" s="171" t="s">
        <v>1</v>
      </c>
      <c r="F283" s="172" t="s">
        <v>405</v>
      </c>
      <c r="H283" s="173">
        <v>2.17</v>
      </c>
      <c r="I283" s="174"/>
      <c r="L283" s="169"/>
      <c r="M283" s="175"/>
      <c r="N283" s="176"/>
      <c r="O283" s="176"/>
      <c r="P283" s="176"/>
      <c r="Q283" s="176"/>
      <c r="R283" s="176"/>
      <c r="S283" s="176"/>
      <c r="T283" s="177"/>
      <c r="AT283" s="171" t="s">
        <v>148</v>
      </c>
      <c r="AU283" s="171" t="s">
        <v>86</v>
      </c>
      <c r="AV283" s="13" t="s">
        <v>86</v>
      </c>
      <c r="AW283" s="13" t="s">
        <v>31</v>
      </c>
      <c r="AX283" s="13" t="s">
        <v>75</v>
      </c>
      <c r="AY283" s="171" t="s">
        <v>141</v>
      </c>
    </row>
    <row r="284" spans="1:65" s="13" customFormat="1">
      <c r="B284" s="169"/>
      <c r="D284" s="170" t="s">
        <v>148</v>
      </c>
      <c r="E284" s="171" t="s">
        <v>1</v>
      </c>
      <c r="F284" s="172" t="s">
        <v>406</v>
      </c>
      <c r="H284" s="173">
        <v>1.208</v>
      </c>
      <c r="I284" s="174"/>
      <c r="L284" s="169"/>
      <c r="M284" s="175"/>
      <c r="N284" s="176"/>
      <c r="O284" s="176"/>
      <c r="P284" s="176"/>
      <c r="Q284" s="176"/>
      <c r="R284" s="176"/>
      <c r="S284" s="176"/>
      <c r="T284" s="177"/>
      <c r="AT284" s="171" t="s">
        <v>148</v>
      </c>
      <c r="AU284" s="171" t="s">
        <v>86</v>
      </c>
      <c r="AV284" s="13" t="s">
        <v>86</v>
      </c>
      <c r="AW284" s="13" t="s">
        <v>31</v>
      </c>
      <c r="AX284" s="13" t="s">
        <v>75</v>
      </c>
      <c r="AY284" s="171" t="s">
        <v>141</v>
      </c>
    </row>
    <row r="285" spans="1:65" s="13" customFormat="1">
      <c r="B285" s="169"/>
      <c r="D285" s="170" t="s">
        <v>148</v>
      </c>
      <c r="E285" s="171" t="s">
        <v>1</v>
      </c>
      <c r="F285" s="172" t="s">
        <v>407</v>
      </c>
      <c r="H285" s="173">
        <v>0.47</v>
      </c>
      <c r="I285" s="174"/>
      <c r="L285" s="169"/>
      <c r="M285" s="175"/>
      <c r="N285" s="176"/>
      <c r="O285" s="176"/>
      <c r="P285" s="176"/>
      <c r="Q285" s="176"/>
      <c r="R285" s="176"/>
      <c r="S285" s="176"/>
      <c r="T285" s="177"/>
      <c r="AT285" s="171" t="s">
        <v>148</v>
      </c>
      <c r="AU285" s="171" t="s">
        <v>86</v>
      </c>
      <c r="AV285" s="13" t="s">
        <v>86</v>
      </c>
      <c r="AW285" s="13" t="s">
        <v>31</v>
      </c>
      <c r="AX285" s="13" t="s">
        <v>75</v>
      </c>
      <c r="AY285" s="171" t="s">
        <v>141</v>
      </c>
    </row>
    <row r="286" spans="1:65" s="13" customFormat="1">
      <c r="B286" s="169"/>
      <c r="D286" s="170" t="s">
        <v>148</v>
      </c>
      <c r="E286" s="171" t="s">
        <v>1</v>
      </c>
      <c r="F286" s="172" t="s">
        <v>408</v>
      </c>
      <c r="H286" s="173">
        <v>2.2130000000000001</v>
      </c>
      <c r="I286" s="174"/>
      <c r="L286" s="169"/>
      <c r="M286" s="175"/>
      <c r="N286" s="176"/>
      <c r="O286" s="176"/>
      <c r="P286" s="176"/>
      <c r="Q286" s="176"/>
      <c r="R286" s="176"/>
      <c r="S286" s="176"/>
      <c r="T286" s="177"/>
      <c r="AT286" s="171" t="s">
        <v>148</v>
      </c>
      <c r="AU286" s="171" t="s">
        <v>86</v>
      </c>
      <c r="AV286" s="13" t="s">
        <v>86</v>
      </c>
      <c r="AW286" s="13" t="s">
        <v>31</v>
      </c>
      <c r="AX286" s="13" t="s">
        <v>75</v>
      </c>
      <c r="AY286" s="171" t="s">
        <v>141</v>
      </c>
    </row>
    <row r="287" spans="1:65" s="14" customFormat="1">
      <c r="B287" s="178"/>
      <c r="D287" s="170" t="s">
        <v>148</v>
      </c>
      <c r="E287" s="179" t="s">
        <v>1</v>
      </c>
      <c r="F287" s="180" t="s">
        <v>150</v>
      </c>
      <c r="H287" s="181">
        <v>26.509</v>
      </c>
      <c r="I287" s="182"/>
      <c r="L287" s="178"/>
      <c r="M287" s="183"/>
      <c r="N287" s="184"/>
      <c r="O287" s="184"/>
      <c r="P287" s="184"/>
      <c r="Q287" s="184"/>
      <c r="R287" s="184"/>
      <c r="S287" s="184"/>
      <c r="T287" s="185"/>
      <c r="AT287" s="179" t="s">
        <v>148</v>
      </c>
      <c r="AU287" s="179" t="s">
        <v>86</v>
      </c>
      <c r="AV287" s="14" t="s">
        <v>147</v>
      </c>
      <c r="AW287" s="14" t="s">
        <v>31</v>
      </c>
      <c r="AX287" s="14" t="s">
        <v>81</v>
      </c>
      <c r="AY287" s="179" t="s">
        <v>141</v>
      </c>
    </row>
    <row r="288" spans="1:65" s="2" customFormat="1" ht="21.75" customHeight="1">
      <c r="A288" s="31"/>
      <c r="B288" s="154"/>
      <c r="C288" s="155" t="s">
        <v>274</v>
      </c>
      <c r="D288" s="155" t="s">
        <v>143</v>
      </c>
      <c r="E288" s="156" t="s">
        <v>409</v>
      </c>
      <c r="F288" s="157" t="s">
        <v>410</v>
      </c>
      <c r="G288" s="158" t="s">
        <v>260</v>
      </c>
      <c r="H288" s="159">
        <v>107.45399999999999</v>
      </c>
      <c r="I288" s="160"/>
      <c r="J288" s="161">
        <f>ROUND(I288*H288,2)</f>
        <v>0</v>
      </c>
      <c r="K288" s="162"/>
      <c r="L288" s="32"/>
      <c r="M288" s="163" t="s">
        <v>1</v>
      </c>
      <c r="N288" s="164" t="s">
        <v>41</v>
      </c>
      <c r="O288" s="60"/>
      <c r="P288" s="165">
        <f>O288*H288</f>
        <v>0</v>
      </c>
      <c r="Q288" s="165">
        <v>0</v>
      </c>
      <c r="R288" s="165">
        <f>Q288*H288</f>
        <v>0</v>
      </c>
      <c r="S288" s="165">
        <v>0</v>
      </c>
      <c r="T288" s="166">
        <f>S288*H288</f>
        <v>0</v>
      </c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R288" s="167" t="s">
        <v>147</v>
      </c>
      <c r="AT288" s="167" t="s">
        <v>143</v>
      </c>
      <c r="AU288" s="167" t="s">
        <v>86</v>
      </c>
      <c r="AY288" s="16" t="s">
        <v>141</v>
      </c>
      <c r="BE288" s="168">
        <f>IF(N288="základná",J288,0)</f>
        <v>0</v>
      </c>
      <c r="BF288" s="168">
        <f>IF(N288="znížená",J288,0)</f>
        <v>0</v>
      </c>
      <c r="BG288" s="168">
        <f>IF(N288="zákl. prenesená",J288,0)</f>
        <v>0</v>
      </c>
      <c r="BH288" s="168">
        <f>IF(N288="zníž. prenesená",J288,0)</f>
        <v>0</v>
      </c>
      <c r="BI288" s="168">
        <f>IF(N288="nulová",J288,0)</f>
        <v>0</v>
      </c>
      <c r="BJ288" s="16" t="s">
        <v>86</v>
      </c>
      <c r="BK288" s="168">
        <f>ROUND(I288*H288,2)</f>
        <v>0</v>
      </c>
      <c r="BL288" s="16" t="s">
        <v>147</v>
      </c>
      <c r="BM288" s="167" t="s">
        <v>411</v>
      </c>
    </row>
    <row r="289" spans="1:65" s="2" customFormat="1" ht="24.2" customHeight="1">
      <c r="A289" s="31"/>
      <c r="B289" s="154"/>
      <c r="C289" s="155" t="s">
        <v>412</v>
      </c>
      <c r="D289" s="155" t="s">
        <v>143</v>
      </c>
      <c r="E289" s="156" t="s">
        <v>413</v>
      </c>
      <c r="F289" s="157" t="s">
        <v>414</v>
      </c>
      <c r="G289" s="158" t="s">
        <v>260</v>
      </c>
      <c r="H289" s="159">
        <v>214.90799999999999</v>
      </c>
      <c r="I289" s="160"/>
      <c r="J289" s="161">
        <f>ROUND(I289*H289,2)</f>
        <v>0</v>
      </c>
      <c r="K289" s="162"/>
      <c r="L289" s="32"/>
      <c r="M289" s="163" t="s">
        <v>1</v>
      </c>
      <c r="N289" s="164" t="s">
        <v>41</v>
      </c>
      <c r="O289" s="60"/>
      <c r="P289" s="165">
        <f>O289*H289</f>
        <v>0</v>
      </c>
      <c r="Q289" s="165">
        <v>0</v>
      </c>
      <c r="R289" s="165">
        <f>Q289*H289</f>
        <v>0</v>
      </c>
      <c r="S289" s="165">
        <v>0</v>
      </c>
      <c r="T289" s="166">
        <f>S289*H289</f>
        <v>0</v>
      </c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R289" s="167" t="s">
        <v>147</v>
      </c>
      <c r="AT289" s="167" t="s">
        <v>143</v>
      </c>
      <c r="AU289" s="167" t="s">
        <v>86</v>
      </c>
      <c r="AY289" s="16" t="s">
        <v>141</v>
      </c>
      <c r="BE289" s="168">
        <f>IF(N289="základná",J289,0)</f>
        <v>0</v>
      </c>
      <c r="BF289" s="168">
        <f>IF(N289="znížená",J289,0)</f>
        <v>0</v>
      </c>
      <c r="BG289" s="168">
        <f>IF(N289="zákl. prenesená",J289,0)</f>
        <v>0</v>
      </c>
      <c r="BH289" s="168">
        <f>IF(N289="zníž. prenesená",J289,0)</f>
        <v>0</v>
      </c>
      <c r="BI289" s="168">
        <f>IF(N289="nulová",J289,0)</f>
        <v>0</v>
      </c>
      <c r="BJ289" s="16" t="s">
        <v>86</v>
      </c>
      <c r="BK289" s="168">
        <f>ROUND(I289*H289,2)</f>
        <v>0</v>
      </c>
      <c r="BL289" s="16" t="s">
        <v>147</v>
      </c>
      <c r="BM289" s="167" t="s">
        <v>415</v>
      </c>
    </row>
    <row r="290" spans="1:65" s="13" customFormat="1">
      <c r="B290" s="169"/>
      <c r="D290" s="170" t="s">
        <v>148</v>
      </c>
      <c r="E290" s="171" t="s">
        <v>1</v>
      </c>
      <c r="F290" s="172" t="s">
        <v>416</v>
      </c>
      <c r="H290" s="173">
        <v>214.90799999999999</v>
      </c>
      <c r="I290" s="174"/>
      <c r="L290" s="169"/>
      <c r="M290" s="175"/>
      <c r="N290" s="176"/>
      <c r="O290" s="176"/>
      <c r="P290" s="176"/>
      <c r="Q290" s="176"/>
      <c r="R290" s="176"/>
      <c r="S290" s="176"/>
      <c r="T290" s="177"/>
      <c r="AT290" s="171" t="s">
        <v>148</v>
      </c>
      <c r="AU290" s="171" t="s">
        <v>86</v>
      </c>
      <c r="AV290" s="13" t="s">
        <v>86</v>
      </c>
      <c r="AW290" s="13" t="s">
        <v>31</v>
      </c>
      <c r="AX290" s="13" t="s">
        <v>75</v>
      </c>
      <c r="AY290" s="171" t="s">
        <v>141</v>
      </c>
    </row>
    <row r="291" spans="1:65" s="14" customFormat="1">
      <c r="B291" s="178"/>
      <c r="D291" s="170" t="s">
        <v>148</v>
      </c>
      <c r="E291" s="179" t="s">
        <v>1</v>
      </c>
      <c r="F291" s="180" t="s">
        <v>150</v>
      </c>
      <c r="H291" s="181">
        <v>214.90799999999999</v>
      </c>
      <c r="I291" s="182"/>
      <c r="L291" s="178"/>
      <c r="M291" s="183"/>
      <c r="N291" s="184"/>
      <c r="O291" s="184"/>
      <c r="P291" s="184"/>
      <c r="Q291" s="184"/>
      <c r="R291" s="184"/>
      <c r="S291" s="184"/>
      <c r="T291" s="185"/>
      <c r="AT291" s="179" t="s">
        <v>148</v>
      </c>
      <c r="AU291" s="179" t="s">
        <v>86</v>
      </c>
      <c r="AV291" s="14" t="s">
        <v>147</v>
      </c>
      <c r="AW291" s="14" t="s">
        <v>31</v>
      </c>
      <c r="AX291" s="14" t="s">
        <v>81</v>
      </c>
      <c r="AY291" s="179" t="s">
        <v>141</v>
      </c>
    </row>
    <row r="292" spans="1:65" s="2" customFormat="1" ht="16.5" customHeight="1">
      <c r="A292" s="31"/>
      <c r="B292" s="154"/>
      <c r="C292" s="155" t="s">
        <v>279</v>
      </c>
      <c r="D292" s="155" t="s">
        <v>143</v>
      </c>
      <c r="E292" s="156" t="s">
        <v>417</v>
      </c>
      <c r="F292" s="157" t="s">
        <v>418</v>
      </c>
      <c r="G292" s="158" t="s">
        <v>260</v>
      </c>
      <c r="H292" s="159">
        <v>107.45399999999999</v>
      </c>
      <c r="I292" s="160"/>
      <c r="J292" s="161">
        <f>ROUND(I292*H292,2)</f>
        <v>0</v>
      </c>
      <c r="K292" s="162"/>
      <c r="L292" s="32"/>
      <c r="M292" s="163" t="s">
        <v>1</v>
      </c>
      <c r="N292" s="164" t="s">
        <v>41</v>
      </c>
      <c r="O292" s="60"/>
      <c r="P292" s="165">
        <f>O292*H292</f>
        <v>0</v>
      </c>
      <c r="Q292" s="165">
        <v>0</v>
      </c>
      <c r="R292" s="165">
        <f>Q292*H292</f>
        <v>0</v>
      </c>
      <c r="S292" s="165">
        <v>0</v>
      </c>
      <c r="T292" s="166">
        <f>S292*H292</f>
        <v>0</v>
      </c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R292" s="167" t="s">
        <v>147</v>
      </c>
      <c r="AT292" s="167" t="s">
        <v>143</v>
      </c>
      <c r="AU292" s="167" t="s">
        <v>86</v>
      </c>
      <c r="AY292" s="16" t="s">
        <v>141</v>
      </c>
      <c r="BE292" s="168">
        <f>IF(N292="základná",J292,0)</f>
        <v>0</v>
      </c>
      <c r="BF292" s="168">
        <f>IF(N292="znížená",J292,0)</f>
        <v>0</v>
      </c>
      <c r="BG292" s="168">
        <f>IF(N292="zákl. prenesená",J292,0)</f>
        <v>0</v>
      </c>
      <c r="BH292" s="168">
        <f>IF(N292="zníž. prenesená",J292,0)</f>
        <v>0</v>
      </c>
      <c r="BI292" s="168">
        <f>IF(N292="nulová",J292,0)</f>
        <v>0</v>
      </c>
      <c r="BJ292" s="16" t="s">
        <v>86</v>
      </c>
      <c r="BK292" s="168">
        <f>ROUND(I292*H292,2)</f>
        <v>0</v>
      </c>
      <c r="BL292" s="16" t="s">
        <v>147</v>
      </c>
      <c r="BM292" s="167" t="s">
        <v>419</v>
      </c>
    </row>
    <row r="293" spans="1:65" s="2" customFormat="1" ht="33" customHeight="1">
      <c r="A293" s="31"/>
      <c r="B293" s="154"/>
      <c r="C293" s="155" t="s">
        <v>420</v>
      </c>
      <c r="D293" s="155" t="s">
        <v>143</v>
      </c>
      <c r="E293" s="156" t="s">
        <v>421</v>
      </c>
      <c r="F293" s="157" t="s">
        <v>422</v>
      </c>
      <c r="G293" s="158" t="s">
        <v>178</v>
      </c>
      <c r="H293" s="159">
        <v>25.4</v>
      </c>
      <c r="I293" s="160"/>
      <c r="J293" s="161">
        <f>ROUND(I293*H293,2)</f>
        <v>0</v>
      </c>
      <c r="K293" s="162"/>
      <c r="L293" s="32"/>
      <c r="M293" s="163" t="s">
        <v>1</v>
      </c>
      <c r="N293" s="164" t="s">
        <v>41</v>
      </c>
      <c r="O293" s="60"/>
      <c r="P293" s="165">
        <f>O293*H293</f>
        <v>0</v>
      </c>
      <c r="Q293" s="165">
        <v>0</v>
      </c>
      <c r="R293" s="165">
        <f>Q293*H293</f>
        <v>0</v>
      </c>
      <c r="S293" s="165">
        <v>0</v>
      </c>
      <c r="T293" s="166">
        <f>S293*H293</f>
        <v>0</v>
      </c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R293" s="167" t="s">
        <v>147</v>
      </c>
      <c r="AT293" s="167" t="s">
        <v>143</v>
      </c>
      <c r="AU293" s="167" t="s">
        <v>86</v>
      </c>
      <c r="AY293" s="16" t="s">
        <v>141</v>
      </c>
      <c r="BE293" s="168">
        <f>IF(N293="základná",J293,0)</f>
        <v>0</v>
      </c>
      <c r="BF293" s="168">
        <f>IF(N293="znížená",J293,0)</f>
        <v>0</v>
      </c>
      <c r="BG293" s="168">
        <f>IF(N293="zákl. prenesená",J293,0)</f>
        <v>0</v>
      </c>
      <c r="BH293" s="168">
        <f>IF(N293="zníž. prenesená",J293,0)</f>
        <v>0</v>
      </c>
      <c r="BI293" s="168">
        <f>IF(N293="nulová",J293,0)</f>
        <v>0</v>
      </c>
      <c r="BJ293" s="16" t="s">
        <v>86</v>
      </c>
      <c r="BK293" s="168">
        <f>ROUND(I293*H293,2)</f>
        <v>0</v>
      </c>
      <c r="BL293" s="16" t="s">
        <v>147</v>
      </c>
      <c r="BM293" s="167" t="s">
        <v>423</v>
      </c>
    </row>
    <row r="294" spans="1:65" s="13" customFormat="1">
      <c r="B294" s="169"/>
      <c r="D294" s="170" t="s">
        <v>148</v>
      </c>
      <c r="E294" s="171" t="s">
        <v>1</v>
      </c>
      <c r="F294" s="172" t="s">
        <v>424</v>
      </c>
      <c r="H294" s="173">
        <v>25.4</v>
      </c>
      <c r="I294" s="174"/>
      <c r="L294" s="169"/>
      <c r="M294" s="175"/>
      <c r="N294" s="176"/>
      <c r="O294" s="176"/>
      <c r="P294" s="176"/>
      <c r="Q294" s="176"/>
      <c r="R294" s="176"/>
      <c r="S294" s="176"/>
      <c r="T294" s="177"/>
      <c r="AT294" s="171" t="s">
        <v>148</v>
      </c>
      <c r="AU294" s="171" t="s">
        <v>86</v>
      </c>
      <c r="AV294" s="13" t="s">
        <v>86</v>
      </c>
      <c r="AW294" s="13" t="s">
        <v>31</v>
      </c>
      <c r="AX294" s="13" t="s">
        <v>75</v>
      </c>
      <c r="AY294" s="171" t="s">
        <v>141</v>
      </c>
    </row>
    <row r="295" spans="1:65" s="14" customFormat="1">
      <c r="B295" s="178"/>
      <c r="D295" s="170" t="s">
        <v>148</v>
      </c>
      <c r="E295" s="179" t="s">
        <v>1</v>
      </c>
      <c r="F295" s="180" t="s">
        <v>150</v>
      </c>
      <c r="H295" s="181">
        <v>25.4</v>
      </c>
      <c r="I295" s="182"/>
      <c r="L295" s="178"/>
      <c r="M295" s="183"/>
      <c r="N295" s="184"/>
      <c r="O295" s="184"/>
      <c r="P295" s="184"/>
      <c r="Q295" s="184"/>
      <c r="R295" s="184"/>
      <c r="S295" s="184"/>
      <c r="T295" s="185"/>
      <c r="AT295" s="179" t="s">
        <v>148</v>
      </c>
      <c r="AU295" s="179" t="s">
        <v>86</v>
      </c>
      <c r="AV295" s="14" t="s">
        <v>147</v>
      </c>
      <c r="AW295" s="14" t="s">
        <v>31</v>
      </c>
      <c r="AX295" s="14" t="s">
        <v>81</v>
      </c>
      <c r="AY295" s="179" t="s">
        <v>141</v>
      </c>
    </row>
    <row r="296" spans="1:65" s="12" customFormat="1" ht="22.9" customHeight="1">
      <c r="B296" s="141"/>
      <c r="D296" s="142" t="s">
        <v>74</v>
      </c>
      <c r="E296" s="152" t="s">
        <v>425</v>
      </c>
      <c r="F296" s="152" t="s">
        <v>426</v>
      </c>
      <c r="I296" s="144"/>
      <c r="J296" s="153">
        <f>BK296</f>
        <v>0</v>
      </c>
      <c r="L296" s="141"/>
      <c r="M296" s="146"/>
      <c r="N296" s="147"/>
      <c r="O296" s="147"/>
      <c r="P296" s="148">
        <f>P297</f>
        <v>0</v>
      </c>
      <c r="Q296" s="147"/>
      <c r="R296" s="148">
        <f>R297</f>
        <v>0</v>
      </c>
      <c r="S296" s="147"/>
      <c r="T296" s="149">
        <f>T297</f>
        <v>0</v>
      </c>
      <c r="AR296" s="142" t="s">
        <v>81</v>
      </c>
      <c r="AT296" s="150" t="s">
        <v>74</v>
      </c>
      <c r="AU296" s="150" t="s">
        <v>81</v>
      </c>
      <c r="AY296" s="142" t="s">
        <v>141</v>
      </c>
      <c r="BK296" s="151">
        <f>BK297</f>
        <v>0</v>
      </c>
    </row>
    <row r="297" spans="1:65" s="2" customFormat="1" ht="24.2" customHeight="1">
      <c r="A297" s="31"/>
      <c r="B297" s="154"/>
      <c r="C297" s="155" t="s">
        <v>287</v>
      </c>
      <c r="D297" s="155" t="s">
        <v>143</v>
      </c>
      <c r="E297" s="156" t="s">
        <v>427</v>
      </c>
      <c r="F297" s="157" t="s">
        <v>428</v>
      </c>
      <c r="G297" s="158" t="s">
        <v>260</v>
      </c>
      <c r="H297" s="159">
        <v>250.066</v>
      </c>
      <c r="I297" s="160"/>
      <c r="J297" s="161">
        <f>ROUND(I297*H297,2)</f>
        <v>0</v>
      </c>
      <c r="K297" s="162"/>
      <c r="L297" s="32"/>
      <c r="M297" s="163" t="s">
        <v>1</v>
      </c>
      <c r="N297" s="164" t="s">
        <v>41</v>
      </c>
      <c r="O297" s="60"/>
      <c r="P297" s="165">
        <f>O297*H297</f>
        <v>0</v>
      </c>
      <c r="Q297" s="165">
        <v>0</v>
      </c>
      <c r="R297" s="165">
        <f>Q297*H297</f>
        <v>0</v>
      </c>
      <c r="S297" s="165">
        <v>0</v>
      </c>
      <c r="T297" s="166">
        <f>S297*H297</f>
        <v>0</v>
      </c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R297" s="167" t="s">
        <v>147</v>
      </c>
      <c r="AT297" s="167" t="s">
        <v>143</v>
      </c>
      <c r="AU297" s="167" t="s">
        <v>86</v>
      </c>
      <c r="AY297" s="16" t="s">
        <v>141</v>
      </c>
      <c r="BE297" s="168">
        <f>IF(N297="základná",J297,0)</f>
        <v>0</v>
      </c>
      <c r="BF297" s="168">
        <f>IF(N297="znížená",J297,0)</f>
        <v>0</v>
      </c>
      <c r="BG297" s="168">
        <f>IF(N297="zákl. prenesená",J297,0)</f>
        <v>0</v>
      </c>
      <c r="BH297" s="168">
        <f>IF(N297="zníž. prenesená",J297,0)</f>
        <v>0</v>
      </c>
      <c r="BI297" s="168">
        <f>IF(N297="nulová",J297,0)</f>
        <v>0</v>
      </c>
      <c r="BJ297" s="16" t="s">
        <v>86</v>
      </c>
      <c r="BK297" s="168">
        <f>ROUND(I297*H297,2)</f>
        <v>0</v>
      </c>
      <c r="BL297" s="16" t="s">
        <v>147</v>
      </c>
      <c r="BM297" s="167" t="s">
        <v>429</v>
      </c>
    </row>
    <row r="298" spans="1:65" s="12" customFormat="1" ht="25.9" customHeight="1">
      <c r="B298" s="141"/>
      <c r="D298" s="142" t="s">
        <v>74</v>
      </c>
      <c r="E298" s="143" t="s">
        <v>430</v>
      </c>
      <c r="F298" s="143" t="s">
        <v>431</v>
      </c>
      <c r="I298" s="144"/>
      <c r="J298" s="145">
        <f>BK298</f>
        <v>0</v>
      </c>
      <c r="L298" s="141"/>
      <c r="M298" s="146"/>
      <c r="N298" s="147"/>
      <c r="O298" s="147"/>
      <c r="P298" s="148">
        <f>P299+P308</f>
        <v>0</v>
      </c>
      <c r="Q298" s="147"/>
      <c r="R298" s="148">
        <f>R299+R308</f>
        <v>0</v>
      </c>
      <c r="S298" s="147"/>
      <c r="T298" s="149">
        <f>T299+T308</f>
        <v>0</v>
      </c>
      <c r="AR298" s="142" t="s">
        <v>86</v>
      </c>
      <c r="AT298" s="150" t="s">
        <v>74</v>
      </c>
      <c r="AU298" s="150" t="s">
        <v>75</v>
      </c>
      <c r="AY298" s="142" t="s">
        <v>141</v>
      </c>
      <c r="BK298" s="151">
        <f>BK299+BK308</f>
        <v>0</v>
      </c>
    </row>
    <row r="299" spans="1:65" s="12" customFormat="1" ht="22.9" customHeight="1">
      <c r="B299" s="141"/>
      <c r="D299" s="142" t="s">
        <v>74</v>
      </c>
      <c r="E299" s="152" t="s">
        <v>432</v>
      </c>
      <c r="F299" s="152" t="s">
        <v>433</v>
      </c>
      <c r="I299" s="144"/>
      <c r="J299" s="153">
        <f>BK299</f>
        <v>0</v>
      </c>
      <c r="L299" s="141"/>
      <c r="M299" s="146"/>
      <c r="N299" s="147"/>
      <c r="O299" s="147"/>
      <c r="P299" s="148">
        <f>SUM(P300:P307)</f>
        <v>0</v>
      </c>
      <c r="Q299" s="147"/>
      <c r="R299" s="148">
        <f>SUM(R300:R307)</f>
        <v>0</v>
      </c>
      <c r="S299" s="147"/>
      <c r="T299" s="149">
        <f>SUM(T300:T307)</f>
        <v>0</v>
      </c>
      <c r="AR299" s="142" t="s">
        <v>86</v>
      </c>
      <c r="AT299" s="150" t="s">
        <v>74</v>
      </c>
      <c r="AU299" s="150" t="s">
        <v>81</v>
      </c>
      <c r="AY299" s="142" t="s">
        <v>141</v>
      </c>
      <c r="BK299" s="151">
        <f>SUM(BK300:BK307)</f>
        <v>0</v>
      </c>
    </row>
    <row r="300" spans="1:65" s="2" customFormat="1" ht="33" customHeight="1">
      <c r="A300" s="31"/>
      <c r="B300" s="154"/>
      <c r="C300" s="155" t="s">
        <v>434</v>
      </c>
      <c r="D300" s="155" t="s">
        <v>143</v>
      </c>
      <c r="E300" s="156" t="s">
        <v>435</v>
      </c>
      <c r="F300" s="157" t="s">
        <v>436</v>
      </c>
      <c r="G300" s="158" t="s">
        <v>153</v>
      </c>
      <c r="H300" s="159">
        <v>232.76</v>
      </c>
      <c r="I300" s="160"/>
      <c r="J300" s="161">
        <f>ROUND(I300*H300,2)</f>
        <v>0</v>
      </c>
      <c r="K300" s="162"/>
      <c r="L300" s="32"/>
      <c r="M300" s="163" t="s">
        <v>1</v>
      </c>
      <c r="N300" s="164" t="s">
        <v>41</v>
      </c>
      <c r="O300" s="60"/>
      <c r="P300" s="165">
        <f>O300*H300</f>
        <v>0</v>
      </c>
      <c r="Q300" s="165">
        <v>0</v>
      </c>
      <c r="R300" s="165">
        <f>Q300*H300</f>
        <v>0</v>
      </c>
      <c r="S300" s="165">
        <v>0</v>
      </c>
      <c r="T300" s="166">
        <f>S300*H300</f>
        <v>0</v>
      </c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R300" s="167" t="s">
        <v>184</v>
      </c>
      <c r="AT300" s="167" t="s">
        <v>143</v>
      </c>
      <c r="AU300" s="167" t="s">
        <v>86</v>
      </c>
      <c r="AY300" s="16" t="s">
        <v>141</v>
      </c>
      <c r="BE300" s="168">
        <f>IF(N300="základná",J300,0)</f>
        <v>0</v>
      </c>
      <c r="BF300" s="168">
        <f>IF(N300="znížená",J300,0)</f>
        <v>0</v>
      </c>
      <c r="BG300" s="168">
        <f>IF(N300="zákl. prenesená",J300,0)</f>
        <v>0</v>
      </c>
      <c r="BH300" s="168">
        <f>IF(N300="zníž. prenesená",J300,0)</f>
        <v>0</v>
      </c>
      <c r="BI300" s="168">
        <f>IF(N300="nulová",J300,0)</f>
        <v>0</v>
      </c>
      <c r="BJ300" s="16" t="s">
        <v>86</v>
      </c>
      <c r="BK300" s="168">
        <f>ROUND(I300*H300,2)</f>
        <v>0</v>
      </c>
      <c r="BL300" s="16" t="s">
        <v>184</v>
      </c>
      <c r="BM300" s="167" t="s">
        <v>437</v>
      </c>
    </row>
    <row r="301" spans="1:65" s="13" customFormat="1">
      <c r="B301" s="169"/>
      <c r="D301" s="170" t="s">
        <v>148</v>
      </c>
      <c r="E301" s="171" t="s">
        <v>1</v>
      </c>
      <c r="F301" s="172" t="s">
        <v>438</v>
      </c>
      <c r="H301" s="173">
        <v>191.2</v>
      </c>
      <c r="I301" s="174"/>
      <c r="L301" s="169"/>
      <c r="M301" s="175"/>
      <c r="N301" s="176"/>
      <c r="O301" s="176"/>
      <c r="P301" s="176"/>
      <c r="Q301" s="176"/>
      <c r="R301" s="176"/>
      <c r="S301" s="176"/>
      <c r="T301" s="177"/>
      <c r="AT301" s="171" t="s">
        <v>148</v>
      </c>
      <c r="AU301" s="171" t="s">
        <v>86</v>
      </c>
      <c r="AV301" s="13" t="s">
        <v>86</v>
      </c>
      <c r="AW301" s="13" t="s">
        <v>31</v>
      </c>
      <c r="AX301" s="13" t="s">
        <v>75</v>
      </c>
      <c r="AY301" s="171" t="s">
        <v>141</v>
      </c>
    </row>
    <row r="302" spans="1:65" s="13" customFormat="1" ht="22.5">
      <c r="B302" s="169"/>
      <c r="D302" s="170" t="s">
        <v>148</v>
      </c>
      <c r="E302" s="171" t="s">
        <v>1</v>
      </c>
      <c r="F302" s="172" t="s">
        <v>439</v>
      </c>
      <c r="H302" s="173">
        <v>41.56</v>
      </c>
      <c r="I302" s="174"/>
      <c r="L302" s="169"/>
      <c r="M302" s="175"/>
      <c r="N302" s="176"/>
      <c r="O302" s="176"/>
      <c r="P302" s="176"/>
      <c r="Q302" s="176"/>
      <c r="R302" s="176"/>
      <c r="S302" s="176"/>
      <c r="T302" s="177"/>
      <c r="AT302" s="171" t="s">
        <v>148</v>
      </c>
      <c r="AU302" s="171" t="s">
        <v>86</v>
      </c>
      <c r="AV302" s="13" t="s">
        <v>86</v>
      </c>
      <c r="AW302" s="13" t="s">
        <v>31</v>
      </c>
      <c r="AX302" s="13" t="s">
        <v>75</v>
      </c>
      <c r="AY302" s="171" t="s">
        <v>141</v>
      </c>
    </row>
    <row r="303" spans="1:65" s="14" customFormat="1">
      <c r="B303" s="178"/>
      <c r="D303" s="170" t="s">
        <v>148</v>
      </c>
      <c r="E303" s="179" t="s">
        <v>1</v>
      </c>
      <c r="F303" s="180" t="s">
        <v>150</v>
      </c>
      <c r="H303" s="181">
        <v>232.76</v>
      </c>
      <c r="I303" s="182"/>
      <c r="L303" s="178"/>
      <c r="M303" s="183"/>
      <c r="N303" s="184"/>
      <c r="O303" s="184"/>
      <c r="P303" s="184"/>
      <c r="Q303" s="184"/>
      <c r="R303" s="184"/>
      <c r="S303" s="184"/>
      <c r="T303" s="185"/>
      <c r="AT303" s="179" t="s">
        <v>148</v>
      </c>
      <c r="AU303" s="179" t="s">
        <v>86</v>
      </c>
      <c r="AV303" s="14" t="s">
        <v>147</v>
      </c>
      <c r="AW303" s="14" t="s">
        <v>31</v>
      </c>
      <c r="AX303" s="14" t="s">
        <v>81</v>
      </c>
      <c r="AY303" s="179" t="s">
        <v>141</v>
      </c>
    </row>
    <row r="304" spans="1:65" s="2" customFormat="1" ht="16.5" customHeight="1">
      <c r="A304" s="31"/>
      <c r="B304" s="154"/>
      <c r="C304" s="186" t="s">
        <v>291</v>
      </c>
      <c r="D304" s="186" t="s">
        <v>195</v>
      </c>
      <c r="E304" s="187" t="s">
        <v>440</v>
      </c>
      <c r="F304" s="188" t="s">
        <v>441</v>
      </c>
      <c r="G304" s="189" t="s">
        <v>442</v>
      </c>
      <c r="H304" s="190">
        <v>116.38</v>
      </c>
      <c r="I304" s="191"/>
      <c r="J304" s="192">
        <f>ROUND(I304*H304,2)</f>
        <v>0</v>
      </c>
      <c r="K304" s="193"/>
      <c r="L304" s="194"/>
      <c r="M304" s="195" t="s">
        <v>1</v>
      </c>
      <c r="N304" s="196" t="s">
        <v>41</v>
      </c>
      <c r="O304" s="60"/>
      <c r="P304" s="165">
        <f>O304*H304</f>
        <v>0</v>
      </c>
      <c r="Q304" s="165">
        <v>0</v>
      </c>
      <c r="R304" s="165">
        <f>Q304*H304</f>
        <v>0</v>
      </c>
      <c r="S304" s="165">
        <v>0</v>
      </c>
      <c r="T304" s="166">
        <f>S304*H304</f>
        <v>0</v>
      </c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R304" s="167" t="s">
        <v>216</v>
      </c>
      <c r="AT304" s="167" t="s">
        <v>195</v>
      </c>
      <c r="AU304" s="167" t="s">
        <v>86</v>
      </c>
      <c r="AY304" s="16" t="s">
        <v>141</v>
      </c>
      <c r="BE304" s="168">
        <f>IF(N304="základná",J304,0)</f>
        <v>0</v>
      </c>
      <c r="BF304" s="168">
        <f>IF(N304="znížená",J304,0)</f>
        <v>0</v>
      </c>
      <c r="BG304" s="168">
        <f>IF(N304="zákl. prenesená",J304,0)</f>
        <v>0</v>
      </c>
      <c r="BH304" s="168">
        <f>IF(N304="zníž. prenesená",J304,0)</f>
        <v>0</v>
      </c>
      <c r="BI304" s="168">
        <f>IF(N304="nulová",J304,0)</f>
        <v>0</v>
      </c>
      <c r="BJ304" s="16" t="s">
        <v>86</v>
      </c>
      <c r="BK304" s="168">
        <f>ROUND(I304*H304,2)</f>
        <v>0</v>
      </c>
      <c r="BL304" s="16" t="s">
        <v>184</v>
      </c>
      <c r="BM304" s="167" t="s">
        <v>443</v>
      </c>
    </row>
    <row r="305" spans="1:65" s="13" customFormat="1">
      <c r="B305" s="169"/>
      <c r="D305" s="170" t="s">
        <v>148</v>
      </c>
      <c r="E305" s="171" t="s">
        <v>1</v>
      </c>
      <c r="F305" s="172" t="s">
        <v>444</v>
      </c>
      <c r="H305" s="173">
        <v>116.38</v>
      </c>
      <c r="I305" s="174"/>
      <c r="L305" s="169"/>
      <c r="M305" s="175"/>
      <c r="N305" s="176"/>
      <c r="O305" s="176"/>
      <c r="P305" s="176"/>
      <c r="Q305" s="176"/>
      <c r="R305" s="176"/>
      <c r="S305" s="176"/>
      <c r="T305" s="177"/>
      <c r="AT305" s="171" t="s">
        <v>148</v>
      </c>
      <c r="AU305" s="171" t="s">
        <v>86</v>
      </c>
      <c r="AV305" s="13" t="s">
        <v>86</v>
      </c>
      <c r="AW305" s="13" t="s">
        <v>31</v>
      </c>
      <c r="AX305" s="13" t="s">
        <v>75</v>
      </c>
      <c r="AY305" s="171" t="s">
        <v>141</v>
      </c>
    </row>
    <row r="306" spans="1:65" s="14" customFormat="1">
      <c r="B306" s="178"/>
      <c r="D306" s="170" t="s">
        <v>148</v>
      </c>
      <c r="E306" s="179" t="s">
        <v>1</v>
      </c>
      <c r="F306" s="180" t="s">
        <v>150</v>
      </c>
      <c r="H306" s="181">
        <v>116.38</v>
      </c>
      <c r="I306" s="182"/>
      <c r="L306" s="178"/>
      <c r="M306" s="183"/>
      <c r="N306" s="184"/>
      <c r="O306" s="184"/>
      <c r="P306" s="184"/>
      <c r="Q306" s="184"/>
      <c r="R306" s="184"/>
      <c r="S306" s="184"/>
      <c r="T306" s="185"/>
      <c r="AT306" s="179" t="s">
        <v>148</v>
      </c>
      <c r="AU306" s="179" t="s">
        <v>86</v>
      </c>
      <c r="AV306" s="14" t="s">
        <v>147</v>
      </c>
      <c r="AW306" s="14" t="s">
        <v>31</v>
      </c>
      <c r="AX306" s="14" t="s">
        <v>81</v>
      </c>
      <c r="AY306" s="179" t="s">
        <v>141</v>
      </c>
    </row>
    <row r="307" spans="1:65" s="2" customFormat="1" ht="24.2" customHeight="1">
      <c r="A307" s="31"/>
      <c r="B307" s="154"/>
      <c r="C307" s="155" t="s">
        <v>445</v>
      </c>
      <c r="D307" s="155" t="s">
        <v>143</v>
      </c>
      <c r="E307" s="156" t="s">
        <v>446</v>
      </c>
      <c r="F307" s="157" t="s">
        <v>447</v>
      </c>
      <c r="G307" s="158" t="s">
        <v>260</v>
      </c>
      <c r="H307" s="159">
        <v>0.69799999999999995</v>
      </c>
      <c r="I307" s="160"/>
      <c r="J307" s="161">
        <f>ROUND(I307*H307,2)</f>
        <v>0</v>
      </c>
      <c r="K307" s="162"/>
      <c r="L307" s="32"/>
      <c r="M307" s="163" t="s">
        <v>1</v>
      </c>
      <c r="N307" s="164" t="s">
        <v>41</v>
      </c>
      <c r="O307" s="60"/>
      <c r="P307" s="165">
        <f>O307*H307</f>
        <v>0</v>
      </c>
      <c r="Q307" s="165">
        <v>0</v>
      </c>
      <c r="R307" s="165">
        <f>Q307*H307</f>
        <v>0</v>
      </c>
      <c r="S307" s="165">
        <v>0</v>
      </c>
      <c r="T307" s="166">
        <f>S307*H307</f>
        <v>0</v>
      </c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R307" s="167" t="s">
        <v>184</v>
      </c>
      <c r="AT307" s="167" t="s">
        <v>143</v>
      </c>
      <c r="AU307" s="167" t="s">
        <v>86</v>
      </c>
      <c r="AY307" s="16" t="s">
        <v>141</v>
      </c>
      <c r="BE307" s="168">
        <f>IF(N307="základná",J307,0)</f>
        <v>0</v>
      </c>
      <c r="BF307" s="168">
        <f>IF(N307="znížená",J307,0)</f>
        <v>0</v>
      </c>
      <c r="BG307" s="168">
        <f>IF(N307="zákl. prenesená",J307,0)</f>
        <v>0</v>
      </c>
      <c r="BH307" s="168">
        <f>IF(N307="zníž. prenesená",J307,0)</f>
        <v>0</v>
      </c>
      <c r="BI307" s="168">
        <f>IF(N307="nulová",J307,0)</f>
        <v>0</v>
      </c>
      <c r="BJ307" s="16" t="s">
        <v>86</v>
      </c>
      <c r="BK307" s="168">
        <f>ROUND(I307*H307,2)</f>
        <v>0</v>
      </c>
      <c r="BL307" s="16" t="s">
        <v>184</v>
      </c>
      <c r="BM307" s="167" t="s">
        <v>448</v>
      </c>
    </row>
    <row r="308" spans="1:65" s="12" customFormat="1" ht="22.9" customHeight="1">
      <c r="B308" s="141"/>
      <c r="D308" s="142" t="s">
        <v>74</v>
      </c>
      <c r="E308" s="152" t="s">
        <v>449</v>
      </c>
      <c r="F308" s="152" t="s">
        <v>450</v>
      </c>
      <c r="I308" s="144"/>
      <c r="J308" s="153">
        <f>BK308</f>
        <v>0</v>
      </c>
      <c r="L308" s="141"/>
      <c r="M308" s="146"/>
      <c r="N308" s="147"/>
      <c r="O308" s="147"/>
      <c r="P308" s="148">
        <f>SUM(P309:P335)</f>
        <v>0</v>
      </c>
      <c r="Q308" s="147"/>
      <c r="R308" s="148">
        <f>SUM(R309:R335)</f>
        <v>0</v>
      </c>
      <c r="S308" s="147"/>
      <c r="T308" s="149">
        <f>SUM(T309:T335)</f>
        <v>0</v>
      </c>
      <c r="AR308" s="142" t="s">
        <v>86</v>
      </c>
      <c r="AT308" s="150" t="s">
        <v>74</v>
      </c>
      <c r="AU308" s="150" t="s">
        <v>81</v>
      </c>
      <c r="AY308" s="142" t="s">
        <v>141</v>
      </c>
      <c r="BK308" s="151">
        <f>SUM(BK309:BK335)</f>
        <v>0</v>
      </c>
    </row>
    <row r="309" spans="1:65" s="2" customFormat="1" ht="33" customHeight="1">
      <c r="A309" s="31"/>
      <c r="B309" s="154"/>
      <c r="C309" s="155" t="s">
        <v>296</v>
      </c>
      <c r="D309" s="155" t="s">
        <v>143</v>
      </c>
      <c r="E309" s="156" t="s">
        <v>451</v>
      </c>
      <c r="F309" s="157" t="s">
        <v>452</v>
      </c>
      <c r="G309" s="158" t="s">
        <v>153</v>
      </c>
      <c r="H309" s="159">
        <v>37.75</v>
      </c>
      <c r="I309" s="160"/>
      <c r="J309" s="161">
        <f>ROUND(I309*H309,2)</f>
        <v>0</v>
      </c>
      <c r="K309" s="162"/>
      <c r="L309" s="32"/>
      <c r="M309" s="163" t="s">
        <v>1</v>
      </c>
      <c r="N309" s="164" t="s">
        <v>41</v>
      </c>
      <c r="O309" s="60"/>
      <c r="P309" s="165">
        <f>O309*H309</f>
        <v>0</v>
      </c>
      <c r="Q309" s="165">
        <v>0</v>
      </c>
      <c r="R309" s="165">
        <f>Q309*H309</f>
        <v>0</v>
      </c>
      <c r="S309" s="165">
        <v>0</v>
      </c>
      <c r="T309" s="166">
        <f>S309*H309</f>
        <v>0</v>
      </c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R309" s="167" t="s">
        <v>184</v>
      </c>
      <c r="AT309" s="167" t="s">
        <v>143</v>
      </c>
      <c r="AU309" s="167" t="s">
        <v>86</v>
      </c>
      <c r="AY309" s="16" t="s">
        <v>141</v>
      </c>
      <c r="BE309" s="168">
        <f>IF(N309="základná",J309,0)</f>
        <v>0</v>
      </c>
      <c r="BF309" s="168">
        <f>IF(N309="znížená",J309,0)</f>
        <v>0</v>
      </c>
      <c r="BG309" s="168">
        <f>IF(N309="zákl. prenesená",J309,0)</f>
        <v>0</v>
      </c>
      <c r="BH309" s="168">
        <f>IF(N309="zníž. prenesená",J309,0)</f>
        <v>0</v>
      </c>
      <c r="BI309" s="168">
        <f>IF(N309="nulová",J309,0)</f>
        <v>0</v>
      </c>
      <c r="BJ309" s="16" t="s">
        <v>86</v>
      </c>
      <c r="BK309" s="168">
        <f>ROUND(I309*H309,2)</f>
        <v>0</v>
      </c>
      <c r="BL309" s="16" t="s">
        <v>184</v>
      </c>
      <c r="BM309" s="167" t="s">
        <v>453</v>
      </c>
    </row>
    <row r="310" spans="1:65" s="13" customFormat="1">
      <c r="B310" s="169"/>
      <c r="D310" s="170" t="s">
        <v>148</v>
      </c>
      <c r="E310" s="171" t="s">
        <v>1</v>
      </c>
      <c r="F310" s="172" t="s">
        <v>454</v>
      </c>
      <c r="H310" s="173">
        <v>5.25</v>
      </c>
      <c r="I310" s="174"/>
      <c r="L310" s="169"/>
      <c r="M310" s="175"/>
      <c r="N310" s="176"/>
      <c r="O310" s="176"/>
      <c r="P310" s="176"/>
      <c r="Q310" s="176"/>
      <c r="R310" s="176"/>
      <c r="S310" s="176"/>
      <c r="T310" s="177"/>
      <c r="AT310" s="171" t="s">
        <v>148</v>
      </c>
      <c r="AU310" s="171" t="s">
        <v>86</v>
      </c>
      <c r="AV310" s="13" t="s">
        <v>86</v>
      </c>
      <c r="AW310" s="13" t="s">
        <v>31</v>
      </c>
      <c r="AX310" s="13" t="s">
        <v>75</v>
      </c>
      <c r="AY310" s="171" t="s">
        <v>141</v>
      </c>
    </row>
    <row r="311" spans="1:65" s="13" customFormat="1">
      <c r="B311" s="169"/>
      <c r="D311" s="170" t="s">
        <v>148</v>
      </c>
      <c r="E311" s="171" t="s">
        <v>1</v>
      </c>
      <c r="F311" s="172" t="s">
        <v>455</v>
      </c>
      <c r="H311" s="173">
        <v>32.5</v>
      </c>
      <c r="I311" s="174"/>
      <c r="L311" s="169"/>
      <c r="M311" s="175"/>
      <c r="N311" s="176"/>
      <c r="O311" s="176"/>
      <c r="P311" s="176"/>
      <c r="Q311" s="176"/>
      <c r="R311" s="176"/>
      <c r="S311" s="176"/>
      <c r="T311" s="177"/>
      <c r="AT311" s="171" t="s">
        <v>148</v>
      </c>
      <c r="AU311" s="171" t="s">
        <v>86</v>
      </c>
      <c r="AV311" s="13" t="s">
        <v>86</v>
      </c>
      <c r="AW311" s="13" t="s">
        <v>31</v>
      </c>
      <c r="AX311" s="13" t="s">
        <v>75</v>
      </c>
      <c r="AY311" s="171" t="s">
        <v>141</v>
      </c>
    </row>
    <row r="312" spans="1:65" s="14" customFormat="1">
      <c r="B312" s="178"/>
      <c r="D312" s="170" t="s">
        <v>148</v>
      </c>
      <c r="E312" s="179" t="s">
        <v>1</v>
      </c>
      <c r="F312" s="180" t="s">
        <v>150</v>
      </c>
      <c r="H312" s="181">
        <v>37.75</v>
      </c>
      <c r="I312" s="182"/>
      <c r="L312" s="178"/>
      <c r="M312" s="183"/>
      <c r="N312" s="184"/>
      <c r="O312" s="184"/>
      <c r="P312" s="184"/>
      <c r="Q312" s="184"/>
      <c r="R312" s="184"/>
      <c r="S312" s="184"/>
      <c r="T312" s="185"/>
      <c r="AT312" s="179" t="s">
        <v>148</v>
      </c>
      <c r="AU312" s="179" t="s">
        <v>86</v>
      </c>
      <c r="AV312" s="14" t="s">
        <v>147</v>
      </c>
      <c r="AW312" s="14" t="s">
        <v>31</v>
      </c>
      <c r="AX312" s="14" t="s">
        <v>81</v>
      </c>
      <c r="AY312" s="179" t="s">
        <v>141</v>
      </c>
    </row>
    <row r="313" spans="1:65" s="2" customFormat="1" ht="24.2" customHeight="1">
      <c r="A313" s="31"/>
      <c r="B313" s="154"/>
      <c r="C313" s="155" t="s">
        <v>456</v>
      </c>
      <c r="D313" s="155" t="s">
        <v>143</v>
      </c>
      <c r="E313" s="156" t="s">
        <v>457</v>
      </c>
      <c r="F313" s="157" t="s">
        <v>458</v>
      </c>
      <c r="G313" s="158" t="s">
        <v>153</v>
      </c>
      <c r="H313" s="159">
        <v>37.75</v>
      </c>
      <c r="I313" s="160"/>
      <c r="J313" s="161">
        <f>ROUND(I313*H313,2)</f>
        <v>0</v>
      </c>
      <c r="K313" s="162"/>
      <c r="L313" s="32"/>
      <c r="M313" s="163" t="s">
        <v>1</v>
      </c>
      <c r="N313" s="164" t="s">
        <v>41</v>
      </c>
      <c r="O313" s="60"/>
      <c r="P313" s="165">
        <f>O313*H313</f>
        <v>0</v>
      </c>
      <c r="Q313" s="165">
        <v>0</v>
      </c>
      <c r="R313" s="165">
        <f>Q313*H313</f>
        <v>0</v>
      </c>
      <c r="S313" s="165">
        <v>0</v>
      </c>
      <c r="T313" s="166">
        <f>S313*H313</f>
        <v>0</v>
      </c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R313" s="167" t="s">
        <v>184</v>
      </c>
      <c r="AT313" s="167" t="s">
        <v>143</v>
      </c>
      <c r="AU313" s="167" t="s">
        <v>86</v>
      </c>
      <c r="AY313" s="16" t="s">
        <v>141</v>
      </c>
      <c r="BE313" s="168">
        <f>IF(N313="základná",J313,0)</f>
        <v>0</v>
      </c>
      <c r="BF313" s="168">
        <f>IF(N313="znížená",J313,0)</f>
        <v>0</v>
      </c>
      <c r="BG313" s="168">
        <f>IF(N313="zákl. prenesená",J313,0)</f>
        <v>0</v>
      </c>
      <c r="BH313" s="168">
        <f>IF(N313="zníž. prenesená",J313,0)</f>
        <v>0</v>
      </c>
      <c r="BI313" s="168">
        <f>IF(N313="nulová",J313,0)</f>
        <v>0</v>
      </c>
      <c r="BJ313" s="16" t="s">
        <v>86</v>
      </c>
      <c r="BK313" s="168">
        <f>ROUND(I313*H313,2)</f>
        <v>0</v>
      </c>
      <c r="BL313" s="16" t="s">
        <v>184</v>
      </c>
      <c r="BM313" s="167" t="s">
        <v>459</v>
      </c>
    </row>
    <row r="314" spans="1:65" s="13" customFormat="1">
      <c r="B314" s="169"/>
      <c r="D314" s="170" t="s">
        <v>148</v>
      </c>
      <c r="E314" s="171" t="s">
        <v>1</v>
      </c>
      <c r="F314" s="172" t="s">
        <v>454</v>
      </c>
      <c r="H314" s="173">
        <v>5.25</v>
      </c>
      <c r="I314" s="174"/>
      <c r="L314" s="169"/>
      <c r="M314" s="175"/>
      <c r="N314" s="176"/>
      <c r="O314" s="176"/>
      <c r="P314" s="176"/>
      <c r="Q314" s="176"/>
      <c r="R314" s="176"/>
      <c r="S314" s="176"/>
      <c r="T314" s="177"/>
      <c r="AT314" s="171" t="s">
        <v>148</v>
      </c>
      <c r="AU314" s="171" t="s">
        <v>86</v>
      </c>
      <c r="AV314" s="13" t="s">
        <v>86</v>
      </c>
      <c r="AW314" s="13" t="s">
        <v>31</v>
      </c>
      <c r="AX314" s="13" t="s">
        <v>75</v>
      </c>
      <c r="AY314" s="171" t="s">
        <v>141</v>
      </c>
    </row>
    <row r="315" spans="1:65" s="13" customFormat="1">
      <c r="B315" s="169"/>
      <c r="D315" s="170" t="s">
        <v>148</v>
      </c>
      <c r="E315" s="171" t="s">
        <v>1</v>
      </c>
      <c r="F315" s="172" t="s">
        <v>455</v>
      </c>
      <c r="H315" s="173">
        <v>32.5</v>
      </c>
      <c r="I315" s="174"/>
      <c r="L315" s="169"/>
      <c r="M315" s="175"/>
      <c r="N315" s="176"/>
      <c r="O315" s="176"/>
      <c r="P315" s="176"/>
      <c r="Q315" s="176"/>
      <c r="R315" s="176"/>
      <c r="S315" s="176"/>
      <c r="T315" s="177"/>
      <c r="AT315" s="171" t="s">
        <v>148</v>
      </c>
      <c r="AU315" s="171" t="s">
        <v>86</v>
      </c>
      <c r="AV315" s="13" t="s">
        <v>86</v>
      </c>
      <c r="AW315" s="13" t="s">
        <v>31</v>
      </c>
      <c r="AX315" s="13" t="s">
        <v>75</v>
      </c>
      <c r="AY315" s="171" t="s">
        <v>141</v>
      </c>
    </row>
    <row r="316" spans="1:65" s="14" customFormat="1">
      <c r="B316" s="178"/>
      <c r="D316" s="170" t="s">
        <v>148</v>
      </c>
      <c r="E316" s="179" t="s">
        <v>1</v>
      </c>
      <c r="F316" s="180" t="s">
        <v>150</v>
      </c>
      <c r="H316" s="181">
        <v>37.75</v>
      </c>
      <c r="I316" s="182"/>
      <c r="L316" s="178"/>
      <c r="M316" s="183"/>
      <c r="N316" s="184"/>
      <c r="O316" s="184"/>
      <c r="P316" s="184"/>
      <c r="Q316" s="184"/>
      <c r="R316" s="184"/>
      <c r="S316" s="184"/>
      <c r="T316" s="185"/>
      <c r="AT316" s="179" t="s">
        <v>148</v>
      </c>
      <c r="AU316" s="179" t="s">
        <v>86</v>
      </c>
      <c r="AV316" s="14" t="s">
        <v>147</v>
      </c>
      <c r="AW316" s="14" t="s">
        <v>31</v>
      </c>
      <c r="AX316" s="14" t="s">
        <v>81</v>
      </c>
      <c r="AY316" s="179" t="s">
        <v>141</v>
      </c>
    </row>
    <row r="317" spans="1:65" s="2" customFormat="1" ht="16.5" customHeight="1">
      <c r="A317" s="31"/>
      <c r="B317" s="154"/>
      <c r="C317" s="155" t="s">
        <v>299</v>
      </c>
      <c r="D317" s="155" t="s">
        <v>143</v>
      </c>
      <c r="E317" s="156" t="s">
        <v>460</v>
      </c>
      <c r="F317" s="157" t="s">
        <v>461</v>
      </c>
      <c r="G317" s="158" t="s">
        <v>153</v>
      </c>
      <c r="H317" s="159">
        <v>74</v>
      </c>
      <c r="I317" s="160"/>
      <c r="J317" s="161">
        <f>ROUND(I317*H317,2)</f>
        <v>0</v>
      </c>
      <c r="K317" s="162"/>
      <c r="L317" s="32"/>
      <c r="M317" s="163" t="s">
        <v>1</v>
      </c>
      <c r="N317" s="164" t="s">
        <v>41</v>
      </c>
      <c r="O317" s="60"/>
      <c r="P317" s="165">
        <f>O317*H317</f>
        <v>0</v>
      </c>
      <c r="Q317" s="165">
        <v>0</v>
      </c>
      <c r="R317" s="165">
        <f>Q317*H317</f>
        <v>0</v>
      </c>
      <c r="S317" s="165">
        <v>0</v>
      </c>
      <c r="T317" s="166">
        <f>S317*H317</f>
        <v>0</v>
      </c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R317" s="167" t="s">
        <v>184</v>
      </c>
      <c r="AT317" s="167" t="s">
        <v>143</v>
      </c>
      <c r="AU317" s="167" t="s">
        <v>86</v>
      </c>
      <c r="AY317" s="16" t="s">
        <v>141</v>
      </c>
      <c r="BE317" s="168">
        <f>IF(N317="základná",J317,0)</f>
        <v>0</v>
      </c>
      <c r="BF317" s="168">
        <f>IF(N317="znížená",J317,0)</f>
        <v>0</v>
      </c>
      <c r="BG317" s="168">
        <f>IF(N317="zákl. prenesená",J317,0)</f>
        <v>0</v>
      </c>
      <c r="BH317" s="168">
        <f>IF(N317="zníž. prenesená",J317,0)</f>
        <v>0</v>
      </c>
      <c r="BI317" s="168">
        <f>IF(N317="nulová",J317,0)</f>
        <v>0</v>
      </c>
      <c r="BJ317" s="16" t="s">
        <v>86</v>
      </c>
      <c r="BK317" s="168">
        <f>ROUND(I317*H317,2)</f>
        <v>0</v>
      </c>
      <c r="BL317" s="16" t="s">
        <v>184</v>
      </c>
      <c r="BM317" s="167" t="s">
        <v>462</v>
      </c>
    </row>
    <row r="318" spans="1:65" s="13" customFormat="1">
      <c r="B318" s="169"/>
      <c r="D318" s="170" t="s">
        <v>148</v>
      </c>
      <c r="E318" s="171" t="s">
        <v>1</v>
      </c>
      <c r="F318" s="172" t="s">
        <v>463</v>
      </c>
      <c r="H318" s="173">
        <v>28</v>
      </c>
      <c r="I318" s="174"/>
      <c r="L318" s="169"/>
      <c r="M318" s="175"/>
      <c r="N318" s="176"/>
      <c r="O318" s="176"/>
      <c r="P318" s="176"/>
      <c r="Q318" s="176"/>
      <c r="R318" s="176"/>
      <c r="S318" s="176"/>
      <c r="T318" s="177"/>
      <c r="AT318" s="171" t="s">
        <v>148</v>
      </c>
      <c r="AU318" s="171" t="s">
        <v>86</v>
      </c>
      <c r="AV318" s="13" t="s">
        <v>86</v>
      </c>
      <c r="AW318" s="13" t="s">
        <v>31</v>
      </c>
      <c r="AX318" s="13" t="s">
        <v>75</v>
      </c>
      <c r="AY318" s="171" t="s">
        <v>141</v>
      </c>
    </row>
    <row r="319" spans="1:65" s="13" customFormat="1">
      <c r="B319" s="169"/>
      <c r="D319" s="170" t="s">
        <v>148</v>
      </c>
      <c r="E319" s="171" t="s">
        <v>1</v>
      </c>
      <c r="F319" s="172" t="s">
        <v>464</v>
      </c>
      <c r="H319" s="173">
        <v>46</v>
      </c>
      <c r="I319" s="174"/>
      <c r="L319" s="169"/>
      <c r="M319" s="175"/>
      <c r="N319" s="176"/>
      <c r="O319" s="176"/>
      <c r="P319" s="176"/>
      <c r="Q319" s="176"/>
      <c r="R319" s="176"/>
      <c r="S319" s="176"/>
      <c r="T319" s="177"/>
      <c r="AT319" s="171" t="s">
        <v>148</v>
      </c>
      <c r="AU319" s="171" t="s">
        <v>86</v>
      </c>
      <c r="AV319" s="13" t="s">
        <v>86</v>
      </c>
      <c r="AW319" s="13" t="s">
        <v>31</v>
      </c>
      <c r="AX319" s="13" t="s">
        <v>75</v>
      </c>
      <c r="AY319" s="171" t="s">
        <v>141</v>
      </c>
    </row>
    <row r="320" spans="1:65" s="14" customFormat="1">
      <c r="B320" s="178"/>
      <c r="D320" s="170" t="s">
        <v>148</v>
      </c>
      <c r="E320" s="179" t="s">
        <v>1</v>
      </c>
      <c r="F320" s="180" t="s">
        <v>150</v>
      </c>
      <c r="H320" s="181">
        <v>74</v>
      </c>
      <c r="I320" s="182"/>
      <c r="L320" s="178"/>
      <c r="M320" s="183"/>
      <c r="N320" s="184"/>
      <c r="O320" s="184"/>
      <c r="P320" s="184"/>
      <c r="Q320" s="184"/>
      <c r="R320" s="184"/>
      <c r="S320" s="184"/>
      <c r="T320" s="185"/>
      <c r="AT320" s="179" t="s">
        <v>148</v>
      </c>
      <c r="AU320" s="179" t="s">
        <v>86</v>
      </c>
      <c r="AV320" s="14" t="s">
        <v>147</v>
      </c>
      <c r="AW320" s="14" t="s">
        <v>31</v>
      </c>
      <c r="AX320" s="14" t="s">
        <v>81</v>
      </c>
      <c r="AY320" s="179" t="s">
        <v>141</v>
      </c>
    </row>
    <row r="321" spans="1:65" s="2" customFormat="1" ht="24.2" customHeight="1">
      <c r="A321" s="31"/>
      <c r="B321" s="154"/>
      <c r="C321" s="155" t="s">
        <v>465</v>
      </c>
      <c r="D321" s="155" t="s">
        <v>143</v>
      </c>
      <c r="E321" s="156" t="s">
        <v>466</v>
      </c>
      <c r="F321" s="157" t="s">
        <v>467</v>
      </c>
      <c r="G321" s="158" t="s">
        <v>153</v>
      </c>
      <c r="H321" s="159">
        <v>919.78</v>
      </c>
      <c r="I321" s="160"/>
      <c r="J321" s="161">
        <f>ROUND(I321*H321,2)</f>
        <v>0</v>
      </c>
      <c r="K321" s="162"/>
      <c r="L321" s="32"/>
      <c r="M321" s="163" t="s">
        <v>1</v>
      </c>
      <c r="N321" s="164" t="s">
        <v>41</v>
      </c>
      <c r="O321" s="60"/>
      <c r="P321" s="165">
        <f>O321*H321</f>
        <v>0</v>
      </c>
      <c r="Q321" s="165">
        <v>0</v>
      </c>
      <c r="R321" s="165">
        <f>Q321*H321</f>
        <v>0</v>
      </c>
      <c r="S321" s="165">
        <v>0</v>
      </c>
      <c r="T321" s="166">
        <f>S321*H321</f>
        <v>0</v>
      </c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R321" s="167" t="s">
        <v>184</v>
      </c>
      <c r="AT321" s="167" t="s">
        <v>143</v>
      </c>
      <c r="AU321" s="167" t="s">
        <v>86</v>
      </c>
      <c r="AY321" s="16" t="s">
        <v>141</v>
      </c>
      <c r="BE321" s="168">
        <f>IF(N321="základná",J321,0)</f>
        <v>0</v>
      </c>
      <c r="BF321" s="168">
        <f>IF(N321="znížená",J321,0)</f>
        <v>0</v>
      </c>
      <c r="BG321" s="168">
        <f>IF(N321="zákl. prenesená",J321,0)</f>
        <v>0</v>
      </c>
      <c r="BH321" s="168">
        <f>IF(N321="zníž. prenesená",J321,0)</f>
        <v>0</v>
      </c>
      <c r="BI321" s="168">
        <f>IF(N321="nulová",J321,0)</f>
        <v>0</v>
      </c>
      <c r="BJ321" s="16" t="s">
        <v>86</v>
      </c>
      <c r="BK321" s="168">
        <f>ROUND(I321*H321,2)</f>
        <v>0</v>
      </c>
      <c r="BL321" s="16" t="s">
        <v>184</v>
      </c>
      <c r="BM321" s="167" t="s">
        <v>468</v>
      </c>
    </row>
    <row r="322" spans="1:65" s="13" customFormat="1" ht="22.5">
      <c r="B322" s="169"/>
      <c r="D322" s="170" t="s">
        <v>148</v>
      </c>
      <c r="E322" s="171" t="s">
        <v>1</v>
      </c>
      <c r="F322" s="172" t="s">
        <v>469</v>
      </c>
      <c r="H322" s="173">
        <v>14.052</v>
      </c>
      <c r="I322" s="174"/>
      <c r="L322" s="169"/>
      <c r="M322" s="175"/>
      <c r="N322" s="176"/>
      <c r="O322" s="176"/>
      <c r="P322" s="176"/>
      <c r="Q322" s="176"/>
      <c r="R322" s="176"/>
      <c r="S322" s="176"/>
      <c r="T322" s="177"/>
      <c r="AT322" s="171" t="s">
        <v>148</v>
      </c>
      <c r="AU322" s="171" t="s">
        <v>86</v>
      </c>
      <c r="AV322" s="13" t="s">
        <v>86</v>
      </c>
      <c r="AW322" s="13" t="s">
        <v>31</v>
      </c>
      <c r="AX322" s="13" t="s">
        <v>75</v>
      </c>
      <c r="AY322" s="171" t="s">
        <v>141</v>
      </c>
    </row>
    <row r="323" spans="1:65" s="13" customFormat="1">
      <c r="B323" s="169"/>
      <c r="D323" s="170" t="s">
        <v>148</v>
      </c>
      <c r="E323" s="171" t="s">
        <v>1</v>
      </c>
      <c r="F323" s="172" t="s">
        <v>470</v>
      </c>
      <c r="H323" s="173">
        <v>105</v>
      </c>
      <c r="I323" s="174"/>
      <c r="L323" s="169"/>
      <c r="M323" s="175"/>
      <c r="N323" s="176"/>
      <c r="O323" s="176"/>
      <c r="P323" s="176"/>
      <c r="Q323" s="176"/>
      <c r="R323" s="176"/>
      <c r="S323" s="176"/>
      <c r="T323" s="177"/>
      <c r="AT323" s="171" t="s">
        <v>148</v>
      </c>
      <c r="AU323" s="171" t="s">
        <v>86</v>
      </c>
      <c r="AV323" s="13" t="s">
        <v>86</v>
      </c>
      <c r="AW323" s="13" t="s">
        <v>31</v>
      </c>
      <c r="AX323" s="13" t="s">
        <v>75</v>
      </c>
      <c r="AY323" s="171" t="s">
        <v>141</v>
      </c>
    </row>
    <row r="324" spans="1:65" s="13" customFormat="1">
      <c r="B324" s="169"/>
      <c r="D324" s="170" t="s">
        <v>148</v>
      </c>
      <c r="E324" s="171" t="s">
        <v>1</v>
      </c>
      <c r="F324" s="172" t="s">
        <v>471</v>
      </c>
      <c r="H324" s="173">
        <v>650</v>
      </c>
      <c r="I324" s="174"/>
      <c r="L324" s="169"/>
      <c r="M324" s="175"/>
      <c r="N324" s="176"/>
      <c r="O324" s="176"/>
      <c r="P324" s="176"/>
      <c r="Q324" s="176"/>
      <c r="R324" s="176"/>
      <c r="S324" s="176"/>
      <c r="T324" s="177"/>
      <c r="AT324" s="171" t="s">
        <v>148</v>
      </c>
      <c r="AU324" s="171" t="s">
        <v>86</v>
      </c>
      <c r="AV324" s="13" t="s">
        <v>86</v>
      </c>
      <c r="AW324" s="13" t="s">
        <v>31</v>
      </c>
      <c r="AX324" s="13" t="s">
        <v>75</v>
      </c>
      <c r="AY324" s="171" t="s">
        <v>141</v>
      </c>
    </row>
    <row r="325" spans="1:65" s="13" customFormat="1">
      <c r="B325" s="169"/>
      <c r="D325" s="170" t="s">
        <v>148</v>
      </c>
      <c r="E325" s="171" t="s">
        <v>1</v>
      </c>
      <c r="F325" s="172" t="s">
        <v>472</v>
      </c>
      <c r="H325" s="173">
        <v>7.3120000000000003</v>
      </c>
      <c r="I325" s="174"/>
      <c r="L325" s="169"/>
      <c r="M325" s="175"/>
      <c r="N325" s="176"/>
      <c r="O325" s="176"/>
      <c r="P325" s="176"/>
      <c r="Q325" s="176"/>
      <c r="R325" s="176"/>
      <c r="S325" s="176"/>
      <c r="T325" s="177"/>
      <c r="AT325" s="171" t="s">
        <v>148</v>
      </c>
      <c r="AU325" s="171" t="s">
        <v>86</v>
      </c>
      <c r="AV325" s="13" t="s">
        <v>86</v>
      </c>
      <c r="AW325" s="13" t="s">
        <v>31</v>
      </c>
      <c r="AX325" s="13" t="s">
        <v>75</v>
      </c>
      <c r="AY325" s="171" t="s">
        <v>141</v>
      </c>
    </row>
    <row r="326" spans="1:65" s="13" customFormat="1">
      <c r="B326" s="169"/>
      <c r="D326" s="170" t="s">
        <v>148</v>
      </c>
      <c r="E326" s="171" t="s">
        <v>1</v>
      </c>
      <c r="F326" s="172" t="s">
        <v>473</v>
      </c>
      <c r="H326" s="173">
        <v>8.4160000000000004</v>
      </c>
      <c r="I326" s="174"/>
      <c r="L326" s="169"/>
      <c r="M326" s="175"/>
      <c r="N326" s="176"/>
      <c r="O326" s="176"/>
      <c r="P326" s="176"/>
      <c r="Q326" s="176"/>
      <c r="R326" s="176"/>
      <c r="S326" s="176"/>
      <c r="T326" s="177"/>
      <c r="AT326" s="171" t="s">
        <v>148</v>
      </c>
      <c r="AU326" s="171" t="s">
        <v>86</v>
      </c>
      <c r="AV326" s="13" t="s">
        <v>86</v>
      </c>
      <c r="AW326" s="13" t="s">
        <v>31</v>
      </c>
      <c r="AX326" s="13" t="s">
        <v>75</v>
      </c>
      <c r="AY326" s="171" t="s">
        <v>141</v>
      </c>
    </row>
    <row r="327" spans="1:65" s="13" customFormat="1">
      <c r="B327" s="169"/>
      <c r="D327" s="170" t="s">
        <v>148</v>
      </c>
      <c r="E327" s="171" t="s">
        <v>1</v>
      </c>
      <c r="F327" s="172" t="s">
        <v>474</v>
      </c>
      <c r="H327" s="173">
        <v>135</v>
      </c>
      <c r="I327" s="174"/>
      <c r="L327" s="169"/>
      <c r="M327" s="175"/>
      <c r="N327" s="176"/>
      <c r="O327" s="176"/>
      <c r="P327" s="176"/>
      <c r="Q327" s="176"/>
      <c r="R327" s="176"/>
      <c r="S327" s="176"/>
      <c r="T327" s="177"/>
      <c r="AT327" s="171" t="s">
        <v>148</v>
      </c>
      <c r="AU327" s="171" t="s">
        <v>86</v>
      </c>
      <c r="AV327" s="13" t="s">
        <v>86</v>
      </c>
      <c r="AW327" s="13" t="s">
        <v>31</v>
      </c>
      <c r="AX327" s="13" t="s">
        <v>75</v>
      </c>
      <c r="AY327" s="171" t="s">
        <v>141</v>
      </c>
    </row>
    <row r="328" spans="1:65" s="14" customFormat="1">
      <c r="B328" s="178"/>
      <c r="D328" s="170" t="s">
        <v>148</v>
      </c>
      <c r="E328" s="179" t="s">
        <v>1</v>
      </c>
      <c r="F328" s="180" t="s">
        <v>150</v>
      </c>
      <c r="H328" s="181">
        <v>919.78000000000009</v>
      </c>
      <c r="I328" s="182"/>
      <c r="L328" s="178"/>
      <c r="M328" s="183"/>
      <c r="N328" s="184"/>
      <c r="O328" s="184"/>
      <c r="P328" s="184"/>
      <c r="Q328" s="184"/>
      <c r="R328" s="184"/>
      <c r="S328" s="184"/>
      <c r="T328" s="185"/>
      <c r="AT328" s="179" t="s">
        <v>148</v>
      </c>
      <c r="AU328" s="179" t="s">
        <v>86</v>
      </c>
      <c r="AV328" s="14" t="s">
        <v>147</v>
      </c>
      <c r="AW328" s="14" t="s">
        <v>31</v>
      </c>
      <c r="AX328" s="14" t="s">
        <v>81</v>
      </c>
      <c r="AY328" s="179" t="s">
        <v>141</v>
      </c>
    </row>
    <row r="329" spans="1:65" s="2" customFormat="1" ht="16.5" customHeight="1">
      <c r="A329" s="31"/>
      <c r="B329" s="154"/>
      <c r="C329" s="155" t="s">
        <v>305</v>
      </c>
      <c r="D329" s="155" t="s">
        <v>143</v>
      </c>
      <c r="E329" s="156" t="s">
        <v>475</v>
      </c>
      <c r="F329" s="157" t="s">
        <v>476</v>
      </c>
      <c r="G329" s="158" t="s">
        <v>153</v>
      </c>
      <c r="H329" s="159">
        <v>905.72799999999995</v>
      </c>
      <c r="I329" s="160"/>
      <c r="J329" s="161">
        <f>ROUND(I329*H329,2)</f>
        <v>0</v>
      </c>
      <c r="K329" s="162"/>
      <c r="L329" s="32"/>
      <c r="M329" s="163" t="s">
        <v>1</v>
      </c>
      <c r="N329" s="164" t="s">
        <v>41</v>
      </c>
      <c r="O329" s="60"/>
      <c r="P329" s="165">
        <f>O329*H329</f>
        <v>0</v>
      </c>
      <c r="Q329" s="165">
        <v>0</v>
      </c>
      <c r="R329" s="165">
        <f>Q329*H329</f>
        <v>0</v>
      </c>
      <c r="S329" s="165">
        <v>0</v>
      </c>
      <c r="T329" s="166">
        <f>S329*H329</f>
        <v>0</v>
      </c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R329" s="167" t="s">
        <v>184</v>
      </c>
      <c r="AT329" s="167" t="s">
        <v>143</v>
      </c>
      <c r="AU329" s="167" t="s">
        <v>86</v>
      </c>
      <c r="AY329" s="16" t="s">
        <v>141</v>
      </c>
      <c r="BE329" s="168">
        <f>IF(N329="základná",J329,0)</f>
        <v>0</v>
      </c>
      <c r="BF329" s="168">
        <f>IF(N329="znížená",J329,0)</f>
        <v>0</v>
      </c>
      <c r="BG329" s="168">
        <f>IF(N329="zákl. prenesená",J329,0)</f>
        <v>0</v>
      </c>
      <c r="BH329" s="168">
        <f>IF(N329="zníž. prenesená",J329,0)</f>
        <v>0</v>
      </c>
      <c r="BI329" s="168">
        <f>IF(N329="nulová",J329,0)</f>
        <v>0</v>
      </c>
      <c r="BJ329" s="16" t="s">
        <v>86</v>
      </c>
      <c r="BK329" s="168">
        <f>ROUND(I329*H329,2)</f>
        <v>0</v>
      </c>
      <c r="BL329" s="16" t="s">
        <v>184</v>
      </c>
      <c r="BM329" s="167" t="s">
        <v>477</v>
      </c>
    </row>
    <row r="330" spans="1:65" s="13" customFormat="1">
      <c r="B330" s="169"/>
      <c r="D330" s="170" t="s">
        <v>148</v>
      </c>
      <c r="E330" s="171" t="s">
        <v>1</v>
      </c>
      <c r="F330" s="172" t="s">
        <v>478</v>
      </c>
      <c r="H330" s="173">
        <v>105</v>
      </c>
      <c r="I330" s="174"/>
      <c r="L330" s="169"/>
      <c r="M330" s="175"/>
      <c r="N330" s="176"/>
      <c r="O330" s="176"/>
      <c r="P330" s="176"/>
      <c r="Q330" s="176"/>
      <c r="R330" s="176"/>
      <c r="S330" s="176"/>
      <c r="T330" s="177"/>
      <c r="AT330" s="171" t="s">
        <v>148</v>
      </c>
      <c r="AU330" s="171" t="s">
        <v>86</v>
      </c>
      <c r="AV330" s="13" t="s">
        <v>86</v>
      </c>
      <c r="AW330" s="13" t="s">
        <v>31</v>
      </c>
      <c r="AX330" s="13" t="s">
        <v>75</v>
      </c>
      <c r="AY330" s="171" t="s">
        <v>141</v>
      </c>
    </row>
    <row r="331" spans="1:65" s="13" customFormat="1">
      <c r="B331" s="169"/>
      <c r="D331" s="170" t="s">
        <v>148</v>
      </c>
      <c r="E331" s="171" t="s">
        <v>1</v>
      </c>
      <c r="F331" s="172" t="s">
        <v>479</v>
      </c>
      <c r="H331" s="173">
        <v>650</v>
      </c>
      <c r="I331" s="174"/>
      <c r="L331" s="169"/>
      <c r="M331" s="175"/>
      <c r="N331" s="176"/>
      <c r="O331" s="176"/>
      <c r="P331" s="176"/>
      <c r="Q331" s="176"/>
      <c r="R331" s="176"/>
      <c r="S331" s="176"/>
      <c r="T331" s="177"/>
      <c r="AT331" s="171" t="s">
        <v>148</v>
      </c>
      <c r="AU331" s="171" t="s">
        <v>86</v>
      </c>
      <c r="AV331" s="13" t="s">
        <v>86</v>
      </c>
      <c r="AW331" s="13" t="s">
        <v>31</v>
      </c>
      <c r="AX331" s="13" t="s">
        <v>75</v>
      </c>
      <c r="AY331" s="171" t="s">
        <v>141</v>
      </c>
    </row>
    <row r="332" spans="1:65" s="13" customFormat="1">
      <c r="B332" s="169"/>
      <c r="D332" s="170" t="s">
        <v>148</v>
      </c>
      <c r="E332" s="171" t="s">
        <v>1</v>
      </c>
      <c r="F332" s="172" t="s">
        <v>480</v>
      </c>
      <c r="H332" s="173">
        <v>7.3120000000000003</v>
      </c>
      <c r="I332" s="174"/>
      <c r="L332" s="169"/>
      <c r="M332" s="175"/>
      <c r="N332" s="176"/>
      <c r="O332" s="176"/>
      <c r="P332" s="176"/>
      <c r="Q332" s="176"/>
      <c r="R332" s="176"/>
      <c r="S332" s="176"/>
      <c r="T332" s="177"/>
      <c r="AT332" s="171" t="s">
        <v>148</v>
      </c>
      <c r="AU332" s="171" t="s">
        <v>86</v>
      </c>
      <c r="AV332" s="13" t="s">
        <v>86</v>
      </c>
      <c r="AW332" s="13" t="s">
        <v>31</v>
      </c>
      <c r="AX332" s="13" t="s">
        <v>75</v>
      </c>
      <c r="AY332" s="171" t="s">
        <v>141</v>
      </c>
    </row>
    <row r="333" spans="1:65" s="13" customFormat="1">
      <c r="B333" s="169"/>
      <c r="D333" s="170" t="s">
        <v>148</v>
      </c>
      <c r="E333" s="171" t="s">
        <v>1</v>
      </c>
      <c r="F333" s="172" t="s">
        <v>481</v>
      </c>
      <c r="H333" s="173">
        <v>8.4160000000000004</v>
      </c>
      <c r="I333" s="174"/>
      <c r="L333" s="169"/>
      <c r="M333" s="175"/>
      <c r="N333" s="176"/>
      <c r="O333" s="176"/>
      <c r="P333" s="176"/>
      <c r="Q333" s="176"/>
      <c r="R333" s="176"/>
      <c r="S333" s="176"/>
      <c r="T333" s="177"/>
      <c r="AT333" s="171" t="s">
        <v>148</v>
      </c>
      <c r="AU333" s="171" t="s">
        <v>86</v>
      </c>
      <c r="AV333" s="13" t="s">
        <v>86</v>
      </c>
      <c r="AW333" s="13" t="s">
        <v>31</v>
      </c>
      <c r="AX333" s="13" t="s">
        <v>75</v>
      </c>
      <c r="AY333" s="171" t="s">
        <v>141</v>
      </c>
    </row>
    <row r="334" spans="1:65" s="13" customFormat="1">
      <c r="B334" s="169"/>
      <c r="D334" s="170" t="s">
        <v>148</v>
      </c>
      <c r="E334" s="171" t="s">
        <v>1</v>
      </c>
      <c r="F334" s="172" t="s">
        <v>482</v>
      </c>
      <c r="H334" s="173">
        <v>135</v>
      </c>
      <c r="I334" s="174"/>
      <c r="L334" s="169"/>
      <c r="M334" s="175"/>
      <c r="N334" s="176"/>
      <c r="O334" s="176"/>
      <c r="P334" s="176"/>
      <c r="Q334" s="176"/>
      <c r="R334" s="176"/>
      <c r="S334" s="176"/>
      <c r="T334" s="177"/>
      <c r="AT334" s="171" t="s">
        <v>148</v>
      </c>
      <c r="AU334" s="171" t="s">
        <v>86</v>
      </c>
      <c r="AV334" s="13" t="s">
        <v>86</v>
      </c>
      <c r="AW334" s="13" t="s">
        <v>31</v>
      </c>
      <c r="AX334" s="13" t="s">
        <v>75</v>
      </c>
      <c r="AY334" s="171" t="s">
        <v>141</v>
      </c>
    </row>
    <row r="335" spans="1:65" s="14" customFormat="1">
      <c r="B335" s="178"/>
      <c r="D335" s="170" t="s">
        <v>148</v>
      </c>
      <c r="E335" s="179" t="s">
        <v>1</v>
      </c>
      <c r="F335" s="180" t="s">
        <v>150</v>
      </c>
      <c r="H335" s="181">
        <v>905.72800000000007</v>
      </c>
      <c r="I335" s="182"/>
      <c r="L335" s="178"/>
      <c r="M335" s="201"/>
      <c r="N335" s="202"/>
      <c r="O335" s="202"/>
      <c r="P335" s="202"/>
      <c r="Q335" s="202"/>
      <c r="R335" s="202"/>
      <c r="S335" s="202"/>
      <c r="T335" s="203"/>
      <c r="AT335" s="179" t="s">
        <v>148</v>
      </c>
      <c r="AU335" s="179" t="s">
        <v>86</v>
      </c>
      <c r="AV335" s="14" t="s">
        <v>147</v>
      </c>
      <c r="AW335" s="14" t="s">
        <v>31</v>
      </c>
      <c r="AX335" s="14" t="s">
        <v>81</v>
      </c>
      <c r="AY335" s="179" t="s">
        <v>141</v>
      </c>
    </row>
    <row r="336" spans="1:65" s="2" customFormat="1" ht="6.95" customHeight="1">
      <c r="A336" s="31"/>
      <c r="B336" s="49"/>
      <c r="C336" s="50"/>
      <c r="D336" s="50"/>
      <c r="E336" s="50"/>
      <c r="F336" s="50"/>
      <c r="G336" s="50"/>
      <c r="H336" s="50"/>
      <c r="I336" s="50"/>
      <c r="J336" s="50"/>
      <c r="K336" s="50"/>
      <c r="L336" s="32"/>
      <c r="M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</row>
  </sheetData>
  <autoFilter ref="C131:K335"/>
  <mergeCells count="12">
    <mergeCell ref="E124:H124"/>
    <mergeCell ref="L2:V2"/>
    <mergeCell ref="E85:H85"/>
    <mergeCell ref="E87:H87"/>
    <mergeCell ref="E89:H89"/>
    <mergeCell ref="E120:H120"/>
    <mergeCell ref="E122:H122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31"/>
  <sheetViews>
    <sheetView showGridLines="0" workbookViewId="0">
      <selection activeCell="F86" sqref="F8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3" t="s">
        <v>5</v>
      </c>
      <c r="M2" s="214"/>
      <c r="N2" s="214"/>
      <c r="O2" s="214"/>
      <c r="P2" s="214"/>
      <c r="Q2" s="214"/>
      <c r="R2" s="214"/>
      <c r="S2" s="214"/>
      <c r="T2" s="214"/>
      <c r="U2" s="214"/>
      <c r="V2" s="214"/>
      <c r="AT2" s="16" t="s">
        <v>92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75</v>
      </c>
    </row>
    <row r="4" spans="1:46" s="1" customFormat="1" ht="24.95" customHeight="1">
      <c r="B4" s="19"/>
      <c r="D4" s="20" t="s">
        <v>997</v>
      </c>
      <c r="L4" s="19"/>
      <c r="M4" s="100" t="s">
        <v>9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6" t="s">
        <v>15</v>
      </c>
      <c r="L6" s="19"/>
    </row>
    <row r="7" spans="1:46" s="1" customFormat="1" ht="16.5" customHeight="1">
      <c r="B7" s="19"/>
      <c r="E7" s="260" t="str">
        <f>'Rekapitulácia stavby'!K6</f>
        <v>Oprava pešej lávky nad železničnou stanicou Nitra</v>
      </c>
      <c r="F7" s="261"/>
      <c r="G7" s="261"/>
      <c r="H7" s="261"/>
      <c r="L7" s="19"/>
    </row>
    <row r="8" spans="1:46" s="1" customFormat="1" ht="12" customHeight="1">
      <c r="B8" s="19"/>
      <c r="D8" s="26" t="s">
        <v>107</v>
      </c>
      <c r="L8" s="19"/>
    </row>
    <row r="9" spans="1:46" s="2" customFormat="1" ht="16.5" customHeight="1">
      <c r="A9" s="31"/>
      <c r="B9" s="32"/>
      <c r="C9" s="31"/>
      <c r="D9" s="31"/>
      <c r="E9" s="260" t="s">
        <v>483</v>
      </c>
      <c r="F9" s="259"/>
      <c r="G9" s="259"/>
      <c r="H9" s="259"/>
      <c r="I9" s="31"/>
      <c r="J9" s="31"/>
      <c r="K9" s="31"/>
      <c r="L9" s="44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2" customHeight="1">
      <c r="A10" s="31"/>
      <c r="B10" s="32"/>
      <c r="C10" s="31"/>
      <c r="D10" s="26" t="s">
        <v>109</v>
      </c>
      <c r="E10" s="31"/>
      <c r="F10" s="31"/>
      <c r="G10" s="31"/>
      <c r="H10" s="31"/>
      <c r="I10" s="31"/>
      <c r="J10" s="31"/>
      <c r="K10" s="31"/>
      <c r="L10" s="44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6.5" customHeight="1">
      <c r="A11" s="31"/>
      <c r="B11" s="32"/>
      <c r="C11" s="31"/>
      <c r="D11" s="31"/>
      <c r="E11" s="250" t="s">
        <v>484</v>
      </c>
      <c r="F11" s="259"/>
      <c r="G11" s="259"/>
      <c r="H11" s="259"/>
      <c r="I11" s="31"/>
      <c r="J11" s="31"/>
      <c r="K11" s="31"/>
      <c r="L11" s="44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>
      <c r="A12" s="31"/>
      <c r="B12" s="32"/>
      <c r="C12" s="31"/>
      <c r="D12" s="31"/>
      <c r="E12" s="31"/>
      <c r="F12" s="31"/>
      <c r="G12" s="31"/>
      <c r="H12" s="31"/>
      <c r="I12" s="31"/>
      <c r="J12" s="31"/>
      <c r="K12" s="31"/>
      <c r="L12" s="44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2" customHeight="1">
      <c r="A13" s="31"/>
      <c r="B13" s="32"/>
      <c r="C13" s="31"/>
      <c r="D13" s="26" t="s">
        <v>17</v>
      </c>
      <c r="E13" s="31"/>
      <c r="F13" s="24" t="s">
        <v>1</v>
      </c>
      <c r="G13" s="31"/>
      <c r="H13" s="31"/>
      <c r="I13" s="26" t="s">
        <v>18</v>
      </c>
      <c r="J13" s="24" t="s">
        <v>1</v>
      </c>
      <c r="K13" s="31"/>
      <c r="L13" s="44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19</v>
      </c>
      <c r="E14" s="31"/>
      <c r="F14" s="24" t="s">
        <v>20</v>
      </c>
      <c r="G14" s="31"/>
      <c r="H14" s="31"/>
      <c r="I14" s="26" t="s">
        <v>21</v>
      </c>
      <c r="J14" s="57" t="str">
        <f>'Rekapitulácia stavby'!AN8</f>
        <v>30. 8. 2021</v>
      </c>
      <c r="K14" s="31"/>
      <c r="L14" s="44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0.9" customHeight="1">
      <c r="A15" s="31"/>
      <c r="B15" s="32"/>
      <c r="C15" s="31"/>
      <c r="D15" s="31"/>
      <c r="E15" s="31"/>
      <c r="F15" s="31"/>
      <c r="G15" s="31"/>
      <c r="H15" s="31"/>
      <c r="I15" s="31"/>
      <c r="J15" s="31"/>
      <c r="K15" s="31"/>
      <c r="L15" s="44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2"/>
      <c r="C16" s="31"/>
      <c r="D16" s="26" t="s">
        <v>23</v>
      </c>
      <c r="E16" s="31"/>
      <c r="F16" s="31"/>
      <c r="G16" s="31"/>
      <c r="H16" s="31"/>
      <c r="I16" s="26" t="s">
        <v>24</v>
      </c>
      <c r="J16" s="24" t="s">
        <v>1</v>
      </c>
      <c r="K16" s="31"/>
      <c r="L16" s="44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8" customHeight="1">
      <c r="A17" s="31"/>
      <c r="B17" s="32"/>
      <c r="C17" s="31"/>
      <c r="D17" s="31"/>
      <c r="E17" s="24" t="s">
        <v>25</v>
      </c>
      <c r="F17" s="31"/>
      <c r="G17" s="31"/>
      <c r="H17" s="31"/>
      <c r="I17" s="26" t="s">
        <v>26</v>
      </c>
      <c r="J17" s="24" t="s">
        <v>1</v>
      </c>
      <c r="K17" s="31"/>
      <c r="L17" s="44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6.95" customHeight="1">
      <c r="A18" s="31"/>
      <c r="B18" s="32"/>
      <c r="C18" s="31"/>
      <c r="D18" s="31"/>
      <c r="E18" s="31"/>
      <c r="F18" s="31"/>
      <c r="G18" s="31"/>
      <c r="H18" s="31"/>
      <c r="I18" s="31"/>
      <c r="J18" s="31"/>
      <c r="K18" s="31"/>
      <c r="L18" s="44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2" customHeight="1">
      <c r="A19" s="31"/>
      <c r="B19" s="32"/>
      <c r="C19" s="31"/>
      <c r="D19" s="26" t="s">
        <v>27</v>
      </c>
      <c r="E19" s="31"/>
      <c r="F19" s="31"/>
      <c r="G19" s="31"/>
      <c r="H19" s="31"/>
      <c r="I19" s="26" t="s">
        <v>24</v>
      </c>
      <c r="J19" s="27" t="str">
        <f>'Rekapitulácia stavby'!AN13</f>
        <v>Vyplň údaj</v>
      </c>
      <c r="K19" s="31"/>
      <c r="L19" s="44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8" customHeight="1">
      <c r="A20" s="31"/>
      <c r="B20" s="32"/>
      <c r="C20" s="31"/>
      <c r="D20" s="31"/>
      <c r="E20" s="262" t="str">
        <f>'Rekapitulácia stavby'!E14</f>
        <v>Vyplň údaj</v>
      </c>
      <c r="F20" s="228"/>
      <c r="G20" s="228"/>
      <c r="H20" s="228"/>
      <c r="I20" s="26" t="s">
        <v>26</v>
      </c>
      <c r="J20" s="27" t="str">
        <f>'Rekapitulácia stavby'!AN14</f>
        <v>Vyplň údaj</v>
      </c>
      <c r="K20" s="31"/>
      <c r="L20" s="44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6.95" customHeight="1">
      <c r="A21" s="31"/>
      <c r="B21" s="32"/>
      <c r="C21" s="31"/>
      <c r="D21" s="31"/>
      <c r="E21" s="31"/>
      <c r="F21" s="31"/>
      <c r="G21" s="31"/>
      <c r="H21" s="31"/>
      <c r="I21" s="31"/>
      <c r="J21" s="31"/>
      <c r="K21" s="31"/>
      <c r="L21" s="44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2" customHeight="1">
      <c r="A22" s="31"/>
      <c r="B22" s="32"/>
      <c r="C22" s="31"/>
      <c r="D22" s="26" t="s">
        <v>29</v>
      </c>
      <c r="E22" s="31"/>
      <c r="F22" s="31"/>
      <c r="G22" s="31"/>
      <c r="H22" s="31"/>
      <c r="I22" s="26" t="s">
        <v>24</v>
      </c>
      <c r="J22" s="24" t="str">
        <f>IF('Rekapitulácia stavby'!AN16="","",'Rekapitulácia stavby'!AN16)</f>
        <v/>
      </c>
      <c r="K22" s="31"/>
      <c r="L22" s="44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8" customHeight="1">
      <c r="A23" s="31"/>
      <c r="B23" s="32"/>
      <c r="C23" s="31"/>
      <c r="D23" s="31"/>
      <c r="E23" s="24" t="str">
        <f>IF('Rekapitulácia stavby'!E17="","",'Rekapitulácia stavby'!E17)</f>
        <v xml:space="preserve"> </v>
      </c>
      <c r="F23" s="31"/>
      <c r="G23" s="31"/>
      <c r="H23" s="31"/>
      <c r="I23" s="26" t="s">
        <v>26</v>
      </c>
      <c r="J23" s="24" t="str">
        <f>IF('Rekapitulácia stavby'!AN17="","",'Rekapitulácia stavby'!AN17)</f>
        <v/>
      </c>
      <c r="K23" s="31"/>
      <c r="L23" s="44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6.95" customHeight="1">
      <c r="A24" s="31"/>
      <c r="B24" s="32"/>
      <c r="C24" s="31"/>
      <c r="D24" s="31"/>
      <c r="E24" s="31"/>
      <c r="F24" s="31"/>
      <c r="G24" s="31"/>
      <c r="H24" s="31"/>
      <c r="I24" s="31"/>
      <c r="J24" s="31"/>
      <c r="K24" s="31"/>
      <c r="L24" s="44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2" customHeight="1">
      <c r="A25" s="31"/>
      <c r="B25" s="32"/>
      <c r="C25" s="31"/>
      <c r="D25" s="26" t="s">
        <v>32</v>
      </c>
      <c r="E25" s="31"/>
      <c r="F25" s="31"/>
      <c r="G25" s="31"/>
      <c r="H25" s="31"/>
      <c r="I25" s="26" t="s">
        <v>24</v>
      </c>
      <c r="J25" s="24" t="s">
        <v>1</v>
      </c>
      <c r="K25" s="31"/>
      <c r="L25" s="44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8" customHeight="1">
      <c r="A26" s="31"/>
      <c r="B26" s="32"/>
      <c r="C26" s="31"/>
      <c r="D26" s="31"/>
      <c r="E26" s="24" t="s">
        <v>33</v>
      </c>
      <c r="F26" s="31"/>
      <c r="G26" s="31"/>
      <c r="H26" s="31"/>
      <c r="I26" s="26" t="s">
        <v>26</v>
      </c>
      <c r="J26" s="24" t="s">
        <v>1</v>
      </c>
      <c r="K26" s="31"/>
      <c r="L26" s="44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6.95" customHeight="1">
      <c r="A27" s="31"/>
      <c r="B27" s="32"/>
      <c r="C27" s="31"/>
      <c r="D27" s="31"/>
      <c r="E27" s="31"/>
      <c r="F27" s="31"/>
      <c r="G27" s="31"/>
      <c r="H27" s="31"/>
      <c r="I27" s="31"/>
      <c r="J27" s="31"/>
      <c r="K27" s="31"/>
      <c r="L27" s="44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2" customHeight="1">
      <c r="A28" s="31"/>
      <c r="B28" s="32"/>
      <c r="C28" s="31"/>
      <c r="D28" s="26" t="s">
        <v>34</v>
      </c>
      <c r="E28" s="31"/>
      <c r="F28" s="31"/>
      <c r="G28" s="31"/>
      <c r="H28" s="31"/>
      <c r="I28" s="31"/>
      <c r="J28" s="31"/>
      <c r="K28" s="31"/>
      <c r="L28" s="44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8" customFormat="1" ht="16.5" customHeight="1">
      <c r="A29" s="101"/>
      <c r="B29" s="102"/>
      <c r="C29" s="101"/>
      <c r="D29" s="101"/>
      <c r="E29" s="232" t="s">
        <v>1</v>
      </c>
      <c r="F29" s="232"/>
      <c r="G29" s="232"/>
      <c r="H29" s="232"/>
      <c r="I29" s="101"/>
      <c r="J29" s="101"/>
      <c r="K29" s="101"/>
      <c r="L29" s="103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</row>
    <row r="30" spans="1:31" s="2" customFormat="1" ht="6.95" customHeight="1">
      <c r="A30" s="31"/>
      <c r="B30" s="32"/>
      <c r="C30" s="31"/>
      <c r="D30" s="31"/>
      <c r="E30" s="31"/>
      <c r="F30" s="31"/>
      <c r="G30" s="31"/>
      <c r="H30" s="31"/>
      <c r="I30" s="31"/>
      <c r="J30" s="31"/>
      <c r="K30" s="31"/>
      <c r="L30" s="44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8"/>
      <c r="E31" s="68"/>
      <c r="F31" s="68"/>
      <c r="G31" s="68"/>
      <c r="H31" s="68"/>
      <c r="I31" s="68"/>
      <c r="J31" s="68"/>
      <c r="K31" s="68"/>
      <c r="L31" s="44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25.35" customHeight="1">
      <c r="A32" s="31"/>
      <c r="B32" s="32"/>
      <c r="C32" s="31"/>
      <c r="D32" s="104" t="s">
        <v>35</v>
      </c>
      <c r="E32" s="31"/>
      <c r="F32" s="31"/>
      <c r="G32" s="31"/>
      <c r="H32" s="31"/>
      <c r="I32" s="31"/>
      <c r="J32" s="73">
        <f>ROUND(J129, 2)</f>
        <v>0</v>
      </c>
      <c r="K32" s="31"/>
      <c r="L32" s="44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customHeight="1">
      <c r="A33" s="31"/>
      <c r="B33" s="32"/>
      <c r="C33" s="31"/>
      <c r="D33" s="68"/>
      <c r="E33" s="68"/>
      <c r="F33" s="68"/>
      <c r="G33" s="68"/>
      <c r="H33" s="68"/>
      <c r="I33" s="68"/>
      <c r="J33" s="68"/>
      <c r="K33" s="68"/>
      <c r="L33" s="44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31"/>
      <c r="F34" s="35" t="s">
        <v>37</v>
      </c>
      <c r="G34" s="31"/>
      <c r="H34" s="31"/>
      <c r="I34" s="35" t="s">
        <v>36</v>
      </c>
      <c r="J34" s="35" t="s">
        <v>38</v>
      </c>
      <c r="K34" s="31"/>
      <c r="L34" s="44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customHeight="1">
      <c r="A35" s="31"/>
      <c r="B35" s="32"/>
      <c r="C35" s="31"/>
      <c r="D35" s="105" t="s">
        <v>39</v>
      </c>
      <c r="E35" s="37" t="s">
        <v>40</v>
      </c>
      <c r="F35" s="106">
        <f>ROUND((SUM(BE129:BE230)),  2)</f>
        <v>0</v>
      </c>
      <c r="G35" s="107"/>
      <c r="H35" s="107"/>
      <c r="I35" s="108">
        <v>0.2</v>
      </c>
      <c r="J35" s="106">
        <f>ROUND(((SUM(BE129:BE230))*I35),  2)</f>
        <v>0</v>
      </c>
      <c r="K35" s="31"/>
      <c r="L35" s="44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customHeight="1">
      <c r="A36" s="31"/>
      <c r="B36" s="32"/>
      <c r="C36" s="31"/>
      <c r="D36" s="31"/>
      <c r="E36" s="37" t="s">
        <v>41</v>
      </c>
      <c r="F36" s="106">
        <f>ROUND((SUM(BF129:BF230)),  2)</f>
        <v>0</v>
      </c>
      <c r="G36" s="107"/>
      <c r="H36" s="107"/>
      <c r="I36" s="108">
        <v>0.2</v>
      </c>
      <c r="J36" s="106">
        <f>ROUND(((SUM(BF129:BF230))*I36),  2)</f>
        <v>0</v>
      </c>
      <c r="K36" s="31"/>
      <c r="L36" s="44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42</v>
      </c>
      <c r="F37" s="109">
        <f>ROUND((SUM(BG129:BG230)),  2)</f>
        <v>0</v>
      </c>
      <c r="G37" s="31"/>
      <c r="H37" s="31"/>
      <c r="I37" s="110">
        <v>0.2</v>
      </c>
      <c r="J37" s="109">
        <f>0</f>
        <v>0</v>
      </c>
      <c r="K37" s="31"/>
      <c r="L37" s="44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hidden="1" customHeight="1">
      <c r="A38" s="31"/>
      <c r="B38" s="32"/>
      <c r="C38" s="31"/>
      <c r="D38" s="31"/>
      <c r="E38" s="26" t="s">
        <v>43</v>
      </c>
      <c r="F38" s="109">
        <f>ROUND((SUM(BH129:BH230)),  2)</f>
        <v>0</v>
      </c>
      <c r="G38" s="31"/>
      <c r="H38" s="31"/>
      <c r="I38" s="110">
        <v>0.2</v>
      </c>
      <c r="J38" s="109">
        <f>0</f>
        <v>0</v>
      </c>
      <c r="K38" s="31"/>
      <c r="L38" s="44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hidden="1" customHeight="1">
      <c r="A39" s="31"/>
      <c r="B39" s="32"/>
      <c r="C39" s="31"/>
      <c r="D39" s="31"/>
      <c r="E39" s="37" t="s">
        <v>44</v>
      </c>
      <c r="F39" s="106">
        <f>ROUND((SUM(BI129:BI230)),  2)</f>
        <v>0</v>
      </c>
      <c r="G39" s="107"/>
      <c r="H39" s="107"/>
      <c r="I39" s="108">
        <v>0</v>
      </c>
      <c r="J39" s="106">
        <f>0</f>
        <v>0</v>
      </c>
      <c r="K39" s="31"/>
      <c r="L39" s="44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6.9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4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25.35" customHeight="1">
      <c r="A41" s="31"/>
      <c r="B41" s="32"/>
      <c r="C41" s="111"/>
      <c r="D41" s="112" t="s">
        <v>45</v>
      </c>
      <c r="E41" s="62"/>
      <c r="F41" s="62"/>
      <c r="G41" s="113" t="s">
        <v>46</v>
      </c>
      <c r="H41" s="114" t="s">
        <v>47</v>
      </c>
      <c r="I41" s="62"/>
      <c r="J41" s="115">
        <f>SUM(J32:J39)</f>
        <v>0</v>
      </c>
      <c r="K41" s="116"/>
      <c r="L41" s="44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customHeight="1">
      <c r="A42" s="31"/>
      <c r="B42" s="32"/>
      <c r="C42" s="31"/>
      <c r="D42" s="31"/>
      <c r="E42" s="31"/>
      <c r="F42" s="31"/>
      <c r="G42" s="31"/>
      <c r="H42" s="31"/>
      <c r="I42" s="31"/>
      <c r="J42" s="31"/>
      <c r="K42" s="31"/>
      <c r="L42" s="44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4"/>
      <c r="D50" s="45" t="s">
        <v>48</v>
      </c>
      <c r="E50" s="46"/>
      <c r="F50" s="46"/>
      <c r="G50" s="45" t="s">
        <v>49</v>
      </c>
      <c r="H50" s="46"/>
      <c r="I50" s="46"/>
      <c r="J50" s="46"/>
      <c r="K50" s="46"/>
      <c r="L50" s="44"/>
    </row>
    <row r="51" spans="1:31">
      <c r="B51" s="19"/>
      <c r="L51" s="19"/>
    </row>
    <row r="52" spans="1:31">
      <c r="B52" s="19"/>
      <c r="L52" s="19"/>
    </row>
    <row r="53" spans="1:31">
      <c r="B53" s="19"/>
      <c r="L53" s="19"/>
    </row>
    <row r="54" spans="1:31">
      <c r="B54" s="19"/>
      <c r="L54" s="19"/>
    </row>
    <row r="55" spans="1:31">
      <c r="B55" s="19"/>
      <c r="L55" s="19"/>
    </row>
    <row r="56" spans="1:31">
      <c r="B56" s="19"/>
      <c r="L56" s="19"/>
    </row>
    <row r="57" spans="1:31">
      <c r="B57" s="19"/>
      <c r="L57" s="19"/>
    </row>
    <row r="58" spans="1:31">
      <c r="B58" s="19"/>
      <c r="L58" s="19"/>
    </row>
    <row r="59" spans="1:31">
      <c r="B59" s="19"/>
      <c r="L59" s="19"/>
    </row>
    <row r="60" spans="1:31">
      <c r="B60" s="19"/>
      <c r="L60" s="19"/>
    </row>
    <row r="61" spans="1:31" s="2" customFormat="1" ht="12.75">
      <c r="A61" s="31"/>
      <c r="B61" s="32"/>
      <c r="C61" s="31"/>
      <c r="D61" s="47" t="s">
        <v>50</v>
      </c>
      <c r="E61" s="34"/>
      <c r="F61" s="117" t="s">
        <v>51</v>
      </c>
      <c r="G61" s="47" t="s">
        <v>50</v>
      </c>
      <c r="H61" s="34"/>
      <c r="I61" s="34"/>
      <c r="J61" s="118" t="s">
        <v>51</v>
      </c>
      <c r="K61" s="34"/>
      <c r="L61" s="44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9"/>
      <c r="L62" s="19"/>
    </row>
    <row r="63" spans="1:31">
      <c r="B63" s="19"/>
      <c r="L63" s="19"/>
    </row>
    <row r="64" spans="1:31">
      <c r="B64" s="19"/>
      <c r="L64" s="19"/>
    </row>
    <row r="65" spans="1:31" s="2" customFormat="1" ht="12.75">
      <c r="A65" s="31"/>
      <c r="B65" s="32"/>
      <c r="C65" s="31"/>
      <c r="D65" s="45" t="s">
        <v>52</v>
      </c>
      <c r="E65" s="48"/>
      <c r="F65" s="48"/>
      <c r="G65" s="45" t="s">
        <v>53</v>
      </c>
      <c r="H65" s="48"/>
      <c r="I65" s="48"/>
      <c r="J65" s="48"/>
      <c r="K65" s="48"/>
      <c r="L65" s="44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9"/>
      <c r="L66" s="19"/>
    </row>
    <row r="67" spans="1:31">
      <c r="B67" s="19"/>
      <c r="L67" s="19"/>
    </row>
    <row r="68" spans="1:31">
      <c r="B68" s="19"/>
      <c r="L68" s="19"/>
    </row>
    <row r="69" spans="1:31">
      <c r="B69" s="19"/>
      <c r="L69" s="19"/>
    </row>
    <row r="70" spans="1:31">
      <c r="B70" s="19"/>
      <c r="L70" s="19"/>
    </row>
    <row r="71" spans="1:31">
      <c r="B71" s="19"/>
      <c r="L71" s="19"/>
    </row>
    <row r="72" spans="1:31">
      <c r="B72" s="19"/>
      <c r="L72" s="19"/>
    </row>
    <row r="73" spans="1:31">
      <c r="B73" s="19"/>
      <c r="L73" s="19"/>
    </row>
    <row r="74" spans="1:31">
      <c r="B74" s="19"/>
      <c r="L74" s="19"/>
    </row>
    <row r="75" spans="1:31">
      <c r="B75" s="19"/>
      <c r="L75" s="19"/>
    </row>
    <row r="76" spans="1:31" s="2" customFormat="1" ht="12.75">
      <c r="A76" s="31"/>
      <c r="B76" s="32"/>
      <c r="C76" s="31"/>
      <c r="D76" s="47" t="s">
        <v>50</v>
      </c>
      <c r="E76" s="34"/>
      <c r="F76" s="117" t="s">
        <v>51</v>
      </c>
      <c r="G76" s="47" t="s">
        <v>50</v>
      </c>
      <c r="H76" s="34"/>
      <c r="I76" s="34"/>
      <c r="J76" s="118" t="s">
        <v>51</v>
      </c>
      <c r="K76" s="34"/>
      <c r="L76" s="44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44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5" customHeight="1">
      <c r="A81" s="31"/>
      <c r="B81" s="51"/>
      <c r="C81" s="52"/>
      <c r="D81" s="52"/>
      <c r="E81" s="52"/>
      <c r="F81" s="52"/>
      <c r="G81" s="52"/>
      <c r="H81" s="52"/>
      <c r="I81" s="52"/>
      <c r="J81" s="52"/>
      <c r="K81" s="52"/>
      <c r="L81" s="44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customHeight="1">
      <c r="A82" s="31"/>
      <c r="B82" s="32"/>
      <c r="C82" s="20" t="s">
        <v>998</v>
      </c>
      <c r="D82" s="31"/>
      <c r="E82" s="31"/>
      <c r="F82" s="31"/>
      <c r="G82" s="31"/>
      <c r="H82" s="31"/>
      <c r="I82" s="31"/>
      <c r="J82" s="31"/>
      <c r="K82" s="31"/>
      <c r="L82" s="44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4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15</v>
      </c>
      <c r="D84" s="31"/>
      <c r="E84" s="31"/>
      <c r="F84" s="31"/>
      <c r="G84" s="31"/>
      <c r="H84" s="31"/>
      <c r="I84" s="31"/>
      <c r="J84" s="31"/>
      <c r="K84" s="31"/>
      <c r="L84" s="44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customHeight="1">
      <c r="A85" s="31"/>
      <c r="B85" s="32"/>
      <c r="C85" s="31"/>
      <c r="D85" s="31"/>
      <c r="E85" s="260" t="str">
        <f>E7</f>
        <v>Oprava pešej lávky nad železničnou stanicou Nitra</v>
      </c>
      <c r="F85" s="261"/>
      <c r="G85" s="261"/>
      <c r="H85" s="261"/>
      <c r="I85" s="31"/>
      <c r="J85" s="31"/>
      <c r="K85" s="31"/>
      <c r="L85" s="44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9"/>
      <c r="C86" s="26" t="s">
        <v>107</v>
      </c>
      <c r="L86" s="19"/>
    </row>
    <row r="87" spans="1:31" s="2" customFormat="1" ht="16.5" customHeight="1">
      <c r="A87" s="31"/>
      <c r="B87" s="32"/>
      <c r="C87" s="31"/>
      <c r="D87" s="31"/>
      <c r="E87" s="260" t="s">
        <v>483</v>
      </c>
      <c r="F87" s="259"/>
      <c r="G87" s="259"/>
      <c r="H87" s="259"/>
      <c r="I87" s="31"/>
      <c r="J87" s="31"/>
      <c r="K87" s="31"/>
      <c r="L87" s="44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31" s="2" customFormat="1" ht="12" customHeight="1">
      <c r="A88" s="31"/>
      <c r="B88" s="32"/>
      <c r="C88" s="26" t="s">
        <v>109</v>
      </c>
      <c r="D88" s="31"/>
      <c r="E88" s="31"/>
      <c r="F88" s="31"/>
      <c r="G88" s="31"/>
      <c r="H88" s="31"/>
      <c r="I88" s="31"/>
      <c r="J88" s="31"/>
      <c r="K88" s="31"/>
      <c r="L88" s="44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31" s="2" customFormat="1" ht="16.5" customHeight="1">
      <c r="A89" s="31"/>
      <c r="B89" s="32"/>
      <c r="C89" s="31"/>
      <c r="D89" s="31"/>
      <c r="E89" s="250" t="str">
        <f>E11</f>
        <v>D 202 - Schodisko</v>
      </c>
      <c r="F89" s="259"/>
      <c r="G89" s="259"/>
      <c r="H89" s="259"/>
      <c r="I89" s="31"/>
      <c r="J89" s="31"/>
      <c r="K89" s="31"/>
      <c r="L89" s="44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4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2" customHeight="1">
      <c r="A91" s="31"/>
      <c r="B91" s="32"/>
      <c r="C91" s="26" t="s">
        <v>19</v>
      </c>
      <c r="D91" s="31"/>
      <c r="E91" s="31"/>
      <c r="F91" s="24" t="str">
        <f>F14</f>
        <v>Nitra</v>
      </c>
      <c r="G91" s="31"/>
      <c r="H91" s="31"/>
      <c r="I91" s="26" t="s">
        <v>21</v>
      </c>
      <c r="J91" s="57" t="str">
        <f>IF(J14="","",J14)</f>
        <v>30. 8. 2021</v>
      </c>
      <c r="K91" s="31"/>
      <c r="L91" s="44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4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5.2" customHeight="1">
      <c r="A93" s="31"/>
      <c r="B93" s="32"/>
      <c r="C93" s="26" t="s">
        <v>23</v>
      </c>
      <c r="D93" s="31"/>
      <c r="E93" s="31"/>
      <c r="F93" s="24" t="str">
        <f>E17</f>
        <v>Mesto Nitra</v>
      </c>
      <c r="G93" s="31"/>
      <c r="H93" s="31"/>
      <c r="I93" s="26" t="s">
        <v>29</v>
      </c>
      <c r="J93" s="29" t="str">
        <f>E23</f>
        <v xml:space="preserve"> </v>
      </c>
      <c r="K93" s="31"/>
      <c r="L93" s="44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25.7" customHeight="1">
      <c r="A94" s="31"/>
      <c r="B94" s="32"/>
      <c r="C94" s="26" t="s">
        <v>27</v>
      </c>
      <c r="D94" s="31"/>
      <c r="E94" s="31"/>
      <c r="F94" s="24" t="str">
        <f>IF(E20="","",E20)</f>
        <v>Vyplň údaj</v>
      </c>
      <c r="G94" s="31"/>
      <c r="H94" s="31"/>
      <c r="I94" s="26" t="s">
        <v>32</v>
      </c>
      <c r="J94" s="29" t="str">
        <f>E26</f>
        <v>Združenie „SHP: Nitra – PD" SHP SK s.r.o.</v>
      </c>
      <c r="K94" s="31"/>
      <c r="L94" s="44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4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9.25" customHeight="1">
      <c r="A96" s="31"/>
      <c r="B96" s="32"/>
      <c r="C96" s="119" t="s">
        <v>111</v>
      </c>
      <c r="D96" s="111"/>
      <c r="E96" s="111"/>
      <c r="F96" s="111"/>
      <c r="G96" s="111"/>
      <c r="H96" s="111"/>
      <c r="I96" s="111"/>
      <c r="J96" s="120" t="s">
        <v>112</v>
      </c>
      <c r="K96" s="111"/>
      <c r="L96" s="44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4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2.9" customHeight="1">
      <c r="A98" s="31"/>
      <c r="B98" s="32"/>
      <c r="C98" s="121" t="s">
        <v>113</v>
      </c>
      <c r="D98" s="31"/>
      <c r="E98" s="31"/>
      <c r="F98" s="31"/>
      <c r="G98" s="31"/>
      <c r="H98" s="31"/>
      <c r="I98" s="31"/>
      <c r="J98" s="73">
        <f>J129</f>
        <v>0</v>
      </c>
      <c r="K98" s="31"/>
      <c r="L98" s="44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U98" s="16" t="s">
        <v>114</v>
      </c>
    </row>
    <row r="99" spans="1:47" s="9" customFormat="1" ht="24.95" customHeight="1">
      <c r="B99" s="122"/>
      <c r="D99" s="123" t="s">
        <v>115</v>
      </c>
      <c r="E99" s="124"/>
      <c r="F99" s="124"/>
      <c r="G99" s="124"/>
      <c r="H99" s="124"/>
      <c r="I99" s="124"/>
      <c r="J99" s="125">
        <f>J130</f>
        <v>0</v>
      </c>
      <c r="L99" s="122"/>
    </row>
    <row r="100" spans="1:47" s="10" customFormat="1" ht="19.899999999999999" customHeight="1">
      <c r="B100" s="126"/>
      <c r="D100" s="127" t="s">
        <v>116</v>
      </c>
      <c r="E100" s="128"/>
      <c r="F100" s="128"/>
      <c r="G100" s="128"/>
      <c r="H100" s="128"/>
      <c r="I100" s="128"/>
      <c r="J100" s="129">
        <f>J131</f>
        <v>0</v>
      </c>
      <c r="L100" s="126"/>
    </row>
    <row r="101" spans="1:47" s="10" customFormat="1" ht="19.899999999999999" customHeight="1">
      <c r="B101" s="126"/>
      <c r="D101" s="127" t="s">
        <v>117</v>
      </c>
      <c r="E101" s="128"/>
      <c r="F101" s="128"/>
      <c r="G101" s="128"/>
      <c r="H101" s="128"/>
      <c r="I101" s="128"/>
      <c r="J101" s="129">
        <f>J146</f>
        <v>0</v>
      </c>
      <c r="L101" s="126"/>
    </row>
    <row r="102" spans="1:47" s="10" customFormat="1" ht="19.899999999999999" customHeight="1">
      <c r="B102" s="126"/>
      <c r="D102" s="127" t="s">
        <v>122</v>
      </c>
      <c r="E102" s="128"/>
      <c r="F102" s="128"/>
      <c r="G102" s="128"/>
      <c r="H102" s="128"/>
      <c r="I102" s="128"/>
      <c r="J102" s="129">
        <f>J161</f>
        <v>0</v>
      </c>
      <c r="L102" s="126"/>
    </row>
    <row r="103" spans="1:47" s="10" customFormat="1" ht="19.899999999999999" customHeight="1">
      <c r="B103" s="126"/>
      <c r="D103" s="127" t="s">
        <v>123</v>
      </c>
      <c r="E103" s="128"/>
      <c r="F103" s="128"/>
      <c r="G103" s="128"/>
      <c r="H103" s="128"/>
      <c r="I103" s="128"/>
      <c r="J103" s="129">
        <f>J178</f>
        <v>0</v>
      </c>
      <c r="L103" s="126"/>
    </row>
    <row r="104" spans="1:47" s="9" customFormat="1" ht="24.95" customHeight="1">
      <c r="B104" s="122"/>
      <c r="D104" s="123" t="s">
        <v>124</v>
      </c>
      <c r="E104" s="124"/>
      <c r="F104" s="124"/>
      <c r="G104" s="124"/>
      <c r="H104" s="124"/>
      <c r="I104" s="124"/>
      <c r="J104" s="125">
        <f>J180</f>
        <v>0</v>
      </c>
      <c r="L104" s="122"/>
    </row>
    <row r="105" spans="1:47" s="10" customFormat="1" ht="19.899999999999999" customHeight="1">
      <c r="B105" s="126"/>
      <c r="D105" s="127" t="s">
        <v>125</v>
      </c>
      <c r="E105" s="128"/>
      <c r="F105" s="128"/>
      <c r="G105" s="128"/>
      <c r="H105" s="128"/>
      <c r="I105" s="128"/>
      <c r="J105" s="129">
        <f>J181</f>
        <v>0</v>
      </c>
      <c r="L105" s="126"/>
    </row>
    <row r="106" spans="1:47" s="10" customFormat="1" ht="19.899999999999999" customHeight="1">
      <c r="B106" s="126"/>
      <c r="D106" s="127" t="s">
        <v>485</v>
      </c>
      <c r="E106" s="128"/>
      <c r="F106" s="128"/>
      <c r="G106" s="128"/>
      <c r="H106" s="128"/>
      <c r="I106" s="128"/>
      <c r="J106" s="129">
        <f>J195</f>
        <v>0</v>
      </c>
      <c r="L106" s="126"/>
    </row>
    <row r="107" spans="1:47" s="10" customFormat="1" ht="19.899999999999999" customHeight="1">
      <c r="B107" s="126"/>
      <c r="D107" s="127" t="s">
        <v>126</v>
      </c>
      <c r="E107" s="128"/>
      <c r="F107" s="128"/>
      <c r="G107" s="128"/>
      <c r="H107" s="128"/>
      <c r="I107" s="128"/>
      <c r="J107" s="129">
        <f>J205</f>
        <v>0</v>
      </c>
      <c r="L107" s="126"/>
    </row>
    <row r="108" spans="1:47" s="2" customFormat="1" ht="21.75" customHeight="1">
      <c r="A108" s="31"/>
      <c r="B108" s="32"/>
      <c r="C108" s="31"/>
      <c r="D108" s="31"/>
      <c r="E108" s="31"/>
      <c r="F108" s="31"/>
      <c r="G108" s="31"/>
      <c r="H108" s="31"/>
      <c r="I108" s="31"/>
      <c r="J108" s="31"/>
      <c r="K108" s="31"/>
      <c r="L108" s="44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47" s="2" customFormat="1" ht="6.95" customHeight="1">
      <c r="A109" s="31"/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44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3" spans="1:31" s="2" customFormat="1" ht="6.95" customHeight="1">
      <c r="A113" s="31"/>
      <c r="B113" s="51"/>
      <c r="C113" s="52"/>
      <c r="D113" s="52"/>
      <c r="E113" s="52"/>
      <c r="F113" s="52"/>
      <c r="G113" s="52"/>
      <c r="H113" s="52"/>
      <c r="I113" s="52"/>
      <c r="J113" s="52"/>
      <c r="K113" s="52"/>
      <c r="L113" s="44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24.95" customHeight="1">
      <c r="A114" s="31"/>
      <c r="B114" s="32"/>
      <c r="C114" s="20" t="s">
        <v>127</v>
      </c>
      <c r="D114" s="31"/>
      <c r="E114" s="31"/>
      <c r="F114" s="31"/>
      <c r="G114" s="31"/>
      <c r="H114" s="31"/>
      <c r="I114" s="31"/>
      <c r="J114" s="31"/>
      <c r="K114" s="31"/>
      <c r="L114" s="44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6.95" customHeight="1">
      <c r="A115" s="31"/>
      <c r="B115" s="32"/>
      <c r="C115" s="31"/>
      <c r="D115" s="31"/>
      <c r="E115" s="31"/>
      <c r="F115" s="31"/>
      <c r="G115" s="31"/>
      <c r="H115" s="31"/>
      <c r="I115" s="31"/>
      <c r="J115" s="31"/>
      <c r="K115" s="31"/>
      <c r="L115" s="44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12" customHeight="1">
      <c r="A116" s="31"/>
      <c r="B116" s="32"/>
      <c r="C116" s="26" t="s">
        <v>15</v>
      </c>
      <c r="D116" s="31"/>
      <c r="E116" s="31"/>
      <c r="F116" s="31"/>
      <c r="G116" s="31"/>
      <c r="H116" s="31"/>
      <c r="I116" s="31"/>
      <c r="J116" s="31"/>
      <c r="K116" s="31"/>
      <c r="L116" s="44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2" customFormat="1" ht="16.5" customHeight="1">
      <c r="A117" s="31"/>
      <c r="B117" s="32"/>
      <c r="C117" s="31"/>
      <c r="D117" s="31"/>
      <c r="E117" s="260" t="str">
        <f>E7</f>
        <v>Oprava pešej lávky nad železničnou stanicou Nitra</v>
      </c>
      <c r="F117" s="261"/>
      <c r="G117" s="261"/>
      <c r="H117" s="261"/>
      <c r="I117" s="31"/>
      <c r="J117" s="31"/>
      <c r="K117" s="31"/>
      <c r="L117" s="44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31" s="1" customFormat="1" ht="12" customHeight="1">
      <c r="B118" s="19"/>
      <c r="C118" s="26" t="s">
        <v>107</v>
      </c>
      <c r="L118" s="19"/>
    </row>
    <row r="119" spans="1:31" s="2" customFormat="1" ht="16.5" customHeight="1">
      <c r="A119" s="31"/>
      <c r="B119" s="32"/>
      <c r="C119" s="31"/>
      <c r="D119" s="31"/>
      <c r="E119" s="260" t="s">
        <v>483</v>
      </c>
      <c r="F119" s="259"/>
      <c r="G119" s="259"/>
      <c r="H119" s="259"/>
      <c r="I119" s="31"/>
      <c r="J119" s="31"/>
      <c r="K119" s="31"/>
      <c r="L119" s="44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31" s="2" customFormat="1" ht="12" customHeight="1">
      <c r="A120" s="31"/>
      <c r="B120" s="32"/>
      <c r="C120" s="26" t="s">
        <v>109</v>
      </c>
      <c r="D120" s="31"/>
      <c r="E120" s="31"/>
      <c r="F120" s="31"/>
      <c r="G120" s="31"/>
      <c r="H120" s="31"/>
      <c r="I120" s="31"/>
      <c r="J120" s="31"/>
      <c r="K120" s="31"/>
      <c r="L120" s="44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16.5" customHeight="1">
      <c r="A121" s="31"/>
      <c r="B121" s="32"/>
      <c r="C121" s="31"/>
      <c r="D121" s="31"/>
      <c r="E121" s="250" t="str">
        <f>E11</f>
        <v>D 202 - Schodisko</v>
      </c>
      <c r="F121" s="259"/>
      <c r="G121" s="259"/>
      <c r="H121" s="259"/>
      <c r="I121" s="31"/>
      <c r="J121" s="31"/>
      <c r="K121" s="31"/>
      <c r="L121" s="44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6.95" customHeight="1">
      <c r="A122" s="31"/>
      <c r="B122" s="32"/>
      <c r="C122" s="31"/>
      <c r="D122" s="31"/>
      <c r="E122" s="31"/>
      <c r="F122" s="31"/>
      <c r="G122" s="31"/>
      <c r="H122" s="31"/>
      <c r="I122" s="31"/>
      <c r="J122" s="31"/>
      <c r="K122" s="31"/>
      <c r="L122" s="44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2" customHeight="1">
      <c r="A123" s="31"/>
      <c r="B123" s="32"/>
      <c r="C123" s="26" t="s">
        <v>19</v>
      </c>
      <c r="D123" s="31"/>
      <c r="E123" s="31"/>
      <c r="F123" s="24" t="str">
        <f>F14</f>
        <v>Nitra</v>
      </c>
      <c r="G123" s="31"/>
      <c r="H123" s="31"/>
      <c r="I123" s="26" t="s">
        <v>21</v>
      </c>
      <c r="J123" s="57" t="str">
        <f>IF(J14="","",J14)</f>
        <v>30. 8. 2021</v>
      </c>
      <c r="K123" s="31"/>
      <c r="L123" s="44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6.95" customHeight="1">
      <c r="A124" s="31"/>
      <c r="B124" s="32"/>
      <c r="C124" s="31"/>
      <c r="D124" s="31"/>
      <c r="E124" s="31"/>
      <c r="F124" s="31"/>
      <c r="G124" s="31"/>
      <c r="H124" s="31"/>
      <c r="I124" s="31"/>
      <c r="J124" s="31"/>
      <c r="K124" s="31"/>
      <c r="L124" s="44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5.2" customHeight="1">
      <c r="A125" s="31"/>
      <c r="B125" s="32"/>
      <c r="C125" s="26" t="s">
        <v>23</v>
      </c>
      <c r="D125" s="31"/>
      <c r="E125" s="31"/>
      <c r="F125" s="24" t="str">
        <f>E17</f>
        <v>Mesto Nitra</v>
      </c>
      <c r="G125" s="31"/>
      <c r="H125" s="31"/>
      <c r="I125" s="26" t="s">
        <v>29</v>
      </c>
      <c r="J125" s="29" t="str">
        <f>E23</f>
        <v xml:space="preserve"> </v>
      </c>
      <c r="K125" s="31"/>
      <c r="L125" s="44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25.7" customHeight="1">
      <c r="A126" s="31"/>
      <c r="B126" s="32"/>
      <c r="C126" s="26" t="s">
        <v>27</v>
      </c>
      <c r="D126" s="31"/>
      <c r="E126" s="31"/>
      <c r="F126" s="24" t="str">
        <f>IF(E20="","",E20)</f>
        <v>Vyplň údaj</v>
      </c>
      <c r="G126" s="31"/>
      <c r="H126" s="31"/>
      <c r="I126" s="26" t="s">
        <v>32</v>
      </c>
      <c r="J126" s="29" t="str">
        <f>E26</f>
        <v>Združenie „SHP: Nitra – PD" SHP SK s.r.o.</v>
      </c>
      <c r="K126" s="31"/>
      <c r="L126" s="44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10.35" customHeight="1">
      <c r="A127" s="31"/>
      <c r="B127" s="32"/>
      <c r="C127" s="31"/>
      <c r="D127" s="31"/>
      <c r="E127" s="31"/>
      <c r="F127" s="31"/>
      <c r="G127" s="31"/>
      <c r="H127" s="31"/>
      <c r="I127" s="31"/>
      <c r="J127" s="31"/>
      <c r="K127" s="31"/>
      <c r="L127" s="44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11" customFormat="1" ht="29.25" customHeight="1">
      <c r="A128" s="130"/>
      <c r="B128" s="131"/>
      <c r="C128" s="132" t="s">
        <v>128</v>
      </c>
      <c r="D128" s="133" t="s">
        <v>60</v>
      </c>
      <c r="E128" s="133" t="s">
        <v>56</v>
      </c>
      <c r="F128" s="133" t="s">
        <v>57</v>
      </c>
      <c r="G128" s="133" t="s">
        <v>129</v>
      </c>
      <c r="H128" s="133" t="s">
        <v>130</v>
      </c>
      <c r="I128" s="133" t="s">
        <v>131</v>
      </c>
      <c r="J128" s="134" t="s">
        <v>112</v>
      </c>
      <c r="K128" s="135" t="s">
        <v>132</v>
      </c>
      <c r="L128" s="136"/>
      <c r="M128" s="64" t="s">
        <v>1</v>
      </c>
      <c r="N128" s="65" t="s">
        <v>39</v>
      </c>
      <c r="O128" s="65" t="s">
        <v>133</v>
      </c>
      <c r="P128" s="65" t="s">
        <v>134</v>
      </c>
      <c r="Q128" s="65" t="s">
        <v>135</v>
      </c>
      <c r="R128" s="65" t="s">
        <v>136</v>
      </c>
      <c r="S128" s="65" t="s">
        <v>137</v>
      </c>
      <c r="T128" s="66" t="s">
        <v>138</v>
      </c>
      <c r="U128" s="130"/>
      <c r="V128" s="130"/>
      <c r="W128" s="130"/>
      <c r="X128" s="130"/>
      <c r="Y128" s="130"/>
      <c r="Z128" s="130"/>
      <c r="AA128" s="130"/>
      <c r="AB128" s="130"/>
      <c r="AC128" s="130"/>
      <c r="AD128" s="130"/>
      <c r="AE128" s="130"/>
    </row>
    <row r="129" spans="1:65" s="2" customFormat="1" ht="22.9" customHeight="1">
      <c r="A129" s="31"/>
      <c r="B129" s="32"/>
      <c r="C129" s="71" t="s">
        <v>113</v>
      </c>
      <c r="D129" s="31"/>
      <c r="E129" s="31"/>
      <c r="F129" s="31"/>
      <c r="G129" s="31"/>
      <c r="H129" s="31"/>
      <c r="I129" s="31"/>
      <c r="J129" s="137">
        <f>BK129</f>
        <v>0</v>
      </c>
      <c r="K129" s="31"/>
      <c r="L129" s="32"/>
      <c r="M129" s="67"/>
      <c r="N129" s="58"/>
      <c r="O129" s="68"/>
      <c r="P129" s="138">
        <f>P130+P180</f>
        <v>0</v>
      </c>
      <c r="Q129" s="68"/>
      <c r="R129" s="138">
        <f>R130+R180</f>
        <v>0</v>
      </c>
      <c r="S129" s="68"/>
      <c r="T129" s="139">
        <f>T130+T180</f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T129" s="16" t="s">
        <v>74</v>
      </c>
      <c r="AU129" s="16" t="s">
        <v>114</v>
      </c>
      <c r="BK129" s="140">
        <f>BK130+BK180</f>
        <v>0</v>
      </c>
    </row>
    <row r="130" spans="1:65" s="12" customFormat="1" ht="25.9" customHeight="1">
      <c r="B130" s="141"/>
      <c r="D130" s="142" t="s">
        <v>74</v>
      </c>
      <c r="E130" s="143" t="s">
        <v>139</v>
      </c>
      <c r="F130" s="143" t="s">
        <v>140</v>
      </c>
      <c r="I130" s="144"/>
      <c r="J130" s="145">
        <f>BK130</f>
        <v>0</v>
      </c>
      <c r="L130" s="141"/>
      <c r="M130" s="146"/>
      <c r="N130" s="147"/>
      <c r="O130" s="147"/>
      <c r="P130" s="148">
        <f>P131+P146+P161+P178</f>
        <v>0</v>
      </c>
      <c r="Q130" s="147"/>
      <c r="R130" s="148">
        <f>R131+R146+R161+R178</f>
        <v>0</v>
      </c>
      <c r="S130" s="147"/>
      <c r="T130" s="149">
        <f>T131+T146+T161+T178</f>
        <v>0</v>
      </c>
      <c r="AR130" s="142" t="s">
        <v>81</v>
      </c>
      <c r="AT130" s="150" t="s">
        <v>74</v>
      </c>
      <c r="AU130" s="150" t="s">
        <v>75</v>
      </c>
      <c r="AY130" s="142" t="s">
        <v>141</v>
      </c>
      <c r="BK130" s="151">
        <f>BK131+BK146+BK161+BK178</f>
        <v>0</v>
      </c>
    </row>
    <row r="131" spans="1:65" s="12" customFormat="1" ht="22.9" customHeight="1">
      <c r="B131" s="141"/>
      <c r="D131" s="142" t="s">
        <v>74</v>
      </c>
      <c r="E131" s="152" t="s">
        <v>81</v>
      </c>
      <c r="F131" s="152" t="s">
        <v>142</v>
      </c>
      <c r="I131" s="144"/>
      <c r="J131" s="153">
        <f>BK131</f>
        <v>0</v>
      </c>
      <c r="L131" s="141"/>
      <c r="M131" s="146"/>
      <c r="N131" s="147"/>
      <c r="O131" s="147"/>
      <c r="P131" s="148">
        <f>SUM(P132:P145)</f>
        <v>0</v>
      </c>
      <c r="Q131" s="147"/>
      <c r="R131" s="148">
        <f>SUM(R132:R145)</f>
        <v>0</v>
      </c>
      <c r="S131" s="147"/>
      <c r="T131" s="149">
        <f>SUM(T132:T145)</f>
        <v>0</v>
      </c>
      <c r="AR131" s="142" t="s">
        <v>81</v>
      </c>
      <c r="AT131" s="150" t="s">
        <v>74</v>
      </c>
      <c r="AU131" s="150" t="s">
        <v>81</v>
      </c>
      <c r="AY131" s="142" t="s">
        <v>141</v>
      </c>
      <c r="BK131" s="151">
        <f>SUM(BK132:BK145)</f>
        <v>0</v>
      </c>
    </row>
    <row r="132" spans="1:65" s="2" customFormat="1" ht="24.2" customHeight="1">
      <c r="A132" s="31"/>
      <c r="B132" s="154"/>
      <c r="C132" s="155" t="s">
        <v>81</v>
      </c>
      <c r="D132" s="155" t="s">
        <v>143</v>
      </c>
      <c r="E132" s="156" t="s">
        <v>486</v>
      </c>
      <c r="F132" s="157" t="s">
        <v>487</v>
      </c>
      <c r="G132" s="158" t="s">
        <v>153</v>
      </c>
      <c r="H132" s="159">
        <v>57.41</v>
      </c>
      <c r="I132" s="160"/>
      <c r="J132" s="161">
        <f>ROUND(I132*H132,2)</f>
        <v>0</v>
      </c>
      <c r="K132" s="162"/>
      <c r="L132" s="32"/>
      <c r="M132" s="163" t="s">
        <v>1</v>
      </c>
      <c r="N132" s="164" t="s">
        <v>41</v>
      </c>
      <c r="O132" s="60"/>
      <c r="P132" s="165">
        <f>O132*H132</f>
        <v>0</v>
      </c>
      <c r="Q132" s="165">
        <v>0</v>
      </c>
      <c r="R132" s="165">
        <f>Q132*H132</f>
        <v>0</v>
      </c>
      <c r="S132" s="165">
        <v>0</v>
      </c>
      <c r="T132" s="166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67" t="s">
        <v>147</v>
      </c>
      <c r="AT132" s="167" t="s">
        <v>143</v>
      </c>
      <c r="AU132" s="167" t="s">
        <v>86</v>
      </c>
      <c r="AY132" s="16" t="s">
        <v>141</v>
      </c>
      <c r="BE132" s="168">
        <f>IF(N132="základná",J132,0)</f>
        <v>0</v>
      </c>
      <c r="BF132" s="168">
        <f>IF(N132="znížená",J132,0)</f>
        <v>0</v>
      </c>
      <c r="BG132" s="168">
        <f>IF(N132="zákl. prenesená",J132,0)</f>
        <v>0</v>
      </c>
      <c r="BH132" s="168">
        <f>IF(N132="zníž. prenesená",J132,0)</f>
        <v>0</v>
      </c>
      <c r="BI132" s="168">
        <f>IF(N132="nulová",J132,0)</f>
        <v>0</v>
      </c>
      <c r="BJ132" s="16" t="s">
        <v>86</v>
      </c>
      <c r="BK132" s="168">
        <f>ROUND(I132*H132,2)</f>
        <v>0</v>
      </c>
      <c r="BL132" s="16" t="s">
        <v>147</v>
      </c>
      <c r="BM132" s="167" t="s">
        <v>86</v>
      </c>
    </row>
    <row r="133" spans="1:65" s="13" customFormat="1">
      <c r="B133" s="169"/>
      <c r="D133" s="170" t="s">
        <v>148</v>
      </c>
      <c r="E133" s="171" t="s">
        <v>1</v>
      </c>
      <c r="F133" s="172" t="s">
        <v>488</v>
      </c>
      <c r="H133" s="173">
        <v>57.41</v>
      </c>
      <c r="I133" s="174"/>
      <c r="L133" s="169"/>
      <c r="M133" s="175"/>
      <c r="N133" s="176"/>
      <c r="O133" s="176"/>
      <c r="P133" s="176"/>
      <c r="Q133" s="176"/>
      <c r="R133" s="176"/>
      <c r="S133" s="176"/>
      <c r="T133" s="177"/>
      <c r="AT133" s="171" t="s">
        <v>148</v>
      </c>
      <c r="AU133" s="171" t="s">
        <v>86</v>
      </c>
      <c r="AV133" s="13" t="s">
        <v>86</v>
      </c>
      <c r="AW133" s="13" t="s">
        <v>31</v>
      </c>
      <c r="AX133" s="13" t="s">
        <v>75</v>
      </c>
      <c r="AY133" s="171" t="s">
        <v>141</v>
      </c>
    </row>
    <row r="134" spans="1:65" s="14" customFormat="1">
      <c r="B134" s="178"/>
      <c r="D134" s="170" t="s">
        <v>148</v>
      </c>
      <c r="E134" s="179" t="s">
        <v>1</v>
      </c>
      <c r="F134" s="180" t="s">
        <v>150</v>
      </c>
      <c r="H134" s="181">
        <v>57.41</v>
      </c>
      <c r="I134" s="182"/>
      <c r="L134" s="178"/>
      <c r="M134" s="183"/>
      <c r="N134" s="184"/>
      <c r="O134" s="184"/>
      <c r="P134" s="184"/>
      <c r="Q134" s="184"/>
      <c r="R134" s="184"/>
      <c r="S134" s="184"/>
      <c r="T134" s="185"/>
      <c r="AT134" s="179" t="s">
        <v>148</v>
      </c>
      <c r="AU134" s="179" t="s">
        <v>86</v>
      </c>
      <c r="AV134" s="14" t="s">
        <v>147</v>
      </c>
      <c r="AW134" s="14" t="s">
        <v>31</v>
      </c>
      <c r="AX134" s="14" t="s">
        <v>81</v>
      </c>
      <c r="AY134" s="179" t="s">
        <v>141</v>
      </c>
    </row>
    <row r="135" spans="1:65" s="2" customFormat="1" ht="21.75" customHeight="1">
      <c r="A135" s="31"/>
      <c r="B135" s="154"/>
      <c r="C135" s="155" t="s">
        <v>86</v>
      </c>
      <c r="D135" s="155" t="s">
        <v>143</v>
      </c>
      <c r="E135" s="156" t="s">
        <v>176</v>
      </c>
      <c r="F135" s="157" t="s">
        <v>177</v>
      </c>
      <c r="G135" s="158" t="s">
        <v>178</v>
      </c>
      <c r="H135" s="159">
        <v>50.210999999999999</v>
      </c>
      <c r="I135" s="160"/>
      <c r="J135" s="161">
        <f>ROUND(I135*H135,2)</f>
        <v>0</v>
      </c>
      <c r="K135" s="162"/>
      <c r="L135" s="32"/>
      <c r="M135" s="163" t="s">
        <v>1</v>
      </c>
      <c r="N135" s="164" t="s">
        <v>41</v>
      </c>
      <c r="O135" s="60"/>
      <c r="P135" s="165">
        <f>O135*H135</f>
        <v>0</v>
      </c>
      <c r="Q135" s="165">
        <v>0</v>
      </c>
      <c r="R135" s="165">
        <f>Q135*H135</f>
        <v>0</v>
      </c>
      <c r="S135" s="165">
        <v>0</v>
      </c>
      <c r="T135" s="166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67" t="s">
        <v>147</v>
      </c>
      <c r="AT135" s="167" t="s">
        <v>143</v>
      </c>
      <c r="AU135" s="167" t="s">
        <v>86</v>
      </c>
      <c r="AY135" s="16" t="s">
        <v>141</v>
      </c>
      <c r="BE135" s="168">
        <f>IF(N135="základná",J135,0)</f>
        <v>0</v>
      </c>
      <c r="BF135" s="168">
        <f>IF(N135="znížená",J135,0)</f>
        <v>0</v>
      </c>
      <c r="BG135" s="168">
        <f>IF(N135="zákl. prenesená",J135,0)</f>
        <v>0</v>
      </c>
      <c r="BH135" s="168">
        <f>IF(N135="zníž. prenesená",J135,0)</f>
        <v>0</v>
      </c>
      <c r="BI135" s="168">
        <f>IF(N135="nulová",J135,0)</f>
        <v>0</v>
      </c>
      <c r="BJ135" s="16" t="s">
        <v>86</v>
      </c>
      <c r="BK135" s="168">
        <f>ROUND(I135*H135,2)</f>
        <v>0</v>
      </c>
      <c r="BL135" s="16" t="s">
        <v>147</v>
      </c>
      <c r="BM135" s="167" t="s">
        <v>147</v>
      </c>
    </row>
    <row r="136" spans="1:65" s="13" customFormat="1" ht="33.75">
      <c r="B136" s="169"/>
      <c r="D136" s="170" t="s">
        <v>148</v>
      </c>
      <c r="E136" s="171" t="s">
        <v>1</v>
      </c>
      <c r="F136" s="172" t="s">
        <v>489</v>
      </c>
      <c r="H136" s="173">
        <v>50.210999999999999</v>
      </c>
      <c r="I136" s="174"/>
      <c r="L136" s="169"/>
      <c r="M136" s="175"/>
      <c r="N136" s="176"/>
      <c r="O136" s="176"/>
      <c r="P136" s="176"/>
      <c r="Q136" s="176"/>
      <c r="R136" s="176"/>
      <c r="S136" s="176"/>
      <c r="T136" s="177"/>
      <c r="AT136" s="171" t="s">
        <v>148</v>
      </c>
      <c r="AU136" s="171" t="s">
        <v>86</v>
      </c>
      <c r="AV136" s="13" t="s">
        <v>86</v>
      </c>
      <c r="AW136" s="13" t="s">
        <v>31</v>
      </c>
      <c r="AX136" s="13" t="s">
        <v>75</v>
      </c>
      <c r="AY136" s="171" t="s">
        <v>141</v>
      </c>
    </row>
    <row r="137" spans="1:65" s="14" customFormat="1">
      <c r="B137" s="178"/>
      <c r="D137" s="170" t="s">
        <v>148</v>
      </c>
      <c r="E137" s="179" t="s">
        <v>1</v>
      </c>
      <c r="F137" s="180" t="s">
        <v>150</v>
      </c>
      <c r="H137" s="181">
        <v>50.210999999999999</v>
      </c>
      <c r="I137" s="182"/>
      <c r="L137" s="178"/>
      <c r="M137" s="183"/>
      <c r="N137" s="184"/>
      <c r="O137" s="184"/>
      <c r="P137" s="184"/>
      <c r="Q137" s="184"/>
      <c r="R137" s="184"/>
      <c r="S137" s="184"/>
      <c r="T137" s="185"/>
      <c r="AT137" s="179" t="s">
        <v>148</v>
      </c>
      <c r="AU137" s="179" t="s">
        <v>86</v>
      </c>
      <c r="AV137" s="14" t="s">
        <v>147</v>
      </c>
      <c r="AW137" s="14" t="s">
        <v>31</v>
      </c>
      <c r="AX137" s="14" t="s">
        <v>81</v>
      </c>
      <c r="AY137" s="179" t="s">
        <v>141</v>
      </c>
    </row>
    <row r="138" spans="1:65" s="2" customFormat="1" ht="33" customHeight="1">
      <c r="A138" s="31"/>
      <c r="B138" s="154"/>
      <c r="C138" s="155" t="s">
        <v>156</v>
      </c>
      <c r="D138" s="155" t="s">
        <v>143</v>
      </c>
      <c r="E138" s="156" t="s">
        <v>182</v>
      </c>
      <c r="F138" s="157" t="s">
        <v>183</v>
      </c>
      <c r="G138" s="158" t="s">
        <v>178</v>
      </c>
      <c r="H138" s="159">
        <v>50.210999999999999</v>
      </c>
      <c r="I138" s="160"/>
      <c r="J138" s="161">
        <f>ROUND(I138*H138,2)</f>
        <v>0</v>
      </c>
      <c r="K138" s="162"/>
      <c r="L138" s="32"/>
      <c r="M138" s="163" t="s">
        <v>1</v>
      </c>
      <c r="N138" s="164" t="s">
        <v>41</v>
      </c>
      <c r="O138" s="60"/>
      <c r="P138" s="165">
        <f>O138*H138</f>
        <v>0</v>
      </c>
      <c r="Q138" s="165">
        <v>0</v>
      </c>
      <c r="R138" s="165">
        <f>Q138*H138</f>
        <v>0</v>
      </c>
      <c r="S138" s="165">
        <v>0</v>
      </c>
      <c r="T138" s="166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67" t="s">
        <v>147</v>
      </c>
      <c r="AT138" s="167" t="s">
        <v>143</v>
      </c>
      <c r="AU138" s="167" t="s">
        <v>86</v>
      </c>
      <c r="AY138" s="16" t="s">
        <v>141</v>
      </c>
      <c r="BE138" s="168">
        <f>IF(N138="základná",J138,0)</f>
        <v>0</v>
      </c>
      <c r="BF138" s="168">
        <f>IF(N138="znížená",J138,0)</f>
        <v>0</v>
      </c>
      <c r="BG138" s="168">
        <f>IF(N138="zákl. prenesená",J138,0)</f>
        <v>0</v>
      </c>
      <c r="BH138" s="168">
        <f>IF(N138="zníž. prenesená",J138,0)</f>
        <v>0</v>
      </c>
      <c r="BI138" s="168">
        <f>IF(N138="nulová",J138,0)</f>
        <v>0</v>
      </c>
      <c r="BJ138" s="16" t="s">
        <v>86</v>
      </c>
      <c r="BK138" s="168">
        <f>ROUND(I138*H138,2)</f>
        <v>0</v>
      </c>
      <c r="BL138" s="16" t="s">
        <v>147</v>
      </c>
      <c r="BM138" s="167" t="s">
        <v>104</v>
      </c>
    </row>
    <row r="139" spans="1:65" s="2" customFormat="1" ht="16.5" customHeight="1">
      <c r="A139" s="31"/>
      <c r="B139" s="154"/>
      <c r="C139" s="155" t="s">
        <v>147</v>
      </c>
      <c r="D139" s="155" t="s">
        <v>143</v>
      </c>
      <c r="E139" s="156" t="s">
        <v>186</v>
      </c>
      <c r="F139" s="157" t="s">
        <v>187</v>
      </c>
      <c r="G139" s="158" t="s">
        <v>178</v>
      </c>
      <c r="H139" s="159">
        <v>82.144999999999996</v>
      </c>
      <c r="I139" s="160"/>
      <c r="J139" s="161">
        <f>ROUND(I139*H139,2)</f>
        <v>0</v>
      </c>
      <c r="K139" s="162"/>
      <c r="L139" s="32"/>
      <c r="M139" s="163" t="s">
        <v>1</v>
      </c>
      <c r="N139" s="164" t="s">
        <v>41</v>
      </c>
      <c r="O139" s="60"/>
      <c r="P139" s="165">
        <f>O139*H139</f>
        <v>0</v>
      </c>
      <c r="Q139" s="165">
        <v>0</v>
      </c>
      <c r="R139" s="165">
        <f>Q139*H139</f>
        <v>0</v>
      </c>
      <c r="S139" s="165">
        <v>0</v>
      </c>
      <c r="T139" s="166">
        <f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67" t="s">
        <v>147</v>
      </c>
      <c r="AT139" s="167" t="s">
        <v>143</v>
      </c>
      <c r="AU139" s="167" t="s">
        <v>86</v>
      </c>
      <c r="AY139" s="16" t="s">
        <v>141</v>
      </c>
      <c r="BE139" s="168">
        <f>IF(N139="základná",J139,0)</f>
        <v>0</v>
      </c>
      <c r="BF139" s="168">
        <f>IF(N139="znížená",J139,0)</f>
        <v>0</v>
      </c>
      <c r="BG139" s="168">
        <f>IF(N139="zákl. prenesená",J139,0)</f>
        <v>0</v>
      </c>
      <c r="BH139" s="168">
        <f>IF(N139="zníž. prenesená",J139,0)</f>
        <v>0</v>
      </c>
      <c r="BI139" s="168">
        <f>IF(N139="nulová",J139,0)</f>
        <v>0</v>
      </c>
      <c r="BJ139" s="16" t="s">
        <v>86</v>
      </c>
      <c r="BK139" s="168">
        <f>ROUND(I139*H139,2)</f>
        <v>0</v>
      </c>
      <c r="BL139" s="16" t="s">
        <v>147</v>
      </c>
      <c r="BM139" s="167" t="s">
        <v>162</v>
      </c>
    </row>
    <row r="140" spans="1:65" s="13" customFormat="1">
      <c r="B140" s="169"/>
      <c r="D140" s="170" t="s">
        <v>148</v>
      </c>
      <c r="E140" s="171" t="s">
        <v>1</v>
      </c>
      <c r="F140" s="172" t="s">
        <v>490</v>
      </c>
      <c r="H140" s="173">
        <v>82.144999999999996</v>
      </c>
      <c r="I140" s="174"/>
      <c r="L140" s="169"/>
      <c r="M140" s="175"/>
      <c r="N140" s="176"/>
      <c r="O140" s="176"/>
      <c r="P140" s="176"/>
      <c r="Q140" s="176"/>
      <c r="R140" s="176"/>
      <c r="S140" s="176"/>
      <c r="T140" s="177"/>
      <c r="AT140" s="171" t="s">
        <v>148</v>
      </c>
      <c r="AU140" s="171" t="s">
        <v>86</v>
      </c>
      <c r="AV140" s="13" t="s">
        <v>86</v>
      </c>
      <c r="AW140" s="13" t="s">
        <v>31</v>
      </c>
      <c r="AX140" s="13" t="s">
        <v>75</v>
      </c>
      <c r="AY140" s="171" t="s">
        <v>141</v>
      </c>
    </row>
    <row r="141" spans="1:65" s="14" customFormat="1">
      <c r="B141" s="178"/>
      <c r="D141" s="170" t="s">
        <v>148</v>
      </c>
      <c r="E141" s="179" t="s">
        <v>1</v>
      </c>
      <c r="F141" s="180" t="s">
        <v>150</v>
      </c>
      <c r="H141" s="181">
        <v>82.144999999999996</v>
      </c>
      <c r="I141" s="182"/>
      <c r="L141" s="178"/>
      <c r="M141" s="183"/>
      <c r="N141" s="184"/>
      <c r="O141" s="184"/>
      <c r="P141" s="184"/>
      <c r="Q141" s="184"/>
      <c r="R141" s="184"/>
      <c r="S141" s="184"/>
      <c r="T141" s="185"/>
      <c r="AT141" s="179" t="s">
        <v>148</v>
      </c>
      <c r="AU141" s="179" t="s">
        <v>86</v>
      </c>
      <c r="AV141" s="14" t="s">
        <v>147</v>
      </c>
      <c r="AW141" s="14" t="s">
        <v>31</v>
      </c>
      <c r="AX141" s="14" t="s">
        <v>81</v>
      </c>
      <c r="AY141" s="179" t="s">
        <v>141</v>
      </c>
    </row>
    <row r="142" spans="1:65" s="2" customFormat="1" ht="16.5" customHeight="1">
      <c r="A142" s="31"/>
      <c r="B142" s="154"/>
      <c r="C142" s="155" t="s">
        <v>165</v>
      </c>
      <c r="D142" s="155" t="s">
        <v>143</v>
      </c>
      <c r="E142" s="156" t="s">
        <v>189</v>
      </c>
      <c r="F142" s="157" t="s">
        <v>190</v>
      </c>
      <c r="G142" s="158" t="s">
        <v>178</v>
      </c>
      <c r="H142" s="159">
        <v>50.210999999999999</v>
      </c>
      <c r="I142" s="160"/>
      <c r="J142" s="161">
        <f>ROUND(I142*H142,2)</f>
        <v>0</v>
      </c>
      <c r="K142" s="162"/>
      <c r="L142" s="32"/>
      <c r="M142" s="163" t="s">
        <v>1</v>
      </c>
      <c r="N142" s="164" t="s">
        <v>41</v>
      </c>
      <c r="O142" s="60"/>
      <c r="P142" s="165">
        <f>O142*H142</f>
        <v>0</v>
      </c>
      <c r="Q142" s="165">
        <v>0</v>
      </c>
      <c r="R142" s="165">
        <f>Q142*H142</f>
        <v>0</v>
      </c>
      <c r="S142" s="165">
        <v>0</v>
      </c>
      <c r="T142" s="166">
        <f>S142*H142</f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67" t="s">
        <v>147</v>
      </c>
      <c r="AT142" s="167" t="s">
        <v>143</v>
      </c>
      <c r="AU142" s="167" t="s">
        <v>86</v>
      </c>
      <c r="AY142" s="16" t="s">
        <v>141</v>
      </c>
      <c r="BE142" s="168">
        <f>IF(N142="základná",J142,0)</f>
        <v>0</v>
      </c>
      <c r="BF142" s="168">
        <f>IF(N142="znížená",J142,0)</f>
        <v>0</v>
      </c>
      <c r="BG142" s="168">
        <f>IF(N142="zákl. prenesená",J142,0)</f>
        <v>0</v>
      </c>
      <c r="BH142" s="168">
        <f>IF(N142="zníž. prenesená",J142,0)</f>
        <v>0</v>
      </c>
      <c r="BI142" s="168">
        <f>IF(N142="nulová",J142,0)</f>
        <v>0</v>
      </c>
      <c r="BJ142" s="16" t="s">
        <v>86</v>
      </c>
      <c r="BK142" s="168">
        <f>ROUND(I142*H142,2)</f>
        <v>0</v>
      </c>
      <c r="BL142" s="16" t="s">
        <v>147</v>
      </c>
      <c r="BM142" s="167" t="s">
        <v>169</v>
      </c>
    </row>
    <row r="143" spans="1:65" s="2" customFormat="1" ht="24.2" customHeight="1">
      <c r="A143" s="31"/>
      <c r="B143" s="154"/>
      <c r="C143" s="155" t="s">
        <v>104</v>
      </c>
      <c r="D143" s="155" t="s">
        <v>143</v>
      </c>
      <c r="E143" s="156" t="s">
        <v>491</v>
      </c>
      <c r="F143" s="157" t="s">
        <v>492</v>
      </c>
      <c r="G143" s="158" t="s">
        <v>178</v>
      </c>
      <c r="H143" s="159">
        <v>82.144999999999996</v>
      </c>
      <c r="I143" s="160"/>
      <c r="J143" s="161">
        <f>ROUND(I143*H143,2)</f>
        <v>0</v>
      </c>
      <c r="K143" s="162"/>
      <c r="L143" s="32"/>
      <c r="M143" s="163" t="s">
        <v>1</v>
      </c>
      <c r="N143" s="164" t="s">
        <v>41</v>
      </c>
      <c r="O143" s="60"/>
      <c r="P143" s="165">
        <f>O143*H143</f>
        <v>0</v>
      </c>
      <c r="Q143" s="165">
        <v>0</v>
      </c>
      <c r="R143" s="165">
        <f>Q143*H143</f>
        <v>0</v>
      </c>
      <c r="S143" s="165">
        <v>0</v>
      </c>
      <c r="T143" s="166">
        <f>S143*H143</f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67" t="s">
        <v>147</v>
      </c>
      <c r="AT143" s="167" t="s">
        <v>143</v>
      </c>
      <c r="AU143" s="167" t="s">
        <v>86</v>
      </c>
      <c r="AY143" s="16" t="s">
        <v>141</v>
      </c>
      <c r="BE143" s="168">
        <f>IF(N143="základná",J143,0)</f>
        <v>0</v>
      </c>
      <c r="BF143" s="168">
        <f>IF(N143="znížená",J143,0)</f>
        <v>0</v>
      </c>
      <c r="BG143" s="168">
        <f>IF(N143="zákl. prenesená",J143,0)</f>
        <v>0</v>
      </c>
      <c r="BH143" s="168">
        <f>IF(N143="zníž. prenesená",J143,0)</f>
        <v>0</v>
      </c>
      <c r="BI143" s="168">
        <f>IF(N143="nulová",J143,0)</f>
        <v>0</v>
      </c>
      <c r="BJ143" s="16" t="s">
        <v>86</v>
      </c>
      <c r="BK143" s="168">
        <f>ROUND(I143*H143,2)</f>
        <v>0</v>
      </c>
      <c r="BL143" s="16" t="s">
        <v>147</v>
      </c>
      <c r="BM143" s="167" t="s">
        <v>173</v>
      </c>
    </row>
    <row r="144" spans="1:65" s="13" customFormat="1" ht="33.75">
      <c r="B144" s="169"/>
      <c r="D144" s="170" t="s">
        <v>148</v>
      </c>
      <c r="E144" s="171" t="s">
        <v>1</v>
      </c>
      <c r="F144" s="172" t="s">
        <v>493</v>
      </c>
      <c r="H144" s="173">
        <v>82.144999999999996</v>
      </c>
      <c r="I144" s="174"/>
      <c r="L144" s="169"/>
      <c r="M144" s="175"/>
      <c r="N144" s="176"/>
      <c r="O144" s="176"/>
      <c r="P144" s="176"/>
      <c r="Q144" s="176"/>
      <c r="R144" s="176"/>
      <c r="S144" s="176"/>
      <c r="T144" s="177"/>
      <c r="AT144" s="171" t="s">
        <v>148</v>
      </c>
      <c r="AU144" s="171" t="s">
        <v>86</v>
      </c>
      <c r="AV144" s="13" t="s">
        <v>86</v>
      </c>
      <c r="AW144" s="13" t="s">
        <v>31</v>
      </c>
      <c r="AX144" s="13" t="s">
        <v>75</v>
      </c>
      <c r="AY144" s="171" t="s">
        <v>141</v>
      </c>
    </row>
    <row r="145" spans="1:65" s="14" customFormat="1">
      <c r="B145" s="178"/>
      <c r="D145" s="170" t="s">
        <v>148</v>
      </c>
      <c r="E145" s="179" t="s">
        <v>1</v>
      </c>
      <c r="F145" s="180" t="s">
        <v>150</v>
      </c>
      <c r="H145" s="181">
        <v>82.144999999999996</v>
      </c>
      <c r="I145" s="182"/>
      <c r="L145" s="178"/>
      <c r="M145" s="183"/>
      <c r="N145" s="184"/>
      <c r="O145" s="184"/>
      <c r="P145" s="184"/>
      <c r="Q145" s="184"/>
      <c r="R145" s="184"/>
      <c r="S145" s="184"/>
      <c r="T145" s="185"/>
      <c r="AT145" s="179" t="s">
        <v>148</v>
      </c>
      <c r="AU145" s="179" t="s">
        <v>86</v>
      </c>
      <c r="AV145" s="14" t="s">
        <v>147</v>
      </c>
      <c r="AW145" s="14" t="s">
        <v>31</v>
      </c>
      <c r="AX145" s="14" t="s">
        <v>81</v>
      </c>
      <c r="AY145" s="179" t="s">
        <v>141</v>
      </c>
    </row>
    <row r="146" spans="1:65" s="12" customFormat="1" ht="22.9" customHeight="1">
      <c r="B146" s="141"/>
      <c r="D146" s="142" t="s">
        <v>74</v>
      </c>
      <c r="E146" s="152" t="s">
        <v>86</v>
      </c>
      <c r="F146" s="152" t="s">
        <v>199</v>
      </c>
      <c r="I146" s="144"/>
      <c r="J146" s="153">
        <f>BK146</f>
        <v>0</v>
      </c>
      <c r="L146" s="141"/>
      <c r="M146" s="146"/>
      <c r="N146" s="147"/>
      <c r="O146" s="147"/>
      <c r="P146" s="148">
        <f>SUM(P147:P160)</f>
        <v>0</v>
      </c>
      <c r="Q146" s="147"/>
      <c r="R146" s="148">
        <f>SUM(R147:R160)</f>
        <v>0</v>
      </c>
      <c r="S146" s="147"/>
      <c r="T146" s="149">
        <f>SUM(T147:T160)</f>
        <v>0</v>
      </c>
      <c r="AR146" s="142" t="s">
        <v>81</v>
      </c>
      <c r="AT146" s="150" t="s">
        <v>74</v>
      </c>
      <c r="AU146" s="150" t="s">
        <v>81</v>
      </c>
      <c r="AY146" s="142" t="s">
        <v>141</v>
      </c>
      <c r="BK146" s="151">
        <f>SUM(BK147:BK160)</f>
        <v>0</v>
      </c>
    </row>
    <row r="147" spans="1:65" s="2" customFormat="1" ht="16.5" customHeight="1">
      <c r="A147" s="31"/>
      <c r="B147" s="154"/>
      <c r="C147" s="155" t="s">
        <v>175</v>
      </c>
      <c r="D147" s="155" t="s">
        <v>143</v>
      </c>
      <c r="E147" s="156" t="s">
        <v>205</v>
      </c>
      <c r="F147" s="157" t="s">
        <v>206</v>
      </c>
      <c r="G147" s="158" t="s">
        <v>178</v>
      </c>
      <c r="H147" s="159">
        <v>1.8740000000000001</v>
      </c>
      <c r="I147" s="160"/>
      <c r="J147" s="161">
        <f>ROUND(I147*H147,2)</f>
        <v>0</v>
      </c>
      <c r="K147" s="162"/>
      <c r="L147" s="32"/>
      <c r="M147" s="163" t="s">
        <v>1</v>
      </c>
      <c r="N147" s="164" t="s">
        <v>41</v>
      </c>
      <c r="O147" s="60"/>
      <c r="P147" s="165">
        <f>O147*H147</f>
        <v>0</v>
      </c>
      <c r="Q147" s="165">
        <v>0</v>
      </c>
      <c r="R147" s="165">
        <f>Q147*H147</f>
        <v>0</v>
      </c>
      <c r="S147" s="165">
        <v>0</v>
      </c>
      <c r="T147" s="166">
        <f>S147*H147</f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67" t="s">
        <v>147</v>
      </c>
      <c r="AT147" s="167" t="s">
        <v>143</v>
      </c>
      <c r="AU147" s="167" t="s">
        <v>86</v>
      </c>
      <c r="AY147" s="16" t="s">
        <v>141</v>
      </c>
      <c r="BE147" s="168">
        <f>IF(N147="základná",J147,0)</f>
        <v>0</v>
      </c>
      <c r="BF147" s="168">
        <f>IF(N147="znížená",J147,0)</f>
        <v>0</v>
      </c>
      <c r="BG147" s="168">
        <f>IF(N147="zákl. prenesená",J147,0)</f>
        <v>0</v>
      </c>
      <c r="BH147" s="168">
        <f>IF(N147="zníž. prenesená",J147,0)</f>
        <v>0</v>
      </c>
      <c r="BI147" s="168">
        <f>IF(N147="nulová",J147,0)</f>
        <v>0</v>
      </c>
      <c r="BJ147" s="16" t="s">
        <v>86</v>
      </c>
      <c r="BK147" s="168">
        <f>ROUND(I147*H147,2)</f>
        <v>0</v>
      </c>
      <c r="BL147" s="16" t="s">
        <v>147</v>
      </c>
      <c r="BM147" s="167" t="s">
        <v>179</v>
      </c>
    </row>
    <row r="148" spans="1:65" s="13" customFormat="1">
      <c r="B148" s="169"/>
      <c r="D148" s="170" t="s">
        <v>148</v>
      </c>
      <c r="E148" s="171" t="s">
        <v>1</v>
      </c>
      <c r="F148" s="172" t="s">
        <v>494</v>
      </c>
      <c r="H148" s="173">
        <v>1.8740000000000001</v>
      </c>
      <c r="I148" s="174"/>
      <c r="L148" s="169"/>
      <c r="M148" s="175"/>
      <c r="N148" s="176"/>
      <c r="O148" s="176"/>
      <c r="P148" s="176"/>
      <c r="Q148" s="176"/>
      <c r="R148" s="176"/>
      <c r="S148" s="176"/>
      <c r="T148" s="177"/>
      <c r="AT148" s="171" t="s">
        <v>148</v>
      </c>
      <c r="AU148" s="171" t="s">
        <v>86</v>
      </c>
      <c r="AV148" s="13" t="s">
        <v>86</v>
      </c>
      <c r="AW148" s="13" t="s">
        <v>31</v>
      </c>
      <c r="AX148" s="13" t="s">
        <v>75</v>
      </c>
      <c r="AY148" s="171" t="s">
        <v>141</v>
      </c>
    </row>
    <row r="149" spans="1:65" s="14" customFormat="1">
      <c r="B149" s="178"/>
      <c r="D149" s="170" t="s">
        <v>148</v>
      </c>
      <c r="E149" s="179" t="s">
        <v>1</v>
      </c>
      <c r="F149" s="180" t="s">
        <v>150</v>
      </c>
      <c r="H149" s="181">
        <v>1.8740000000000001</v>
      </c>
      <c r="I149" s="182"/>
      <c r="L149" s="178"/>
      <c r="M149" s="183"/>
      <c r="N149" s="184"/>
      <c r="O149" s="184"/>
      <c r="P149" s="184"/>
      <c r="Q149" s="184"/>
      <c r="R149" s="184"/>
      <c r="S149" s="184"/>
      <c r="T149" s="185"/>
      <c r="AT149" s="179" t="s">
        <v>148</v>
      </c>
      <c r="AU149" s="179" t="s">
        <v>86</v>
      </c>
      <c r="AV149" s="14" t="s">
        <v>147</v>
      </c>
      <c r="AW149" s="14" t="s">
        <v>31</v>
      </c>
      <c r="AX149" s="14" t="s">
        <v>81</v>
      </c>
      <c r="AY149" s="179" t="s">
        <v>141</v>
      </c>
    </row>
    <row r="150" spans="1:65" s="2" customFormat="1" ht="24.2" customHeight="1">
      <c r="A150" s="31"/>
      <c r="B150" s="154"/>
      <c r="C150" s="155" t="s">
        <v>162</v>
      </c>
      <c r="D150" s="155" t="s">
        <v>143</v>
      </c>
      <c r="E150" s="156" t="s">
        <v>495</v>
      </c>
      <c r="F150" s="157" t="s">
        <v>496</v>
      </c>
      <c r="G150" s="158" t="s">
        <v>178</v>
      </c>
      <c r="H150" s="159">
        <v>17.071000000000002</v>
      </c>
      <c r="I150" s="160"/>
      <c r="J150" s="161">
        <f>ROUND(I150*H150,2)</f>
        <v>0</v>
      </c>
      <c r="K150" s="162"/>
      <c r="L150" s="32"/>
      <c r="M150" s="163" t="s">
        <v>1</v>
      </c>
      <c r="N150" s="164" t="s">
        <v>41</v>
      </c>
      <c r="O150" s="60"/>
      <c r="P150" s="165">
        <f>O150*H150</f>
        <v>0</v>
      </c>
      <c r="Q150" s="165">
        <v>0</v>
      </c>
      <c r="R150" s="165">
        <f>Q150*H150</f>
        <v>0</v>
      </c>
      <c r="S150" s="165">
        <v>0</v>
      </c>
      <c r="T150" s="166">
        <f>S150*H150</f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67" t="s">
        <v>147</v>
      </c>
      <c r="AT150" s="167" t="s">
        <v>143</v>
      </c>
      <c r="AU150" s="167" t="s">
        <v>86</v>
      </c>
      <c r="AY150" s="16" t="s">
        <v>141</v>
      </c>
      <c r="BE150" s="168">
        <f>IF(N150="základná",J150,0)</f>
        <v>0</v>
      </c>
      <c r="BF150" s="168">
        <f>IF(N150="znížená",J150,0)</f>
        <v>0</v>
      </c>
      <c r="BG150" s="168">
        <f>IF(N150="zákl. prenesená",J150,0)</f>
        <v>0</v>
      </c>
      <c r="BH150" s="168">
        <f>IF(N150="zníž. prenesená",J150,0)</f>
        <v>0</v>
      </c>
      <c r="BI150" s="168">
        <f>IF(N150="nulová",J150,0)</f>
        <v>0</v>
      </c>
      <c r="BJ150" s="16" t="s">
        <v>86</v>
      </c>
      <c r="BK150" s="168">
        <f>ROUND(I150*H150,2)</f>
        <v>0</v>
      </c>
      <c r="BL150" s="16" t="s">
        <v>147</v>
      </c>
      <c r="BM150" s="167" t="s">
        <v>184</v>
      </c>
    </row>
    <row r="151" spans="1:65" s="13" customFormat="1">
      <c r="B151" s="169"/>
      <c r="D151" s="170" t="s">
        <v>148</v>
      </c>
      <c r="E151" s="171" t="s">
        <v>1</v>
      </c>
      <c r="F151" s="172" t="s">
        <v>497</v>
      </c>
      <c r="H151" s="173">
        <v>17.071000000000002</v>
      </c>
      <c r="I151" s="174"/>
      <c r="L151" s="169"/>
      <c r="M151" s="175"/>
      <c r="N151" s="176"/>
      <c r="O151" s="176"/>
      <c r="P151" s="176"/>
      <c r="Q151" s="176"/>
      <c r="R151" s="176"/>
      <c r="S151" s="176"/>
      <c r="T151" s="177"/>
      <c r="AT151" s="171" t="s">
        <v>148</v>
      </c>
      <c r="AU151" s="171" t="s">
        <v>86</v>
      </c>
      <c r="AV151" s="13" t="s">
        <v>86</v>
      </c>
      <c r="AW151" s="13" t="s">
        <v>31</v>
      </c>
      <c r="AX151" s="13" t="s">
        <v>75</v>
      </c>
      <c r="AY151" s="171" t="s">
        <v>141</v>
      </c>
    </row>
    <row r="152" spans="1:65" s="14" customFormat="1">
      <c r="B152" s="178"/>
      <c r="D152" s="170" t="s">
        <v>148</v>
      </c>
      <c r="E152" s="179" t="s">
        <v>1</v>
      </c>
      <c r="F152" s="180" t="s">
        <v>150</v>
      </c>
      <c r="H152" s="181">
        <v>17.071000000000002</v>
      </c>
      <c r="I152" s="182"/>
      <c r="L152" s="178"/>
      <c r="M152" s="183"/>
      <c r="N152" s="184"/>
      <c r="O152" s="184"/>
      <c r="P152" s="184"/>
      <c r="Q152" s="184"/>
      <c r="R152" s="184"/>
      <c r="S152" s="184"/>
      <c r="T152" s="185"/>
      <c r="AT152" s="179" t="s">
        <v>148</v>
      </c>
      <c r="AU152" s="179" t="s">
        <v>86</v>
      </c>
      <c r="AV152" s="14" t="s">
        <v>147</v>
      </c>
      <c r="AW152" s="14" t="s">
        <v>31</v>
      </c>
      <c r="AX152" s="14" t="s">
        <v>81</v>
      </c>
      <c r="AY152" s="179" t="s">
        <v>141</v>
      </c>
    </row>
    <row r="153" spans="1:65" s="2" customFormat="1" ht="21.75" customHeight="1">
      <c r="A153" s="31"/>
      <c r="B153" s="154"/>
      <c r="C153" s="155" t="s">
        <v>185</v>
      </c>
      <c r="D153" s="155" t="s">
        <v>143</v>
      </c>
      <c r="E153" s="156" t="s">
        <v>214</v>
      </c>
      <c r="F153" s="157" t="s">
        <v>215</v>
      </c>
      <c r="G153" s="158" t="s">
        <v>153</v>
      </c>
      <c r="H153" s="159">
        <v>39.566000000000003</v>
      </c>
      <c r="I153" s="160"/>
      <c r="J153" s="161">
        <f>ROUND(I153*H153,2)</f>
        <v>0</v>
      </c>
      <c r="K153" s="162"/>
      <c r="L153" s="32"/>
      <c r="M153" s="163" t="s">
        <v>1</v>
      </c>
      <c r="N153" s="164" t="s">
        <v>41</v>
      </c>
      <c r="O153" s="60"/>
      <c r="P153" s="165">
        <f>O153*H153</f>
        <v>0</v>
      </c>
      <c r="Q153" s="165">
        <v>0</v>
      </c>
      <c r="R153" s="165">
        <f>Q153*H153</f>
        <v>0</v>
      </c>
      <c r="S153" s="165">
        <v>0</v>
      </c>
      <c r="T153" s="166">
        <f>S153*H153</f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67" t="s">
        <v>147</v>
      </c>
      <c r="AT153" s="167" t="s">
        <v>143</v>
      </c>
      <c r="AU153" s="167" t="s">
        <v>86</v>
      </c>
      <c r="AY153" s="16" t="s">
        <v>141</v>
      </c>
      <c r="BE153" s="168">
        <f>IF(N153="základná",J153,0)</f>
        <v>0</v>
      </c>
      <c r="BF153" s="168">
        <f>IF(N153="znížená",J153,0)</f>
        <v>0</v>
      </c>
      <c r="BG153" s="168">
        <f>IF(N153="zákl. prenesená",J153,0)</f>
        <v>0</v>
      </c>
      <c r="BH153" s="168">
        <f>IF(N153="zníž. prenesená",J153,0)</f>
        <v>0</v>
      </c>
      <c r="BI153" s="168">
        <f>IF(N153="nulová",J153,0)</f>
        <v>0</v>
      </c>
      <c r="BJ153" s="16" t="s">
        <v>86</v>
      </c>
      <c r="BK153" s="168">
        <f>ROUND(I153*H153,2)</f>
        <v>0</v>
      </c>
      <c r="BL153" s="16" t="s">
        <v>147</v>
      </c>
      <c r="BM153" s="167" t="s">
        <v>188</v>
      </c>
    </row>
    <row r="154" spans="1:65" s="13" customFormat="1">
      <c r="B154" s="169"/>
      <c r="D154" s="170" t="s">
        <v>148</v>
      </c>
      <c r="E154" s="171" t="s">
        <v>1</v>
      </c>
      <c r="F154" s="172" t="s">
        <v>498</v>
      </c>
      <c r="H154" s="173">
        <v>37.316000000000003</v>
      </c>
      <c r="I154" s="174"/>
      <c r="L154" s="169"/>
      <c r="M154" s="175"/>
      <c r="N154" s="176"/>
      <c r="O154" s="176"/>
      <c r="P154" s="176"/>
      <c r="Q154" s="176"/>
      <c r="R154" s="176"/>
      <c r="S154" s="176"/>
      <c r="T154" s="177"/>
      <c r="AT154" s="171" t="s">
        <v>148</v>
      </c>
      <c r="AU154" s="171" t="s">
        <v>86</v>
      </c>
      <c r="AV154" s="13" t="s">
        <v>86</v>
      </c>
      <c r="AW154" s="13" t="s">
        <v>31</v>
      </c>
      <c r="AX154" s="13" t="s">
        <v>75</v>
      </c>
      <c r="AY154" s="171" t="s">
        <v>141</v>
      </c>
    </row>
    <row r="155" spans="1:65" s="13" customFormat="1" ht="22.5">
      <c r="B155" s="169"/>
      <c r="D155" s="170" t="s">
        <v>148</v>
      </c>
      <c r="E155" s="171" t="s">
        <v>1</v>
      </c>
      <c r="F155" s="172" t="s">
        <v>499</v>
      </c>
      <c r="H155" s="173">
        <v>2.25</v>
      </c>
      <c r="I155" s="174"/>
      <c r="L155" s="169"/>
      <c r="M155" s="175"/>
      <c r="N155" s="176"/>
      <c r="O155" s="176"/>
      <c r="P155" s="176"/>
      <c r="Q155" s="176"/>
      <c r="R155" s="176"/>
      <c r="S155" s="176"/>
      <c r="T155" s="177"/>
      <c r="AT155" s="171" t="s">
        <v>148</v>
      </c>
      <c r="AU155" s="171" t="s">
        <v>86</v>
      </c>
      <c r="AV155" s="13" t="s">
        <v>86</v>
      </c>
      <c r="AW155" s="13" t="s">
        <v>31</v>
      </c>
      <c r="AX155" s="13" t="s">
        <v>75</v>
      </c>
      <c r="AY155" s="171" t="s">
        <v>141</v>
      </c>
    </row>
    <row r="156" spans="1:65" s="14" customFormat="1">
      <c r="B156" s="178"/>
      <c r="D156" s="170" t="s">
        <v>148</v>
      </c>
      <c r="E156" s="179" t="s">
        <v>1</v>
      </c>
      <c r="F156" s="180" t="s">
        <v>150</v>
      </c>
      <c r="H156" s="181">
        <v>39.566000000000003</v>
      </c>
      <c r="I156" s="182"/>
      <c r="L156" s="178"/>
      <c r="M156" s="183"/>
      <c r="N156" s="184"/>
      <c r="O156" s="184"/>
      <c r="P156" s="184"/>
      <c r="Q156" s="184"/>
      <c r="R156" s="184"/>
      <c r="S156" s="184"/>
      <c r="T156" s="185"/>
      <c r="AT156" s="179" t="s">
        <v>148</v>
      </c>
      <c r="AU156" s="179" t="s">
        <v>86</v>
      </c>
      <c r="AV156" s="14" t="s">
        <v>147</v>
      </c>
      <c r="AW156" s="14" t="s">
        <v>31</v>
      </c>
      <c r="AX156" s="14" t="s">
        <v>81</v>
      </c>
      <c r="AY156" s="179" t="s">
        <v>141</v>
      </c>
    </row>
    <row r="157" spans="1:65" s="2" customFormat="1" ht="24.2" customHeight="1">
      <c r="A157" s="31"/>
      <c r="B157" s="154"/>
      <c r="C157" s="155" t="s">
        <v>169</v>
      </c>
      <c r="D157" s="155" t="s">
        <v>143</v>
      </c>
      <c r="E157" s="156" t="s">
        <v>220</v>
      </c>
      <c r="F157" s="157" t="s">
        <v>221</v>
      </c>
      <c r="G157" s="158" t="s">
        <v>153</v>
      </c>
      <c r="H157" s="159">
        <v>39.566000000000003</v>
      </c>
      <c r="I157" s="160"/>
      <c r="J157" s="161">
        <f>ROUND(I157*H157,2)</f>
        <v>0</v>
      </c>
      <c r="K157" s="162"/>
      <c r="L157" s="32"/>
      <c r="M157" s="163" t="s">
        <v>1</v>
      </c>
      <c r="N157" s="164" t="s">
        <v>41</v>
      </c>
      <c r="O157" s="60"/>
      <c r="P157" s="165">
        <f>O157*H157</f>
        <v>0</v>
      </c>
      <c r="Q157" s="165">
        <v>0</v>
      </c>
      <c r="R157" s="165">
        <f>Q157*H157</f>
        <v>0</v>
      </c>
      <c r="S157" s="165">
        <v>0</v>
      </c>
      <c r="T157" s="166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67" t="s">
        <v>147</v>
      </c>
      <c r="AT157" s="167" t="s">
        <v>143</v>
      </c>
      <c r="AU157" s="167" t="s">
        <v>86</v>
      </c>
      <c r="AY157" s="16" t="s">
        <v>141</v>
      </c>
      <c r="BE157" s="168">
        <f>IF(N157="základná",J157,0)</f>
        <v>0</v>
      </c>
      <c r="BF157" s="168">
        <f>IF(N157="znížená",J157,0)</f>
        <v>0</v>
      </c>
      <c r="BG157" s="168">
        <f>IF(N157="zákl. prenesená",J157,0)</f>
        <v>0</v>
      </c>
      <c r="BH157" s="168">
        <f>IF(N157="zníž. prenesená",J157,0)</f>
        <v>0</v>
      </c>
      <c r="BI157" s="168">
        <f>IF(N157="nulová",J157,0)</f>
        <v>0</v>
      </c>
      <c r="BJ157" s="16" t="s">
        <v>86</v>
      </c>
      <c r="BK157" s="168">
        <f>ROUND(I157*H157,2)</f>
        <v>0</v>
      </c>
      <c r="BL157" s="16" t="s">
        <v>147</v>
      </c>
      <c r="BM157" s="167" t="s">
        <v>7</v>
      </c>
    </row>
    <row r="158" spans="1:65" s="2" customFormat="1" ht="16.5" customHeight="1">
      <c r="A158" s="31"/>
      <c r="B158" s="154"/>
      <c r="C158" s="155" t="s">
        <v>191</v>
      </c>
      <c r="D158" s="155" t="s">
        <v>143</v>
      </c>
      <c r="E158" s="156" t="s">
        <v>500</v>
      </c>
      <c r="F158" s="157" t="s">
        <v>501</v>
      </c>
      <c r="G158" s="158" t="s">
        <v>260</v>
      </c>
      <c r="H158" s="159">
        <v>1.841</v>
      </c>
      <c r="I158" s="160"/>
      <c r="J158" s="161">
        <f>ROUND(I158*H158,2)</f>
        <v>0</v>
      </c>
      <c r="K158" s="162"/>
      <c r="L158" s="32"/>
      <c r="M158" s="163" t="s">
        <v>1</v>
      </c>
      <c r="N158" s="164" t="s">
        <v>41</v>
      </c>
      <c r="O158" s="60"/>
      <c r="P158" s="165">
        <f>O158*H158</f>
        <v>0</v>
      </c>
      <c r="Q158" s="165">
        <v>0</v>
      </c>
      <c r="R158" s="165">
        <f>Q158*H158</f>
        <v>0</v>
      </c>
      <c r="S158" s="165">
        <v>0</v>
      </c>
      <c r="T158" s="166">
        <f>S158*H158</f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67" t="s">
        <v>147</v>
      </c>
      <c r="AT158" s="167" t="s">
        <v>143</v>
      </c>
      <c r="AU158" s="167" t="s">
        <v>86</v>
      </c>
      <c r="AY158" s="16" t="s">
        <v>141</v>
      </c>
      <c r="BE158" s="168">
        <f>IF(N158="základná",J158,0)</f>
        <v>0</v>
      </c>
      <c r="BF158" s="168">
        <f>IF(N158="znížená",J158,0)</f>
        <v>0</v>
      </c>
      <c r="BG158" s="168">
        <f>IF(N158="zákl. prenesená",J158,0)</f>
        <v>0</v>
      </c>
      <c r="BH158" s="168">
        <f>IF(N158="zníž. prenesená",J158,0)</f>
        <v>0</v>
      </c>
      <c r="BI158" s="168">
        <f>IF(N158="nulová",J158,0)</f>
        <v>0</v>
      </c>
      <c r="BJ158" s="16" t="s">
        <v>86</v>
      </c>
      <c r="BK158" s="168">
        <f>ROUND(I158*H158,2)</f>
        <v>0</v>
      </c>
      <c r="BL158" s="16" t="s">
        <v>147</v>
      </c>
      <c r="BM158" s="167" t="s">
        <v>194</v>
      </c>
    </row>
    <row r="159" spans="1:65" s="13" customFormat="1">
      <c r="B159" s="169"/>
      <c r="D159" s="170" t="s">
        <v>148</v>
      </c>
      <c r="E159" s="171" t="s">
        <v>1</v>
      </c>
      <c r="F159" s="172" t="s">
        <v>502</v>
      </c>
      <c r="H159" s="173">
        <v>1.841</v>
      </c>
      <c r="I159" s="174"/>
      <c r="L159" s="169"/>
      <c r="M159" s="175"/>
      <c r="N159" s="176"/>
      <c r="O159" s="176"/>
      <c r="P159" s="176"/>
      <c r="Q159" s="176"/>
      <c r="R159" s="176"/>
      <c r="S159" s="176"/>
      <c r="T159" s="177"/>
      <c r="AT159" s="171" t="s">
        <v>148</v>
      </c>
      <c r="AU159" s="171" t="s">
        <v>86</v>
      </c>
      <c r="AV159" s="13" t="s">
        <v>86</v>
      </c>
      <c r="AW159" s="13" t="s">
        <v>31</v>
      </c>
      <c r="AX159" s="13" t="s">
        <v>75</v>
      </c>
      <c r="AY159" s="171" t="s">
        <v>141</v>
      </c>
    </row>
    <row r="160" spans="1:65" s="14" customFormat="1">
      <c r="B160" s="178"/>
      <c r="D160" s="170" t="s">
        <v>148</v>
      </c>
      <c r="E160" s="179" t="s">
        <v>1</v>
      </c>
      <c r="F160" s="180" t="s">
        <v>150</v>
      </c>
      <c r="H160" s="181">
        <v>1.841</v>
      </c>
      <c r="I160" s="182"/>
      <c r="L160" s="178"/>
      <c r="M160" s="183"/>
      <c r="N160" s="184"/>
      <c r="O160" s="184"/>
      <c r="P160" s="184"/>
      <c r="Q160" s="184"/>
      <c r="R160" s="184"/>
      <c r="S160" s="184"/>
      <c r="T160" s="185"/>
      <c r="AT160" s="179" t="s">
        <v>148</v>
      </c>
      <c r="AU160" s="179" t="s">
        <v>86</v>
      </c>
      <c r="AV160" s="14" t="s">
        <v>147</v>
      </c>
      <c r="AW160" s="14" t="s">
        <v>31</v>
      </c>
      <c r="AX160" s="14" t="s">
        <v>81</v>
      </c>
      <c r="AY160" s="179" t="s">
        <v>141</v>
      </c>
    </row>
    <row r="161" spans="1:65" s="12" customFormat="1" ht="22.9" customHeight="1">
      <c r="B161" s="141"/>
      <c r="D161" s="142" t="s">
        <v>74</v>
      </c>
      <c r="E161" s="152" t="s">
        <v>185</v>
      </c>
      <c r="F161" s="152" t="s">
        <v>301</v>
      </c>
      <c r="I161" s="144"/>
      <c r="J161" s="153">
        <f>BK161</f>
        <v>0</v>
      </c>
      <c r="L161" s="141"/>
      <c r="M161" s="146"/>
      <c r="N161" s="147"/>
      <c r="O161" s="147"/>
      <c r="P161" s="148">
        <f>SUM(P162:P177)</f>
        <v>0</v>
      </c>
      <c r="Q161" s="147"/>
      <c r="R161" s="148">
        <f>SUM(R162:R177)</f>
        <v>0</v>
      </c>
      <c r="S161" s="147"/>
      <c r="T161" s="149">
        <f>SUM(T162:T177)</f>
        <v>0</v>
      </c>
      <c r="AR161" s="142" t="s">
        <v>81</v>
      </c>
      <c r="AT161" s="150" t="s">
        <v>74</v>
      </c>
      <c r="AU161" s="150" t="s">
        <v>81</v>
      </c>
      <c r="AY161" s="142" t="s">
        <v>141</v>
      </c>
      <c r="BK161" s="151">
        <f>SUM(BK162:BK177)</f>
        <v>0</v>
      </c>
    </row>
    <row r="162" spans="1:65" s="2" customFormat="1" ht="16.5" customHeight="1">
      <c r="A162" s="31"/>
      <c r="B162" s="154"/>
      <c r="C162" s="155" t="s">
        <v>173</v>
      </c>
      <c r="D162" s="155" t="s">
        <v>143</v>
      </c>
      <c r="E162" s="156" t="s">
        <v>368</v>
      </c>
      <c r="F162" s="157" t="s">
        <v>503</v>
      </c>
      <c r="G162" s="158" t="s">
        <v>146</v>
      </c>
      <c r="H162" s="159">
        <v>1</v>
      </c>
      <c r="I162" s="160"/>
      <c r="J162" s="161">
        <f>ROUND(I162*H162,2)</f>
        <v>0</v>
      </c>
      <c r="K162" s="162"/>
      <c r="L162" s="32"/>
      <c r="M162" s="163" t="s">
        <v>1</v>
      </c>
      <c r="N162" s="164" t="s">
        <v>41</v>
      </c>
      <c r="O162" s="60"/>
      <c r="P162" s="165">
        <f>O162*H162</f>
        <v>0</v>
      </c>
      <c r="Q162" s="165">
        <v>0</v>
      </c>
      <c r="R162" s="165">
        <f>Q162*H162</f>
        <v>0</v>
      </c>
      <c r="S162" s="165">
        <v>0</v>
      </c>
      <c r="T162" s="166">
        <f>S162*H162</f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67" t="s">
        <v>147</v>
      </c>
      <c r="AT162" s="167" t="s">
        <v>143</v>
      </c>
      <c r="AU162" s="167" t="s">
        <v>86</v>
      </c>
      <c r="AY162" s="16" t="s">
        <v>141</v>
      </c>
      <c r="BE162" s="168">
        <f>IF(N162="základná",J162,0)</f>
        <v>0</v>
      </c>
      <c r="BF162" s="168">
        <f>IF(N162="znížená",J162,0)</f>
        <v>0</v>
      </c>
      <c r="BG162" s="168">
        <f>IF(N162="zákl. prenesená",J162,0)</f>
        <v>0</v>
      </c>
      <c r="BH162" s="168">
        <f>IF(N162="zníž. prenesená",J162,0)</f>
        <v>0</v>
      </c>
      <c r="BI162" s="168">
        <f>IF(N162="nulová",J162,0)</f>
        <v>0</v>
      </c>
      <c r="BJ162" s="16" t="s">
        <v>86</v>
      </c>
      <c r="BK162" s="168">
        <f>ROUND(I162*H162,2)</f>
        <v>0</v>
      </c>
      <c r="BL162" s="16" t="s">
        <v>147</v>
      </c>
      <c r="BM162" s="167" t="s">
        <v>198</v>
      </c>
    </row>
    <row r="163" spans="1:65" s="2" customFormat="1" ht="16.5" customHeight="1">
      <c r="A163" s="31"/>
      <c r="B163" s="154"/>
      <c r="C163" s="186" t="s">
        <v>200</v>
      </c>
      <c r="D163" s="186" t="s">
        <v>195</v>
      </c>
      <c r="E163" s="187" t="s">
        <v>372</v>
      </c>
      <c r="F163" s="188" t="s">
        <v>373</v>
      </c>
      <c r="G163" s="189" t="s">
        <v>146</v>
      </c>
      <c r="H163" s="190">
        <v>1</v>
      </c>
      <c r="I163" s="191"/>
      <c r="J163" s="192">
        <f>ROUND(I163*H163,2)</f>
        <v>0</v>
      </c>
      <c r="K163" s="193"/>
      <c r="L163" s="194"/>
      <c r="M163" s="195" t="s">
        <v>1</v>
      </c>
      <c r="N163" s="196" t="s">
        <v>41</v>
      </c>
      <c r="O163" s="60"/>
      <c r="P163" s="165">
        <f>O163*H163</f>
        <v>0</v>
      </c>
      <c r="Q163" s="165">
        <v>0</v>
      </c>
      <c r="R163" s="165">
        <f>Q163*H163</f>
        <v>0</v>
      </c>
      <c r="S163" s="165">
        <v>0</v>
      </c>
      <c r="T163" s="166">
        <f>S163*H163</f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67" t="s">
        <v>162</v>
      </c>
      <c r="AT163" s="167" t="s">
        <v>195</v>
      </c>
      <c r="AU163" s="167" t="s">
        <v>86</v>
      </c>
      <c r="AY163" s="16" t="s">
        <v>141</v>
      </c>
      <c r="BE163" s="168">
        <f>IF(N163="základná",J163,0)</f>
        <v>0</v>
      </c>
      <c r="BF163" s="168">
        <f>IF(N163="znížená",J163,0)</f>
        <v>0</v>
      </c>
      <c r="BG163" s="168">
        <f>IF(N163="zákl. prenesená",J163,0)</f>
        <v>0</v>
      </c>
      <c r="BH163" s="168">
        <f>IF(N163="zníž. prenesená",J163,0)</f>
        <v>0</v>
      </c>
      <c r="BI163" s="168">
        <f>IF(N163="nulová",J163,0)</f>
        <v>0</v>
      </c>
      <c r="BJ163" s="16" t="s">
        <v>86</v>
      </c>
      <c r="BK163" s="168">
        <f>ROUND(I163*H163,2)</f>
        <v>0</v>
      </c>
      <c r="BL163" s="16" t="s">
        <v>147</v>
      </c>
      <c r="BM163" s="167" t="s">
        <v>203</v>
      </c>
    </row>
    <row r="164" spans="1:65" s="2" customFormat="1" ht="33" customHeight="1">
      <c r="A164" s="31"/>
      <c r="B164" s="154"/>
      <c r="C164" s="155" t="s">
        <v>179</v>
      </c>
      <c r="D164" s="155" t="s">
        <v>143</v>
      </c>
      <c r="E164" s="156" t="s">
        <v>504</v>
      </c>
      <c r="F164" s="157" t="s">
        <v>505</v>
      </c>
      <c r="G164" s="158" t="s">
        <v>178</v>
      </c>
      <c r="H164" s="159">
        <v>50.210999999999999</v>
      </c>
      <c r="I164" s="160"/>
      <c r="J164" s="161">
        <f>ROUND(I164*H164,2)</f>
        <v>0</v>
      </c>
      <c r="K164" s="162"/>
      <c r="L164" s="32"/>
      <c r="M164" s="163" t="s">
        <v>1</v>
      </c>
      <c r="N164" s="164" t="s">
        <v>41</v>
      </c>
      <c r="O164" s="60"/>
      <c r="P164" s="165">
        <f>O164*H164</f>
        <v>0</v>
      </c>
      <c r="Q164" s="165">
        <v>0</v>
      </c>
      <c r="R164" s="165">
        <f>Q164*H164</f>
        <v>0</v>
      </c>
      <c r="S164" s="165">
        <v>0</v>
      </c>
      <c r="T164" s="166">
        <f>S164*H164</f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67" t="s">
        <v>147</v>
      </c>
      <c r="AT164" s="167" t="s">
        <v>143</v>
      </c>
      <c r="AU164" s="167" t="s">
        <v>86</v>
      </c>
      <c r="AY164" s="16" t="s">
        <v>141</v>
      </c>
      <c r="BE164" s="168">
        <f>IF(N164="základná",J164,0)</f>
        <v>0</v>
      </c>
      <c r="BF164" s="168">
        <f>IF(N164="znížená",J164,0)</f>
        <v>0</v>
      </c>
      <c r="BG164" s="168">
        <f>IF(N164="zákl. prenesená",J164,0)</f>
        <v>0</v>
      </c>
      <c r="BH164" s="168">
        <f>IF(N164="zníž. prenesená",J164,0)</f>
        <v>0</v>
      </c>
      <c r="BI164" s="168">
        <f>IF(N164="nulová",J164,0)</f>
        <v>0</v>
      </c>
      <c r="BJ164" s="16" t="s">
        <v>86</v>
      </c>
      <c r="BK164" s="168">
        <f>ROUND(I164*H164,2)</f>
        <v>0</v>
      </c>
      <c r="BL164" s="16" t="s">
        <v>147</v>
      </c>
      <c r="BM164" s="167" t="s">
        <v>207</v>
      </c>
    </row>
    <row r="165" spans="1:65" s="13" customFormat="1">
      <c r="B165" s="169"/>
      <c r="D165" s="170" t="s">
        <v>148</v>
      </c>
      <c r="E165" s="171" t="s">
        <v>1</v>
      </c>
      <c r="F165" s="172" t="s">
        <v>506</v>
      </c>
      <c r="H165" s="173">
        <v>50.210999999999999</v>
      </c>
      <c r="I165" s="174"/>
      <c r="L165" s="169"/>
      <c r="M165" s="175"/>
      <c r="N165" s="176"/>
      <c r="O165" s="176"/>
      <c r="P165" s="176"/>
      <c r="Q165" s="176"/>
      <c r="R165" s="176"/>
      <c r="S165" s="176"/>
      <c r="T165" s="177"/>
      <c r="AT165" s="171" t="s">
        <v>148</v>
      </c>
      <c r="AU165" s="171" t="s">
        <v>86</v>
      </c>
      <c r="AV165" s="13" t="s">
        <v>86</v>
      </c>
      <c r="AW165" s="13" t="s">
        <v>31</v>
      </c>
      <c r="AX165" s="13" t="s">
        <v>75</v>
      </c>
      <c r="AY165" s="171" t="s">
        <v>141</v>
      </c>
    </row>
    <row r="166" spans="1:65" s="14" customFormat="1">
      <c r="B166" s="178"/>
      <c r="D166" s="170" t="s">
        <v>148</v>
      </c>
      <c r="E166" s="179" t="s">
        <v>1</v>
      </c>
      <c r="F166" s="180" t="s">
        <v>150</v>
      </c>
      <c r="H166" s="181">
        <v>50.210999999999999</v>
      </c>
      <c r="I166" s="182"/>
      <c r="L166" s="178"/>
      <c r="M166" s="183"/>
      <c r="N166" s="184"/>
      <c r="O166" s="184"/>
      <c r="P166" s="184"/>
      <c r="Q166" s="184"/>
      <c r="R166" s="184"/>
      <c r="S166" s="184"/>
      <c r="T166" s="185"/>
      <c r="AT166" s="179" t="s">
        <v>148</v>
      </c>
      <c r="AU166" s="179" t="s">
        <v>86</v>
      </c>
      <c r="AV166" s="14" t="s">
        <v>147</v>
      </c>
      <c r="AW166" s="14" t="s">
        <v>31</v>
      </c>
      <c r="AX166" s="14" t="s">
        <v>81</v>
      </c>
      <c r="AY166" s="179" t="s">
        <v>141</v>
      </c>
    </row>
    <row r="167" spans="1:65" s="2" customFormat="1" ht="33" customHeight="1">
      <c r="A167" s="31"/>
      <c r="B167" s="154"/>
      <c r="C167" s="155" t="s">
        <v>209</v>
      </c>
      <c r="D167" s="155" t="s">
        <v>143</v>
      </c>
      <c r="E167" s="156" t="s">
        <v>507</v>
      </c>
      <c r="F167" s="157" t="s">
        <v>508</v>
      </c>
      <c r="G167" s="158" t="s">
        <v>146</v>
      </c>
      <c r="H167" s="159">
        <v>26.68</v>
      </c>
      <c r="I167" s="160"/>
      <c r="J167" s="161">
        <f>ROUND(I167*H167,2)</f>
        <v>0</v>
      </c>
      <c r="K167" s="162"/>
      <c r="L167" s="32"/>
      <c r="M167" s="163" t="s">
        <v>1</v>
      </c>
      <c r="N167" s="164" t="s">
        <v>41</v>
      </c>
      <c r="O167" s="60"/>
      <c r="P167" s="165">
        <f>O167*H167</f>
        <v>0</v>
      </c>
      <c r="Q167" s="165">
        <v>0</v>
      </c>
      <c r="R167" s="165">
        <f>Q167*H167</f>
        <v>0</v>
      </c>
      <c r="S167" s="165">
        <v>0</v>
      </c>
      <c r="T167" s="166">
        <f>S167*H167</f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167" t="s">
        <v>147</v>
      </c>
      <c r="AT167" s="167" t="s">
        <v>143</v>
      </c>
      <c r="AU167" s="167" t="s">
        <v>86</v>
      </c>
      <c r="AY167" s="16" t="s">
        <v>141</v>
      </c>
      <c r="BE167" s="168">
        <f>IF(N167="základná",J167,0)</f>
        <v>0</v>
      </c>
      <c r="BF167" s="168">
        <f>IF(N167="znížená",J167,0)</f>
        <v>0</v>
      </c>
      <c r="BG167" s="168">
        <f>IF(N167="zákl. prenesená",J167,0)</f>
        <v>0</v>
      </c>
      <c r="BH167" s="168">
        <f>IF(N167="zníž. prenesená",J167,0)</f>
        <v>0</v>
      </c>
      <c r="BI167" s="168">
        <f>IF(N167="nulová",J167,0)</f>
        <v>0</v>
      </c>
      <c r="BJ167" s="16" t="s">
        <v>86</v>
      </c>
      <c r="BK167" s="168">
        <f>ROUND(I167*H167,2)</f>
        <v>0</v>
      </c>
      <c r="BL167" s="16" t="s">
        <v>147</v>
      </c>
      <c r="BM167" s="167" t="s">
        <v>212</v>
      </c>
    </row>
    <row r="168" spans="1:65" s="13" customFormat="1">
      <c r="B168" s="169"/>
      <c r="D168" s="170" t="s">
        <v>148</v>
      </c>
      <c r="E168" s="171" t="s">
        <v>1</v>
      </c>
      <c r="F168" s="172" t="s">
        <v>509</v>
      </c>
      <c r="H168" s="173">
        <v>26.68</v>
      </c>
      <c r="I168" s="174"/>
      <c r="L168" s="169"/>
      <c r="M168" s="175"/>
      <c r="N168" s="176"/>
      <c r="O168" s="176"/>
      <c r="P168" s="176"/>
      <c r="Q168" s="176"/>
      <c r="R168" s="176"/>
      <c r="S168" s="176"/>
      <c r="T168" s="177"/>
      <c r="AT168" s="171" t="s">
        <v>148</v>
      </c>
      <c r="AU168" s="171" t="s">
        <v>86</v>
      </c>
      <c r="AV168" s="13" t="s">
        <v>86</v>
      </c>
      <c r="AW168" s="13" t="s">
        <v>31</v>
      </c>
      <c r="AX168" s="13" t="s">
        <v>75</v>
      </c>
      <c r="AY168" s="171" t="s">
        <v>141</v>
      </c>
    </row>
    <row r="169" spans="1:65" s="14" customFormat="1">
      <c r="B169" s="178"/>
      <c r="D169" s="170" t="s">
        <v>148</v>
      </c>
      <c r="E169" s="179" t="s">
        <v>1</v>
      </c>
      <c r="F169" s="180" t="s">
        <v>150</v>
      </c>
      <c r="H169" s="181">
        <v>26.68</v>
      </c>
      <c r="I169" s="182"/>
      <c r="L169" s="178"/>
      <c r="M169" s="183"/>
      <c r="N169" s="184"/>
      <c r="O169" s="184"/>
      <c r="P169" s="184"/>
      <c r="Q169" s="184"/>
      <c r="R169" s="184"/>
      <c r="S169" s="184"/>
      <c r="T169" s="185"/>
      <c r="AT169" s="179" t="s">
        <v>148</v>
      </c>
      <c r="AU169" s="179" t="s">
        <v>86</v>
      </c>
      <c r="AV169" s="14" t="s">
        <v>147</v>
      </c>
      <c r="AW169" s="14" t="s">
        <v>31</v>
      </c>
      <c r="AX169" s="14" t="s">
        <v>81</v>
      </c>
      <c r="AY169" s="179" t="s">
        <v>141</v>
      </c>
    </row>
    <row r="170" spans="1:65" s="2" customFormat="1" ht="21.75" customHeight="1">
      <c r="A170" s="31"/>
      <c r="B170" s="154"/>
      <c r="C170" s="155" t="s">
        <v>184</v>
      </c>
      <c r="D170" s="155" t="s">
        <v>143</v>
      </c>
      <c r="E170" s="156" t="s">
        <v>409</v>
      </c>
      <c r="F170" s="157" t="s">
        <v>410</v>
      </c>
      <c r="G170" s="158" t="s">
        <v>260</v>
      </c>
      <c r="H170" s="159">
        <v>159.04300000000001</v>
      </c>
      <c r="I170" s="160"/>
      <c r="J170" s="161">
        <f>ROUND(I170*H170,2)</f>
        <v>0</v>
      </c>
      <c r="K170" s="162"/>
      <c r="L170" s="32"/>
      <c r="M170" s="163" t="s">
        <v>1</v>
      </c>
      <c r="N170" s="164" t="s">
        <v>41</v>
      </c>
      <c r="O170" s="60"/>
      <c r="P170" s="165">
        <f>O170*H170</f>
        <v>0</v>
      </c>
      <c r="Q170" s="165">
        <v>0</v>
      </c>
      <c r="R170" s="165">
        <f>Q170*H170</f>
        <v>0</v>
      </c>
      <c r="S170" s="165">
        <v>0</v>
      </c>
      <c r="T170" s="166">
        <f>S170*H170</f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67" t="s">
        <v>147</v>
      </c>
      <c r="AT170" s="167" t="s">
        <v>143</v>
      </c>
      <c r="AU170" s="167" t="s">
        <v>86</v>
      </c>
      <c r="AY170" s="16" t="s">
        <v>141</v>
      </c>
      <c r="BE170" s="168">
        <f>IF(N170="základná",J170,0)</f>
        <v>0</v>
      </c>
      <c r="BF170" s="168">
        <f>IF(N170="znížená",J170,0)</f>
        <v>0</v>
      </c>
      <c r="BG170" s="168">
        <f>IF(N170="zákl. prenesená",J170,0)</f>
        <v>0</v>
      </c>
      <c r="BH170" s="168">
        <f>IF(N170="zníž. prenesená",J170,0)</f>
        <v>0</v>
      </c>
      <c r="BI170" s="168">
        <f>IF(N170="nulová",J170,0)</f>
        <v>0</v>
      </c>
      <c r="BJ170" s="16" t="s">
        <v>86</v>
      </c>
      <c r="BK170" s="168">
        <f>ROUND(I170*H170,2)</f>
        <v>0</v>
      </c>
      <c r="BL170" s="16" t="s">
        <v>147</v>
      </c>
      <c r="BM170" s="167" t="s">
        <v>216</v>
      </c>
    </row>
    <row r="171" spans="1:65" s="2" customFormat="1" ht="24.2" customHeight="1">
      <c r="A171" s="31"/>
      <c r="B171" s="154"/>
      <c r="C171" s="155" t="s">
        <v>219</v>
      </c>
      <c r="D171" s="155" t="s">
        <v>143</v>
      </c>
      <c r="E171" s="156" t="s">
        <v>413</v>
      </c>
      <c r="F171" s="157" t="s">
        <v>510</v>
      </c>
      <c r="G171" s="158" t="s">
        <v>260</v>
      </c>
      <c r="H171" s="159">
        <v>318.08600000000001</v>
      </c>
      <c r="I171" s="160"/>
      <c r="J171" s="161">
        <f>ROUND(I171*H171,2)</f>
        <v>0</v>
      </c>
      <c r="K171" s="162"/>
      <c r="L171" s="32"/>
      <c r="M171" s="163" t="s">
        <v>1</v>
      </c>
      <c r="N171" s="164" t="s">
        <v>41</v>
      </c>
      <c r="O171" s="60"/>
      <c r="P171" s="165">
        <f>O171*H171</f>
        <v>0</v>
      </c>
      <c r="Q171" s="165">
        <v>0</v>
      </c>
      <c r="R171" s="165">
        <f>Q171*H171</f>
        <v>0</v>
      </c>
      <c r="S171" s="165">
        <v>0</v>
      </c>
      <c r="T171" s="166">
        <f>S171*H171</f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67" t="s">
        <v>147</v>
      </c>
      <c r="AT171" s="167" t="s">
        <v>143</v>
      </c>
      <c r="AU171" s="167" t="s">
        <v>86</v>
      </c>
      <c r="AY171" s="16" t="s">
        <v>141</v>
      </c>
      <c r="BE171" s="168">
        <f>IF(N171="základná",J171,0)</f>
        <v>0</v>
      </c>
      <c r="BF171" s="168">
        <f>IF(N171="znížená",J171,0)</f>
        <v>0</v>
      </c>
      <c r="BG171" s="168">
        <f>IF(N171="zákl. prenesená",J171,0)</f>
        <v>0</v>
      </c>
      <c r="BH171" s="168">
        <f>IF(N171="zníž. prenesená",J171,0)</f>
        <v>0</v>
      </c>
      <c r="BI171" s="168">
        <f>IF(N171="nulová",J171,0)</f>
        <v>0</v>
      </c>
      <c r="BJ171" s="16" t="s">
        <v>86</v>
      </c>
      <c r="BK171" s="168">
        <f>ROUND(I171*H171,2)</f>
        <v>0</v>
      </c>
      <c r="BL171" s="16" t="s">
        <v>147</v>
      </c>
      <c r="BM171" s="167" t="s">
        <v>222</v>
      </c>
    </row>
    <row r="172" spans="1:65" s="13" customFormat="1">
      <c r="B172" s="169"/>
      <c r="D172" s="170" t="s">
        <v>148</v>
      </c>
      <c r="E172" s="171" t="s">
        <v>1</v>
      </c>
      <c r="F172" s="172" t="s">
        <v>511</v>
      </c>
      <c r="H172" s="173">
        <v>318.08600000000001</v>
      </c>
      <c r="I172" s="174"/>
      <c r="L172" s="169"/>
      <c r="M172" s="175"/>
      <c r="N172" s="176"/>
      <c r="O172" s="176"/>
      <c r="P172" s="176"/>
      <c r="Q172" s="176"/>
      <c r="R172" s="176"/>
      <c r="S172" s="176"/>
      <c r="T172" s="177"/>
      <c r="AT172" s="171" t="s">
        <v>148</v>
      </c>
      <c r="AU172" s="171" t="s">
        <v>86</v>
      </c>
      <c r="AV172" s="13" t="s">
        <v>86</v>
      </c>
      <c r="AW172" s="13" t="s">
        <v>31</v>
      </c>
      <c r="AX172" s="13" t="s">
        <v>75</v>
      </c>
      <c r="AY172" s="171" t="s">
        <v>141</v>
      </c>
    </row>
    <row r="173" spans="1:65" s="14" customFormat="1">
      <c r="B173" s="178"/>
      <c r="D173" s="170" t="s">
        <v>148</v>
      </c>
      <c r="E173" s="179" t="s">
        <v>1</v>
      </c>
      <c r="F173" s="180" t="s">
        <v>150</v>
      </c>
      <c r="H173" s="181">
        <v>318.08600000000001</v>
      </c>
      <c r="I173" s="182"/>
      <c r="L173" s="178"/>
      <c r="M173" s="183"/>
      <c r="N173" s="184"/>
      <c r="O173" s="184"/>
      <c r="P173" s="184"/>
      <c r="Q173" s="184"/>
      <c r="R173" s="184"/>
      <c r="S173" s="184"/>
      <c r="T173" s="185"/>
      <c r="AT173" s="179" t="s">
        <v>148</v>
      </c>
      <c r="AU173" s="179" t="s">
        <v>86</v>
      </c>
      <c r="AV173" s="14" t="s">
        <v>147</v>
      </c>
      <c r="AW173" s="14" t="s">
        <v>31</v>
      </c>
      <c r="AX173" s="14" t="s">
        <v>81</v>
      </c>
      <c r="AY173" s="179" t="s">
        <v>141</v>
      </c>
    </row>
    <row r="174" spans="1:65" s="2" customFormat="1" ht="16.5" customHeight="1">
      <c r="A174" s="31"/>
      <c r="B174" s="154"/>
      <c r="C174" s="155" t="s">
        <v>188</v>
      </c>
      <c r="D174" s="155" t="s">
        <v>143</v>
      </c>
      <c r="E174" s="156" t="s">
        <v>417</v>
      </c>
      <c r="F174" s="157" t="s">
        <v>512</v>
      </c>
      <c r="G174" s="158" t="s">
        <v>260</v>
      </c>
      <c r="H174" s="159">
        <v>159.04300000000001</v>
      </c>
      <c r="I174" s="160"/>
      <c r="J174" s="161">
        <f>ROUND(I174*H174,2)</f>
        <v>0</v>
      </c>
      <c r="K174" s="162"/>
      <c r="L174" s="32"/>
      <c r="M174" s="163" t="s">
        <v>1</v>
      </c>
      <c r="N174" s="164" t="s">
        <v>41</v>
      </c>
      <c r="O174" s="60"/>
      <c r="P174" s="165">
        <f>O174*H174</f>
        <v>0</v>
      </c>
      <c r="Q174" s="165">
        <v>0</v>
      </c>
      <c r="R174" s="165">
        <f>Q174*H174</f>
        <v>0</v>
      </c>
      <c r="S174" s="165">
        <v>0</v>
      </c>
      <c r="T174" s="166">
        <f>S174*H174</f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167" t="s">
        <v>147</v>
      </c>
      <c r="AT174" s="167" t="s">
        <v>143</v>
      </c>
      <c r="AU174" s="167" t="s">
        <v>86</v>
      </c>
      <c r="AY174" s="16" t="s">
        <v>141</v>
      </c>
      <c r="BE174" s="168">
        <f>IF(N174="základná",J174,0)</f>
        <v>0</v>
      </c>
      <c r="BF174" s="168">
        <f>IF(N174="znížená",J174,0)</f>
        <v>0</v>
      </c>
      <c r="BG174" s="168">
        <f>IF(N174="zákl. prenesená",J174,0)</f>
        <v>0</v>
      </c>
      <c r="BH174" s="168">
        <f>IF(N174="zníž. prenesená",J174,0)</f>
        <v>0</v>
      </c>
      <c r="BI174" s="168">
        <f>IF(N174="nulová",J174,0)</f>
        <v>0</v>
      </c>
      <c r="BJ174" s="16" t="s">
        <v>86</v>
      </c>
      <c r="BK174" s="168">
        <f>ROUND(I174*H174,2)</f>
        <v>0</v>
      </c>
      <c r="BL174" s="16" t="s">
        <v>147</v>
      </c>
      <c r="BM174" s="167" t="s">
        <v>226</v>
      </c>
    </row>
    <row r="175" spans="1:65" s="2" customFormat="1" ht="33" customHeight="1">
      <c r="A175" s="31"/>
      <c r="B175" s="154"/>
      <c r="C175" s="155" t="s">
        <v>228</v>
      </c>
      <c r="D175" s="155" t="s">
        <v>143</v>
      </c>
      <c r="E175" s="156" t="s">
        <v>421</v>
      </c>
      <c r="F175" s="157" t="s">
        <v>422</v>
      </c>
      <c r="G175" s="158" t="s">
        <v>178</v>
      </c>
      <c r="H175" s="159">
        <v>4.5999999999999996</v>
      </c>
      <c r="I175" s="160"/>
      <c r="J175" s="161">
        <f>ROUND(I175*H175,2)</f>
        <v>0</v>
      </c>
      <c r="K175" s="162"/>
      <c r="L175" s="32"/>
      <c r="M175" s="163" t="s">
        <v>1</v>
      </c>
      <c r="N175" s="164" t="s">
        <v>41</v>
      </c>
      <c r="O175" s="60"/>
      <c r="P175" s="165">
        <f>O175*H175</f>
        <v>0</v>
      </c>
      <c r="Q175" s="165">
        <v>0</v>
      </c>
      <c r="R175" s="165">
        <f>Q175*H175</f>
        <v>0</v>
      </c>
      <c r="S175" s="165">
        <v>0</v>
      </c>
      <c r="T175" s="166">
        <f>S175*H175</f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67" t="s">
        <v>147</v>
      </c>
      <c r="AT175" s="167" t="s">
        <v>143</v>
      </c>
      <c r="AU175" s="167" t="s">
        <v>86</v>
      </c>
      <c r="AY175" s="16" t="s">
        <v>141</v>
      </c>
      <c r="BE175" s="168">
        <f>IF(N175="základná",J175,0)</f>
        <v>0</v>
      </c>
      <c r="BF175" s="168">
        <f>IF(N175="znížená",J175,0)</f>
        <v>0</v>
      </c>
      <c r="BG175" s="168">
        <f>IF(N175="zákl. prenesená",J175,0)</f>
        <v>0</v>
      </c>
      <c r="BH175" s="168">
        <f>IF(N175="zníž. prenesená",J175,0)</f>
        <v>0</v>
      </c>
      <c r="BI175" s="168">
        <f>IF(N175="nulová",J175,0)</f>
        <v>0</v>
      </c>
      <c r="BJ175" s="16" t="s">
        <v>86</v>
      </c>
      <c r="BK175" s="168">
        <f>ROUND(I175*H175,2)</f>
        <v>0</v>
      </c>
      <c r="BL175" s="16" t="s">
        <v>147</v>
      </c>
      <c r="BM175" s="167" t="s">
        <v>231</v>
      </c>
    </row>
    <row r="176" spans="1:65" s="13" customFormat="1" ht="22.5">
      <c r="B176" s="169"/>
      <c r="D176" s="170" t="s">
        <v>148</v>
      </c>
      <c r="E176" s="171" t="s">
        <v>1</v>
      </c>
      <c r="F176" s="172" t="s">
        <v>513</v>
      </c>
      <c r="H176" s="173">
        <v>4.5999999999999996</v>
      </c>
      <c r="I176" s="174"/>
      <c r="L176" s="169"/>
      <c r="M176" s="175"/>
      <c r="N176" s="176"/>
      <c r="O176" s="176"/>
      <c r="P176" s="176"/>
      <c r="Q176" s="176"/>
      <c r="R176" s="176"/>
      <c r="S176" s="176"/>
      <c r="T176" s="177"/>
      <c r="AT176" s="171" t="s">
        <v>148</v>
      </c>
      <c r="AU176" s="171" t="s">
        <v>86</v>
      </c>
      <c r="AV176" s="13" t="s">
        <v>86</v>
      </c>
      <c r="AW176" s="13" t="s">
        <v>31</v>
      </c>
      <c r="AX176" s="13" t="s">
        <v>75</v>
      </c>
      <c r="AY176" s="171" t="s">
        <v>141</v>
      </c>
    </row>
    <row r="177" spans="1:65" s="14" customFormat="1">
      <c r="B177" s="178"/>
      <c r="D177" s="170" t="s">
        <v>148</v>
      </c>
      <c r="E177" s="179" t="s">
        <v>1</v>
      </c>
      <c r="F177" s="180" t="s">
        <v>150</v>
      </c>
      <c r="H177" s="181">
        <v>4.5999999999999996</v>
      </c>
      <c r="I177" s="182"/>
      <c r="L177" s="178"/>
      <c r="M177" s="183"/>
      <c r="N177" s="184"/>
      <c r="O177" s="184"/>
      <c r="P177" s="184"/>
      <c r="Q177" s="184"/>
      <c r="R177" s="184"/>
      <c r="S177" s="184"/>
      <c r="T177" s="185"/>
      <c r="AT177" s="179" t="s">
        <v>148</v>
      </c>
      <c r="AU177" s="179" t="s">
        <v>86</v>
      </c>
      <c r="AV177" s="14" t="s">
        <v>147</v>
      </c>
      <c r="AW177" s="14" t="s">
        <v>31</v>
      </c>
      <c r="AX177" s="14" t="s">
        <v>81</v>
      </c>
      <c r="AY177" s="179" t="s">
        <v>141</v>
      </c>
    </row>
    <row r="178" spans="1:65" s="12" customFormat="1" ht="22.9" customHeight="1">
      <c r="B178" s="141"/>
      <c r="D178" s="142" t="s">
        <v>74</v>
      </c>
      <c r="E178" s="152" t="s">
        <v>425</v>
      </c>
      <c r="F178" s="152" t="s">
        <v>426</v>
      </c>
      <c r="I178" s="144"/>
      <c r="J178" s="153">
        <f>BK178</f>
        <v>0</v>
      </c>
      <c r="L178" s="141"/>
      <c r="M178" s="146"/>
      <c r="N178" s="147"/>
      <c r="O178" s="147"/>
      <c r="P178" s="148">
        <f>P179</f>
        <v>0</v>
      </c>
      <c r="Q178" s="147"/>
      <c r="R178" s="148">
        <f>R179</f>
        <v>0</v>
      </c>
      <c r="S178" s="147"/>
      <c r="T178" s="149">
        <f>T179</f>
        <v>0</v>
      </c>
      <c r="AR178" s="142" t="s">
        <v>81</v>
      </c>
      <c r="AT178" s="150" t="s">
        <v>74</v>
      </c>
      <c r="AU178" s="150" t="s">
        <v>81</v>
      </c>
      <c r="AY178" s="142" t="s">
        <v>141</v>
      </c>
      <c r="BK178" s="151">
        <f>BK179</f>
        <v>0</v>
      </c>
    </row>
    <row r="179" spans="1:65" s="2" customFormat="1" ht="24.2" customHeight="1">
      <c r="A179" s="31"/>
      <c r="B179" s="154"/>
      <c r="C179" s="155" t="s">
        <v>7</v>
      </c>
      <c r="D179" s="155" t="s">
        <v>143</v>
      </c>
      <c r="E179" s="156" t="s">
        <v>514</v>
      </c>
      <c r="F179" s="157" t="s">
        <v>515</v>
      </c>
      <c r="G179" s="158" t="s">
        <v>260</v>
      </c>
      <c r="H179" s="159">
        <v>50.932000000000002</v>
      </c>
      <c r="I179" s="160"/>
      <c r="J179" s="161">
        <f>ROUND(I179*H179,2)</f>
        <v>0</v>
      </c>
      <c r="K179" s="162"/>
      <c r="L179" s="32"/>
      <c r="M179" s="163" t="s">
        <v>1</v>
      </c>
      <c r="N179" s="164" t="s">
        <v>41</v>
      </c>
      <c r="O179" s="60"/>
      <c r="P179" s="165">
        <f>O179*H179</f>
        <v>0</v>
      </c>
      <c r="Q179" s="165">
        <v>0</v>
      </c>
      <c r="R179" s="165">
        <f>Q179*H179</f>
        <v>0</v>
      </c>
      <c r="S179" s="165">
        <v>0</v>
      </c>
      <c r="T179" s="166">
        <f>S179*H179</f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67" t="s">
        <v>147</v>
      </c>
      <c r="AT179" s="167" t="s">
        <v>143</v>
      </c>
      <c r="AU179" s="167" t="s">
        <v>86</v>
      </c>
      <c r="AY179" s="16" t="s">
        <v>141</v>
      </c>
      <c r="BE179" s="168">
        <f>IF(N179="základná",J179,0)</f>
        <v>0</v>
      </c>
      <c r="BF179" s="168">
        <f>IF(N179="znížená",J179,0)</f>
        <v>0</v>
      </c>
      <c r="BG179" s="168">
        <f>IF(N179="zákl. prenesená",J179,0)</f>
        <v>0</v>
      </c>
      <c r="BH179" s="168">
        <f>IF(N179="zníž. prenesená",J179,0)</f>
        <v>0</v>
      </c>
      <c r="BI179" s="168">
        <f>IF(N179="nulová",J179,0)</f>
        <v>0</v>
      </c>
      <c r="BJ179" s="16" t="s">
        <v>86</v>
      </c>
      <c r="BK179" s="168">
        <f>ROUND(I179*H179,2)</f>
        <v>0</v>
      </c>
      <c r="BL179" s="16" t="s">
        <v>147</v>
      </c>
      <c r="BM179" s="167" t="s">
        <v>235</v>
      </c>
    </row>
    <row r="180" spans="1:65" s="12" customFormat="1" ht="25.9" customHeight="1">
      <c r="B180" s="141"/>
      <c r="D180" s="142" t="s">
        <v>74</v>
      </c>
      <c r="E180" s="143" t="s">
        <v>430</v>
      </c>
      <c r="F180" s="143" t="s">
        <v>431</v>
      </c>
      <c r="I180" s="144"/>
      <c r="J180" s="145">
        <f>BK180</f>
        <v>0</v>
      </c>
      <c r="L180" s="141"/>
      <c r="M180" s="146"/>
      <c r="N180" s="147"/>
      <c r="O180" s="147"/>
      <c r="P180" s="148">
        <f>P181+P195+P205</f>
        <v>0</v>
      </c>
      <c r="Q180" s="147"/>
      <c r="R180" s="148">
        <f>R181+R195+R205</f>
        <v>0</v>
      </c>
      <c r="S180" s="147"/>
      <c r="T180" s="149">
        <f>T181+T195+T205</f>
        <v>0</v>
      </c>
      <c r="AR180" s="142" t="s">
        <v>86</v>
      </c>
      <c r="AT180" s="150" t="s">
        <v>74</v>
      </c>
      <c r="AU180" s="150" t="s">
        <v>75</v>
      </c>
      <c r="AY180" s="142" t="s">
        <v>141</v>
      </c>
      <c r="BK180" s="151">
        <f>BK181+BK195+BK205</f>
        <v>0</v>
      </c>
    </row>
    <row r="181" spans="1:65" s="12" customFormat="1" ht="22.9" customHeight="1">
      <c r="B181" s="141"/>
      <c r="D181" s="142" t="s">
        <v>74</v>
      </c>
      <c r="E181" s="152" t="s">
        <v>432</v>
      </c>
      <c r="F181" s="152" t="s">
        <v>433</v>
      </c>
      <c r="I181" s="144"/>
      <c r="J181" s="153">
        <f>BK181</f>
        <v>0</v>
      </c>
      <c r="L181" s="141"/>
      <c r="M181" s="146"/>
      <c r="N181" s="147"/>
      <c r="O181" s="147"/>
      <c r="P181" s="148">
        <f>SUM(P182:P194)</f>
        <v>0</v>
      </c>
      <c r="Q181" s="147"/>
      <c r="R181" s="148">
        <f>SUM(R182:R194)</f>
        <v>0</v>
      </c>
      <c r="S181" s="147"/>
      <c r="T181" s="149">
        <f>SUM(T182:T194)</f>
        <v>0</v>
      </c>
      <c r="AR181" s="142" t="s">
        <v>86</v>
      </c>
      <c r="AT181" s="150" t="s">
        <v>74</v>
      </c>
      <c r="AU181" s="150" t="s">
        <v>81</v>
      </c>
      <c r="AY181" s="142" t="s">
        <v>141</v>
      </c>
      <c r="BK181" s="151">
        <f>SUM(BK182:BK194)</f>
        <v>0</v>
      </c>
    </row>
    <row r="182" spans="1:65" s="2" customFormat="1" ht="24.2" customHeight="1">
      <c r="A182" s="31"/>
      <c r="B182" s="154"/>
      <c r="C182" s="155" t="s">
        <v>236</v>
      </c>
      <c r="D182" s="155" t="s">
        <v>143</v>
      </c>
      <c r="E182" s="156" t="s">
        <v>516</v>
      </c>
      <c r="F182" s="157" t="s">
        <v>517</v>
      </c>
      <c r="G182" s="158" t="s">
        <v>153</v>
      </c>
      <c r="H182" s="159">
        <v>41.8</v>
      </c>
      <c r="I182" s="160"/>
      <c r="J182" s="161">
        <f>ROUND(I182*H182,2)</f>
        <v>0</v>
      </c>
      <c r="K182" s="162"/>
      <c r="L182" s="32"/>
      <c r="M182" s="163" t="s">
        <v>1</v>
      </c>
      <c r="N182" s="164" t="s">
        <v>41</v>
      </c>
      <c r="O182" s="60"/>
      <c r="P182" s="165">
        <f>O182*H182</f>
        <v>0</v>
      </c>
      <c r="Q182" s="165">
        <v>0</v>
      </c>
      <c r="R182" s="165">
        <f>Q182*H182</f>
        <v>0</v>
      </c>
      <c r="S182" s="165">
        <v>0</v>
      </c>
      <c r="T182" s="166">
        <f>S182*H182</f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67" t="s">
        <v>184</v>
      </c>
      <c r="AT182" s="167" t="s">
        <v>143</v>
      </c>
      <c r="AU182" s="167" t="s">
        <v>86</v>
      </c>
      <c r="AY182" s="16" t="s">
        <v>141</v>
      </c>
      <c r="BE182" s="168">
        <f>IF(N182="základná",J182,0)</f>
        <v>0</v>
      </c>
      <c r="BF182" s="168">
        <f>IF(N182="znížená",J182,0)</f>
        <v>0</v>
      </c>
      <c r="BG182" s="168">
        <f>IF(N182="zákl. prenesená",J182,0)</f>
        <v>0</v>
      </c>
      <c r="BH182" s="168">
        <f>IF(N182="zníž. prenesená",J182,0)</f>
        <v>0</v>
      </c>
      <c r="BI182" s="168">
        <f>IF(N182="nulová",J182,0)</f>
        <v>0</v>
      </c>
      <c r="BJ182" s="16" t="s">
        <v>86</v>
      </c>
      <c r="BK182" s="168">
        <f>ROUND(I182*H182,2)</f>
        <v>0</v>
      </c>
      <c r="BL182" s="16" t="s">
        <v>184</v>
      </c>
      <c r="BM182" s="167" t="s">
        <v>239</v>
      </c>
    </row>
    <row r="183" spans="1:65" s="13" customFormat="1">
      <c r="B183" s="169"/>
      <c r="D183" s="170" t="s">
        <v>148</v>
      </c>
      <c r="E183" s="171" t="s">
        <v>1</v>
      </c>
      <c r="F183" s="172" t="s">
        <v>518</v>
      </c>
      <c r="H183" s="173">
        <v>41.8</v>
      </c>
      <c r="I183" s="174"/>
      <c r="L183" s="169"/>
      <c r="M183" s="175"/>
      <c r="N183" s="176"/>
      <c r="O183" s="176"/>
      <c r="P183" s="176"/>
      <c r="Q183" s="176"/>
      <c r="R183" s="176"/>
      <c r="S183" s="176"/>
      <c r="T183" s="177"/>
      <c r="AT183" s="171" t="s">
        <v>148</v>
      </c>
      <c r="AU183" s="171" t="s">
        <v>86</v>
      </c>
      <c r="AV183" s="13" t="s">
        <v>86</v>
      </c>
      <c r="AW183" s="13" t="s">
        <v>31</v>
      </c>
      <c r="AX183" s="13" t="s">
        <v>75</v>
      </c>
      <c r="AY183" s="171" t="s">
        <v>141</v>
      </c>
    </row>
    <row r="184" spans="1:65" s="14" customFormat="1">
      <c r="B184" s="178"/>
      <c r="D184" s="170" t="s">
        <v>148</v>
      </c>
      <c r="E184" s="179" t="s">
        <v>1</v>
      </c>
      <c r="F184" s="180" t="s">
        <v>150</v>
      </c>
      <c r="H184" s="181">
        <v>41.8</v>
      </c>
      <c r="I184" s="182"/>
      <c r="L184" s="178"/>
      <c r="M184" s="183"/>
      <c r="N184" s="184"/>
      <c r="O184" s="184"/>
      <c r="P184" s="184"/>
      <c r="Q184" s="184"/>
      <c r="R184" s="184"/>
      <c r="S184" s="184"/>
      <c r="T184" s="185"/>
      <c r="AT184" s="179" t="s">
        <v>148</v>
      </c>
      <c r="AU184" s="179" t="s">
        <v>86</v>
      </c>
      <c r="AV184" s="14" t="s">
        <v>147</v>
      </c>
      <c r="AW184" s="14" t="s">
        <v>31</v>
      </c>
      <c r="AX184" s="14" t="s">
        <v>81</v>
      </c>
      <c r="AY184" s="179" t="s">
        <v>141</v>
      </c>
    </row>
    <row r="185" spans="1:65" s="2" customFormat="1" ht="16.5" customHeight="1">
      <c r="A185" s="31"/>
      <c r="B185" s="154"/>
      <c r="C185" s="186" t="s">
        <v>194</v>
      </c>
      <c r="D185" s="186" t="s">
        <v>195</v>
      </c>
      <c r="E185" s="187" t="s">
        <v>519</v>
      </c>
      <c r="F185" s="188" t="s">
        <v>520</v>
      </c>
      <c r="G185" s="189" t="s">
        <v>442</v>
      </c>
      <c r="H185" s="190">
        <v>1.4999999999999999E-2</v>
      </c>
      <c r="I185" s="191"/>
      <c r="J185" s="192">
        <f>ROUND(I185*H185,2)</f>
        <v>0</v>
      </c>
      <c r="K185" s="193"/>
      <c r="L185" s="194"/>
      <c r="M185" s="195" t="s">
        <v>1</v>
      </c>
      <c r="N185" s="196" t="s">
        <v>41</v>
      </c>
      <c r="O185" s="60"/>
      <c r="P185" s="165">
        <f>O185*H185</f>
        <v>0</v>
      </c>
      <c r="Q185" s="165">
        <v>0</v>
      </c>
      <c r="R185" s="165">
        <f>Q185*H185</f>
        <v>0</v>
      </c>
      <c r="S185" s="165">
        <v>0</v>
      </c>
      <c r="T185" s="166">
        <f>S185*H185</f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67" t="s">
        <v>216</v>
      </c>
      <c r="AT185" s="167" t="s">
        <v>195</v>
      </c>
      <c r="AU185" s="167" t="s">
        <v>86</v>
      </c>
      <c r="AY185" s="16" t="s">
        <v>141</v>
      </c>
      <c r="BE185" s="168">
        <f>IF(N185="základná",J185,0)</f>
        <v>0</v>
      </c>
      <c r="BF185" s="168">
        <f>IF(N185="znížená",J185,0)</f>
        <v>0</v>
      </c>
      <c r="BG185" s="168">
        <f>IF(N185="zákl. prenesená",J185,0)</f>
        <v>0</v>
      </c>
      <c r="BH185" s="168">
        <f>IF(N185="zníž. prenesená",J185,0)</f>
        <v>0</v>
      </c>
      <c r="BI185" s="168">
        <f>IF(N185="nulová",J185,0)</f>
        <v>0</v>
      </c>
      <c r="BJ185" s="16" t="s">
        <v>86</v>
      </c>
      <c r="BK185" s="168">
        <f>ROUND(I185*H185,2)</f>
        <v>0</v>
      </c>
      <c r="BL185" s="16" t="s">
        <v>184</v>
      </c>
      <c r="BM185" s="167" t="s">
        <v>243</v>
      </c>
    </row>
    <row r="186" spans="1:65" s="13" customFormat="1">
      <c r="B186" s="169"/>
      <c r="D186" s="170" t="s">
        <v>148</v>
      </c>
      <c r="E186" s="171" t="s">
        <v>1</v>
      </c>
      <c r="F186" s="172" t="s">
        <v>521</v>
      </c>
      <c r="H186" s="173">
        <v>1.4999999999999999E-2</v>
      </c>
      <c r="I186" s="174"/>
      <c r="L186" s="169"/>
      <c r="M186" s="175"/>
      <c r="N186" s="176"/>
      <c r="O186" s="176"/>
      <c r="P186" s="176"/>
      <c r="Q186" s="176"/>
      <c r="R186" s="176"/>
      <c r="S186" s="176"/>
      <c r="T186" s="177"/>
      <c r="AT186" s="171" t="s">
        <v>148</v>
      </c>
      <c r="AU186" s="171" t="s">
        <v>86</v>
      </c>
      <c r="AV186" s="13" t="s">
        <v>86</v>
      </c>
      <c r="AW186" s="13" t="s">
        <v>31</v>
      </c>
      <c r="AX186" s="13" t="s">
        <v>75</v>
      </c>
      <c r="AY186" s="171" t="s">
        <v>141</v>
      </c>
    </row>
    <row r="187" spans="1:65" s="14" customFormat="1">
      <c r="B187" s="178"/>
      <c r="D187" s="170" t="s">
        <v>148</v>
      </c>
      <c r="E187" s="179" t="s">
        <v>1</v>
      </c>
      <c r="F187" s="180" t="s">
        <v>150</v>
      </c>
      <c r="H187" s="181">
        <v>1.4999999999999999E-2</v>
      </c>
      <c r="I187" s="182"/>
      <c r="L187" s="178"/>
      <c r="M187" s="183"/>
      <c r="N187" s="184"/>
      <c r="O187" s="184"/>
      <c r="P187" s="184"/>
      <c r="Q187" s="184"/>
      <c r="R187" s="184"/>
      <c r="S187" s="184"/>
      <c r="T187" s="185"/>
      <c r="AT187" s="179" t="s">
        <v>148</v>
      </c>
      <c r="AU187" s="179" t="s">
        <v>86</v>
      </c>
      <c r="AV187" s="14" t="s">
        <v>147</v>
      </c>
      <c r="AW187" s="14" t="s">
        <v>31</v>
      </c>
      <c r="AX187" s="14" t="s">
        <v>81</v>
      </c>
      <c r="AY187" s="179" t="s">
        <v>141</v>
      </c>
    </row>
    <row r="188" spans="1:65" s="2" customFormat="1" ht="24.2" customHeight="1">
      <c r="A188" s="31"/>
      <c r="B188" s="154"/>
      <c r="C188" s="155" t="s">
        <v>245</v>
      </c>
      <c r="D188" s="155" t="s">
        <v>143</v>
      </c>
      <c r="E188" s="156" t="s">
        <v>522</v>
      </c>
      <c r="F188" s="157" t="s">
        <v>523</v>
      </c>
      <c r="G188" s="158" t="s">
        <v>153</v>
      </c>
      <c r="H188" s="159">
        <v>83.6</v>
      </c>
      <c r="I188" s="160"/>
      <c r="J188" s="161">
        <f>ROUND(I188*H188,2)</f>
        <v>0</v>
      </c>
      <c r="K188" s="162"/>
      <c r="L188" s="32"/>
      <c r="M188" s="163" t="s">
        <v>1</v>
      </c>
      <c r="N188" s="164" t="s">
        <v>41</v>
      </c>
      <c r="O188" s="60"/>
      <c r="P188" s="165">
        <f>O188*H188</f>
        <v>0</v>
      </c>
      <c r="Q188" s="165">
        <v>0</v>
      </c>
      <c r="R188" s="165">
        <f>Q188*H188</f>
        <v>0</v>
      </c>
      <c r="S188" s="165">
        <v>0</v>
      </c>
      <c r="T188" s="166">
        <f>S188*H188</f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67" t="s">
        <v>184</v>
      </c>
      <c r="AT188" s="167" t="s">
        <v>143</v>
      </c>
      <c r="AU188" s="167" t="s">
        <v>86</v>
      </c>
      <c r="AY188" s="16" t="s">
        <v>141</v>
      </c>
      <c r="BE188" s="168">
        <f>IF(N188="základná",J188,0)</f>
        <v>0</v>
      </c>
      <c r="BF188" s="168">
        <f>IF(N188="znížená",J188,0)</f>
        <v>0</v>
      </c>
      <c r="BG188" s="168">
        <f>IF(N188="zákl. prenesená",J188,0)</f>
        <v>0</v>
      </c>
      <c r="BH188" s="168">
        <f>IF(N188="zníž. prenesená",J188,0)</f>
        <v>0</v>
      </c>
      <c r="BI188" s="168">
        <f>IF(N188="nulová",J188,0)</f>
        <v>0</v>
      </c>
      <c r="BJ188" s="16" t="s">
        <v>86</v>
      </c>
      <c r="BK188" s="168">
        <f>ROUND(I188*H188,2)</f>
        <v>0</v>
      </c>
      <c r="BL188" s="16" t="s">
        <v>184</v>
      </c>
      <c r="BM188" s="167" t="s">
        <v>248</v>
      </c>
    </row>
    <row r="189" spans="1:65" s="13" customFormat="1">
      <c r="B189" s="169"/>
      <c r="D189" s="170" t="s">
        <v>148</v>
      </c>
      <c r="E189" s="171" t="s">
        <v>1</v>
      </c>
      <c r="F189" s="172" t="s">
        <v>524</v>
      </c>
      <c r="H189" s="173">
        <v>83.6</v>
      </c>
      <c r="I189" s="174"/>
      <c r="L189" s="169"/>
      <c r="M189" s="175"/>
      <c r="N189" s="176"/>
      <c r="O189" s="176"/>
      <c r="P189" s="176"/>
      <c r="Q189" s="176"/>
      <c r="R189" s="176"/>
      <c r="S189" s="176"/>
      <c r="T189" s="177"/>
      <c r="AT189" s="171" t="s">
        <v>148</v>
      </c>
      <c r="AU189" s="171" t="s">
        <v>86</v>
      </c>
      <c r="AV189" s="13" t="s">
        <v>86</v>
      </c>
      <c r="AW189" s="13" t="s">
        <v>31</v>
      </c>
      <c r="AX189" s="13" t="s">
        <v>75</v>
      </c>
      <c r="AY189" s="171" t="s">
        <v>141</v>
      </c>
    </row>
    <row r="190" spans="1:65" s="14" customFormat="1">
      <c r="B190" s="178"/>
      <c r="D190" s="170" t="s">
        <v>148</v>
      </c>
      <c r="E190" s="179" t="s">
        <v>1</v>
      </c>
      <c r="F190" s="180" t="s">
        <v>150</v>
      </c>
      <c r="H190" s="181">
        <v>83.6</v>
      </c>
      <c r="I190" s="182"/>
      <c r="L190" s="178"/>
      <c r="M190" s="183"/>
      <c r="N190" s="184"/>
      <c r="O190" s="184"/>
      <c r="P190" s="184"/>
      <c r="Q190" s="184"/>
      <c r="R190" s="184"/>
      <c r="S190" s="184"/>
      <c r="T190" s="185"/>
      <c r="AT190" s="179" t="s">
        <v>148</v>
      </c>
      <c r="AU190" s="179" t="s">
        <v>86</v>
      </c>
      <c r="AV190" s="14" t="s">
        <v>147</v>
      </c>
      <c r="AW190" s="14" t="s">
        <v>31</v>
      </c>
      <c r="AX190" s="14" t="s">
        <v>81</v>
      </c>
      <c r="AY190" s="179" t="s">
        <v>141</v>
      </c>
    </row>
    <row r="191" spans="1:65" s="2" customFormat="1" ht="16.5" customHeight="1">
      <c r="A191" s="31"/>
      <c r="B191" s="154"/>
      <c r="C191" s="186" t="s">
        <v>198</v>
      </c>
      <c r="D191" s="186" t="s">
        <v>195</v>
      </c>
      <c r="E191" s="187" t="s">
        <v>525</v>
      </c>
      <c r="F191" s="188" t="s">
        <v>526</v>
      </c>
      <c r="G191" s="189" t="s">
        <v>260</v>
      </c>
      <c r="H191" s="190">
        <v>0.14199999999999999</v>
      </c>
      <c r="I191" s="191"/>
      <c r="J191" s="192">
        <f>ROUND(I191*H191,2)</f>
        <v>0</v>
      </c>
      <c r="K191" s="193"/>
      <c r="L191" s="194"/>
      <c r="M191" s="195" t="s">
        <v>1</v>
      </c>
      <c r="N191" s="196" t="s">
        <v>41</v>
      </c>
      <c r="O191" s="60"/>
      <c r="P191" s="165">
        <f>O191*H191</f>
        <v>0</v>
      </c>
      <c r="Q191" s="165">
        <v>0</v>
      </c>
      <c r="R191" s="165">
        <f>Q191*H191</f>
        <v>0</v>
      </c>
      <c r="S191" s="165">
        <v>0</v>
      </c>
      <c r="T191" s="166">
        <f>S191*H191</f>
        <v>0</v>
      </c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R191" s="167" t="s">
        <v>216</v>
      </c>
      <c r="AT191" s="167" t="s">
        <v>195</v>
      </c>
      <c r="AU191" s="167" t="s">
        <v>86</v>
      </c>
      <c r="AY191" s="16" t="s">
        <v>141</v>
      </c>
      <c r="BE191" s="168">
        <f>IF(N191="základná",J191,0)</f>
        <v>0</v>
      </c>
      <c r="BF191" s="168">
        <f>IF(N191="znížená",J191,0)</f>
        <v>0</v>
      </c>
      <c r="BG191" s="168">
        <f>IF(N191="zákl. prenesená",J191,0)</f>
        <v>0</v>
      </c>
      <c r="BH191" s="168">
        <f>IF(N191="zníž. prenesená",J191,0)</f>
        <v>0</v>
      </c>
      <c r="BI191" s="168">
        <f>IF(N191="nulová",J191,0)</f>
        <v>0</v>
      </c>
      <c r="BJ191" s="16" t="s">
        <v>86</v>
      </c>
      <c r="BK191" s="168">
        <f>ROUND(I191*H191,2)</f>
        <v>0</v>
      </c>
      <c r="BL191" s="16" t="s">
        <v>184</v>
      </c>
      <c r="BM191" s="167" t="s">
        <v>252</v>
      </c>
    </row>
    <row r="192" spans="1:65" s="13" customFormat="1">
      <c r="B192" s="169"/>
      <c r="D192" s="170" t="s">
        <v>148</v>
      </c>
      <c r="E192" s="171" t="s">
        <v>1</v>
      </c>
      <c r="F192" s="172" t="s">
        <v>527</v>
      </c>
      <c r="H192" s="173">
        <v>0.14199999999999999</v>
      </c>
      <c r="I192" s="174"/>
      <c r="L192" s="169"/>
      <c r="M192" s="175"/>
      <c r="N192" s="176"/>
      <c r="O192" s="176"/>
      <c r="P192" s="176"/>
      <c r="Q192" s="176"/>
      <c r="R192" s="176"/>
      <c r="S192" s="176"/>
      <c r="T192" s="177"/>
      <c r="AT192" s="171" t="s">
        <v>148</v>
      </c>
      <c r="AU192" s="171" t="s">
        <v>86</v>
      </c>
      <c r="AV192" s="13" t="s">
        <v>86</v>
      </c>
      <c r="AW192" s="13" t="s">
        <v>31</v>
      </c>
      <c r="AX192" s="13" t="s">
        <v>75</v>
      </c>
      <c r="AY192" s="171" t="s">
        <v>141</v>
      </c>
    </row>
    <row r="193" spans="1:65" s="14" customFormat="1">
      <c r="B193" s="178"/>
      <c r="D193" s="170" t="s">
        <v>148</v>
      </c>
      <c r="E193" s="179" t="s">
        <v>1</v>
      </c>
      <c r="F193" s="180" t="s">
        <v>150</v>
      </c>
      <c r="H193" s="181">
        <v>0.14199999999999999</v>
      </c>
      <c r="I193" s="182"/>
      <c r="L193" s="178"/>
      <c r="M193" s="183"/>
      <c r="N193" s="184"/>
      <c r="O193" s="184"/>
      <c r="P193" s="184"/>
      <c r="Q193" s="184"/>
      <c r="R193" s="184"/>
      <c r="S193" s="184"/>
      <c r="T193" s="185"/>
      <c r="AT193" s="179" t="s">
        <v>148</v>
      </c>
      <c r="AU193" s="179" t="s">
        <v>86</v>
      </c>
      <c r="AV193" s="14" t="s">
        <v>147</v>
      </c>
      <c r="AW193" s="14" t="s">
        <v>31</v>
      </c>
      <c r="AX193" s="14" t="s">
        <v>81</v>
      </c>
      <c r="AY193" s="179" t="s">
        <v>141</v>
      </c>
    </row>
    <row r="194" spans="1:65" s="2" customFormat="1" ht="24.2" customHeight="1">
      <c r="A194" s="31"/>
      <c r="B194" s="154"/>
      <c r="C194" s="155" t="s">
        <v>254</v>
      </c>
      <c r="D194" s="155" t="s">
        <v>143</v>
      </c>
      <c r="E194" s="156" t="s">
        <v>446</v>
      </c>
      <c r="F194" s="157" t="s">
        <v>447</v>
      </c>
      <c r="G194" s="158" t="s">
        <v>260</v>
      </c>
      <c r="H194" s="159">
        <v>0.16400000000000001</v>
      </c>
      <c r="I194" s="160"/>
      <c r="J194" s="161">
        <f>ROUND(I194*H194,2)</f>
        <v>0</v>
      </c>
      <c r="K194" s="162"/>
      <c r="L194" s="32"/>
      <c r="M194" s="163" t="s">
        <v>1</v>
      </c>
      <c r="N194" s="164" t="s">
        <v>41</v>
      </c>
      <c r="O194" s="60"/>
      <c r="P194" s="165">
        <f>O194*H194</f>
        <v>0</v>
      </c>
      <c r="Q194" s="165">
        <v>0</v>
      </c>
      <c r="R194" s="165">
        <f>Q194*H194</f>
        <v>0</v>
      </c>
      <c r="S194" s="165">
        <v>0</v>
      </c>
      <c r="T194" s="166">
        <f>S194*H194</f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R194" s="167" t="s">
        <v>184</v>
      </c>
      <c r="AT194" s="167" t="s">
        <v>143</v>
      </c>
      <c r="AU194" s="167" t="s">
        <v>86</v>
      </c>
      <c r="AY194" s="16" t="s">
        <v>141</v>
      </c>
      <c r="BE194" s="168">
        <f>IF(N194="základná",J194,0)</f>
        <v>0</v>
      </c>
      <c r="BF194" s="168">
        <f>IF(N194="znížená",J194,0)</f>
        <v>0</v>
      </c>
      <c r="BG194" s="168">
        <f>IF(N194="zákl. prenesená",J194,0)</f>
        <v>0</v>
      </c>
      <c r="BH194" s="168">
        <f>IF(N194="zníž. prenesená",J194,0)</f>
        <v>0</v>
      </c>
      <c r="BI194" s="168">
        <f>IF(N194="nulová",J194,0)</f>
        <v>0</v>
      </c>
      <c r="BJ194" s="16" t="s">
        <v>86</v>
      </c>
      <c r="BK194" s="168">
        <f>ROUND(I194*H194,2)</f>
        <v>0</v>
      </c>
      <c r="BL194" s="16" t="s">
        <v>184</v>
      </c>
      <c r="BM194" s="167" t="s">
        <v>257</v>
      </c>
    </row>
    <row r="195" spans="1:65" s="12" customFormat="1" ht="22.9" customHeight="1">
      <c r="B195" s="141"/>
      <c r="D195" s="142" t="s">
        <v>74</v>
      </c>
      <c r="E195" s="152" t="s">
        <v>528</v>
      </c>
      <c r="F195" s="152" t="s">
        <v>529</v>
      </c>
      <c r="I195" s="144"/>
      <c r="J195" s="153">
        <f>BK195</f>
        <v>0</v>
      </c>
      <c r="L195" s="141"/>
      <c r="M195" s="146"/>
      <c r="N195" s="147"/>
      <c r="O195" s="147"/>
      <c r="P195" s="148">
        <f>SUM(P196:P204)</f>
        <v>0</v>
      </c>
      <c r="Q195" s="147"/>
      <c r="R195" s="148">
        <f>SUM(R196:R204)</f>
        <v>0</v>
      </c>
      <c r="S195" s="147"/>
      <c r="T195" s="149">
        <f>SUM(T196:T204)</f>
        <v>0</v>
      </c>
      <c r="AR195" s="142" t="s">
        <v>86</v>
      </c>
      <c r="AT195" s="150" t="s">
        <v>74</v>
      </c>
      <c r="AU195" s="150" t="s">
        <v>81</v>
      </c>
      <c r="AY195" s="142" t="s">
        <v>141</v>
      </c>
      <c r="BK195" s="151">
        <f>SUM(BK196:BK204)</f>
        <v>0</v>
      </c>
    </row>
    <row r="196" spans="1:65" s="2" customFormat="1" ht="16.5" customHeight="1">
      <c r="A196" s="31"/>
      <c r="B196" s="154"/>
      <c r="C196" s="155" t="s">
        <v>203</v>
      </c>
      <c r="D196" s="155" t="s">
        <v>143</v>
      </c>
      <c r="E196" s="156" t="s">
        <v>530</v>
      </c>
      <c r="F196" s="157" t="s">
        <v>531</v>
      </c>
      <c r="G196" s="158" t="s">
        <v>260</v>
      </c>
      <c r="H196" s="159">
        <v>9.09</v>
      </c>
      <c r="I196" s="160"/>
      <c r="J196" s="161">
        <f>ROUND(I196*H196,2)</f>
        <v>0</v>
      </c>
      <c r="K196" s="162"/>
      <c r="L196" s="32"/>
      <c r="M196" s="163" t="s">
        <v>1</v>
      </c>
      <c r="N196" s="164" t="s">
        <v>41</v>
      </c>
      <c r="O196" s="60"/>
      <c r="P196" s="165">
        <f>O196*H196</f>
        <v>0</v>
      </c>
      <c r="Q196" s="165">
        <v>0</v>
      </c>
      <c r="R196" s="165">
        <f>Q196*H196</f>
        <v>0</v>
      </c>
      <c r="S196" s="165">
        <v>0</v>
      </c>
      <c r="T196" s="166">
        <f>S196*H196</f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167" t="s">
        <v>184</v>
      </c>
      <c r="AT196" s="167" t="s">
        <v>143</v>
      </c>
      <c r="AU196" s="167" t="s">
        <v>86</v>
      </c>
      <c r="AY196" s="16" t="s">
        <v>141</v>
      </c>
      <c r="BE196" s="168">
        <f>IF(N196="základná",J196,0)</f>
        <v>0</v>
      </c>
      <c r="BF196" s="168">
        <f>IF(N196="znížená",J196,0)</f>
        <v>0</v>
      </c>
      <c r="BG196" s="168">
        <f>IF(N196="zákl. prenesená",J196,0)</f>
        <v>0</v>
      </c>
      <c r="BH196" s="168">
        <f>IF(N196="zníž. prenesená",J196,0)</f>
        <v>0</v>
      </c>
      <c r="BI196" s="168">
        <f>IF(N196="nulová",J196,0)</f>
        <v>0</v>
      </c>
      <c r="BJ196" s="16" t="s">
        <v>86</v>
      </c>
      <c r="BK196" s="168">
        <f>ROUND(I196*H196,2)</f>
        <v>0</v>
      </c>
      <c r="BL196" s="16" t="s">
        <v>184</v>
      </c>
      <c r="BM196" s="167" t="s">
        <v>261</v>
      </c>
    </row>
    <row r="197" spans="1:65" s="13" customFormat="1" ht="22.5">
      <c r="B197" s="169"/>
      <c r="D197" s="170" t="s">
        <v>148</v>
      </c>
      <c r="E197" s="171" t="s">
        <v>1</v>
      </c>
      <c r="F197" s="172" t="s">
        <v>532</v>
      </c>
      <c r="H197" s="173">
        <v>9.09</v>
      </c>
      <c r="I197" s="174"/>
      <c r="L197" s="169"/>
      <c r="M197" s="175"/>
      <c r="N197" s="176"/>
      <c r="O197" s="176"/>
      <c r="P197" s="176"/>
      <c r="Q197" s="176"/>
      <c r="R197" s="176"/>
      <c r="S197" s="176"/>
      <c r="T197" s="177"/>
      <c r="AT197" s="171" t="s">
        <v>148</v>
      </c>
      <c r="AU197" s="171" t="s">
        <v>86</v>
      </c>
      <c r="AV197" s="13" t="s">
        <v>86</v>
      </c>
      <c r="AW197" s="13" t="s">
        <v>31</v>
      </c>
      <c r="AX197" s="13" t="s">
        <v>75</v>
      </c>
      <c r="AY197" s="171" t="s">
        <v>141</v>
      </c>
    </row>
    <row r="198" spans="1:65" s="14" customFormat="1">
      <c r="B198" s="178"/>
      <c r="D198" s="170" t="s">
        <v>148</v>
      </c>
      <c r="E198" s="179" t="s">
        <v>1</v>
      </c>
      <c r="F198" s="180" t="s">
        <v>150</v>
      </c>
      <c r="H198" s="181">
        <v>9.09</v>
      </c>
      <c r="I198" s="182"/>
      <c r="L198" s="178"/>
      <c r="M198" s="183"/>
      <c r="N198" s="184"/>
      <c r="O198" s="184"/>
      <c r="P198" s="184"/>
      <c r="Q198" s="184"/>
      <c r="R198" s="184"/>
      <c r="S198" s="184"/>
      <c r="T198" s="185"/>
      <c r="AT198" s="179" t="s">
        <v>148</v>
      </c>
      <c r="AU198" s="179" t="s">
        <v>86</v>
      </c>
      <c r="AV198" s="14" t="s">
        <v>147</v>
      </c>
      <c r="AW198" s="14" t="s">
        <v>31</v>
      </c>
      <c r="AX198" s="14" t="s">
        <v>81</v>
      </c>
      <c r="AY198" s="179" t="s">
        <v>141</v>
      </c>
    </row>
    <row r="199" spans="1:65" s="2" customFormat="1" ht="16.5" customHeight="1">
      <c r="A199" s="31"/>
      <c r="B199" s="154"/>
      <c r="C199" s="155" t="s">
        <v>262</v>
      </c>
      <c r="D199" s="155" t="s">
        <v>143</v>
      </c>
      <c r="E199" s="156" t="s">
        <v>533</v>
      </c>
      <c r="F199" s="157" t="s">
        <v>534</v>
      </c>
      <c r="G199" s="158" t="s">
        <v>260</v>
      </c>
      <c r="H199" s="159">
        <v>9.09</v>
      </c>
      <c r="I199" s="160"/>
      <c r="J199" s="161">
        <f>ROUND(I199*H199,2)</f>
        <v>0</v>
      </c>
      <c r="K199" s="162"/>
      <c r="L199" s="32"/>
      <c r="M199" s="163" t="s">
        <v>1</v>
      </c>
      <c r="N199" s="164" t="s">
        <v>41</v>
      </c>
      <c r="O199" s="60"/>
      <c r="P199" s="165">
        <f>O199*H199</f>
        <v>0</v>
      </c>
      <c r="Q199" s="165">
        <v>0</v>
      </c>
      <c r="R199" s="165">
        <f>Q199*H199</f>
        <v>0</v>
      </c>
      <c r="S199" s="165">
        <v>0</v>
      </c>
      <c r="T199" s="166">
        <f>S199*H199</f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67" t="s">
        <v>184</v>
      </c>
      <c r="AT199" s="167" t="s">
        <v>143</v>
      </c>
      <c r="AU199" s="167" t="s">
        <v>86</v>
      </c>
      <c r="AY199" s="16" t="s">
        <v>141</v>
      </c>
      <c r="BE199" s="168">
        <f>IF(N199="základná",J199,0)</f>
        <v>0</v>
      </c>
      <c r="BF199" s="168">
        <f>IF(N199="znížená",J199,0)</f>
        <v>0</v>
      </c>
      <c r="BG199" s="168">
        <f>IF(N199="zákl. prenesená",J199,0)</f>
        <v>0</v>
      </c>
      <c r="BH199" s="168">
        <f>IF(N199="zníž. prenesená",J199,0)</f>
        <v>0</v>
      </c>
      <c r="BI199" s="168">
        <f>IF(N199="nulová",J199,0)</f>
        <v>0</v>
      </c>
      <c r="BJ199" s="16" t="s">
        <v>86</v>
      </c>
      <c r="BK199" s="168">
        <f>ROUND(I199*H199,2)</f>
        <v>0</v>
      </c>
      <c r="BL199" s="16" t="s">
        <v>184</v>
      </c>
      <c r="BM199" s="167" t="s">
        <v>265</v>
      </c>
    </row>
    <row r="200" spans="1:65" s="2" customFormat="1" ht="33" customHeight="1">
      <c r="A200" s="31"/>
      <c r="B200" s="154"/>
      <c r="C200" s="155" t="s">
        <v>207</v>
      </c>
      <c r="D200" s="155" t="s">
        <v>143</v>
      </c>
      <c r="E200" s="156" t="s">
        <v>535</v>
      </c>
      <c r="F200" s="157" t="s">
        <v>536</v>
      </c>
      <c r="G200" s="158" t="s">
        <v>168</v>
      </c>
      <c r="H200" s="159">
        <v>39.200000000000003</v>
      </c>
      <c r="I200" s="160"/>
      <c r="J200" s="161">
        <f>ROUND(I200*H200,2)</f>
        <v>0</v>
      </c>
      <c r="K200" s="162"/>
      <c r="L200" s="32"/>
      <c r="M200" s="163" t="s">
        <v>1</v>
      </c>
      <c r="N200" s="164" t="s">
        <v>41</v>
      </c>
      <c r="O200" s="60"/>
      <c r="P200" s="165">
        <f>O200*H200</f>
        <v>0</v>
      </c>
      <c r="Q200" s="165">
        <v>0</v>
      </c>
      <c r="R200" s="165">
        <f>Q200*H200</f>
        <v>0</v>
      </c>
      <c r="S200" s="165">
        <v>0</v>
      </c>
      <c r="T200" s="166">
        <f>S200*H200</f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167" t="s">
        <v>184</v>
      </c>
      <c r="AT200" s="167" t="s">
        <v>143</v>
      </c>
      <c r="AU200" s="167" t="s">
        <v>86</v>
      </c>
      <c r="AY200" s="16" t="s">
        <v>141</v>
      </c>
      <c r="BE200" s="168">
        <f>IF(N200="základná",J200,0)</f>
        <v>0</v>
      </c>
      <c r="BF200" s="168">
        <f>IF(N200="znížená",J200,0)</f>
        <v>0</v>
      </c>
      <c r="BG200" s="168">
        <f>IF(N200="zákl. prenesená",J200,0)</f>
        <v>0</v>
      </c>
      <c r="BH200" s="168">
        <f>IF(N200="zníž. prenesená",J200,0)</f>
        <v>0</v>
      </c>
      <c r="BI200" s="168">
        <f>IF(N200="nulová",J200,0)</f>
        <v>0</v>
      </c>
      <c r="BJ200" s="16" t="s">
        <v>86</v>
      </c>
      <c r="BK200" s="168">
        <f>ROUND(I200*H200,2)</f>
        <v>0</v>
      </c>
      <c r="BL200" s="16" t="s">
        <v>184</v>
      </c>
      <c r="BM200" s="167" t="s">
        <v>269</v>
      </c>
    </row>
    <row r="201" spans="1:65" s="13" customFormat="1">
      <c r="B201" s="169"/>
      <c r="D201" s="170" t="s">
        <v>148</v>
      </c>
      <c r="E201" s="171" t="s">
        <v>1</v>
      </c>
      <c r="F201" s="172" t="s">
        <v>537</v>
      </c>
      <c r="H201" s="173">
        <v>39.200000000000003</v>
      </c>
      <c r="I201" s="174"/>
      <c r="L201" s="169"/>
      <c r="M201" s="175"/>
      <c r="N201" s="176"/>
      <c r="O201" s="176"/>
      <c r="P201" s="176"/>
      <c r="Q201" s="176"/>
      <c r="R201" s="176"/>
      <c r="S201" s="176"/>
      <c r="T201" s="177"/>
      <c r="AT201" s="171" t="s">
        <v>148</v>
      </c>
      <c r="AU201" s="171" t="s">
        <v>86</v>
      </c>
      <c r="AV201" s="13" t="s">
        <v>86</v>
      </c>
      <c r="AW201" s="13" t="s">
        <v>31</v>
      </c>
      <c r="AX201" s="13" t="s">
        <v>75</v>
      </c>
      <c r="AY201" s="171" t="s">
        <v>141</v>
      </c>
    </row>
    <row r="202" spans="1:65" s="14" customFormat="1">
      <c r="B202" s="178"/>
      <c r="D202" s="170" t="s">
        <v>148</v>
      </c>
      <c r="E202" s="179" t="s">
        <v>1</v>
      </c>
      <c r="F202" s="180" t="s">
        <v>150</v>
      </c>
      <c r="H202" s="181">
        <v>39.200000000000003</v>
      </c>
      <c r="I202" s="182"/>
      <c r="L202" s="178"/>
      <c r="M202" s="183"/>
      <c r="N202" s="184"/>
      <c r="O202" s="184"/>
      <c r="P202" s="184"/>
      <c r="Q202" s="184"/>
      <c r="R202" s="184"/>
      <c r="S202" s="184"/>
      <c r="T202" s="185"/>
      <c r="AT202" s="179" t="s">
        <v>148</v>
      </c>
      <c r="AU202" s="179" t="s">
        <v>86</v>
      </c>
      <c r="AV202" s="14" t="s">
        <v>147</v>
      </c>
      <c r="AW202" s="14" t="s">
        <v>31</v>
      </c>
      <c r="AX202" s="14" t="s">
        <v>81</v>
      </c>
      <c r="AY202" s="179" t="s">
        <v>141</v>
      </c>
    </row>
    <row r="203" spans="1:65" s="2" customFormat="1" ht="24.2" customHeight="1">
      <c r="A203" s="31"/>
      <c r="B203" s="154"/>
      <c r="C203" s="186" t="s">
        <v>271</v>
      </c>
      <c r="D203" s="186" t="s">
        <v>195</v>
      </c>
      <c r="E203" s="187" t="s">
        <v>538</v>
      </c>
      <c r="F203" s="188" t="s">
        <v>539</v>
      </c>
      <c r="G203" s="189" t="s">
        <v>168</v>
      </c>
      <c r="H203" s="190">
        <v>39.200000000000003</v>
      </c>
      <c r="I203" s="191"/>
      <c r="J203" s="192">
        <f>ROUND(I203*H203,2)</f>
        <v>0</v>
      </c>
      <c r="K203" s="193"/>
      <c r="L203" s="194"/>
      <c r="M203" s="195" t="s">
        <v>1</v>
      </c>
      <c r="N203" s="196" t="s">
        <v>41</v>
      </c>
      <c r="O203" s="60"/>
      <c r="P203" s="165">
        <f>O203*H203</f>
        <v>0</v>
      </c>
      <c r="Q203" s="165">
        <v>0</v>
      </c>
      <c r="R203" s="165">
        <f>Q203*H203</f>
        <v>0</v>
      </c>
      <c r="S203" s="165">
        <v>0</v>
      </c>
      <c r="T203" s="166">
        <f>S203*H203</f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167" t="s">
        <v>216</v>
      </c>
      <c r="AT203" s="167" t="s">
        <v>195</v>
      </c>
      <c r="AU203" s="167" t="s">
        <v>86</v>
      </c>
      <c r="AY203" s="16" t="s">
        <v>141</v>
      </c>
      <c r="BE203" s="168">
        <f>IF(N203="základná",J203,0)</f>
        <v>0</v>
      </c>
      <c r="BF203" s="168">
        <f>IF(N203="znížená",J203,0)</f>
        <v>0</v>
      </c>
      <c r="BG203" s="168">
        <f>IF(N203="zákl. prenesená",J203,0)</f>
        <v>0</v>
      </c>
      <c r="BH203" s="168">
        <f>IF(N203="zníž. prenesená",J203,0)</f>
        <v>0</v>
      </c>
      <c r="BI203" s="168">
        <f>IF(N203="nulová",J203,0)</f>
        <v>0</v>
      </c>
      <c r="BJ203" s="16" t="s">
        <v>86</v>
      </c>
      <c r="BK203" s="168">
        <f>ROUND(I203*H203,2)</f>
        <v>0</v>
      </c>
      <c r="BL203" s="16" t="s">
        <v>184</v>
      </c>
      <c r="BM203" s="167" t="s">
        <v>274</v>
      </c>
    </row>
    <row r="204" spans="1:65" s="2" customFormat="1" ht="24.2" customHeight="1">
      <c r="A204" s="31"/>
      <c r="B204" s="154"/>
      <c r="C204" s="155" t="s">
        <v>212</v>
      </c>
      <c r="D204" s="155" t="s">
        <v>143</v>
      </c>
      <c r="E204" s="156" t="s">
        <v>540</v>
      </c>
      <c r="F204" s="157" t="s">
        <v>541</v>
      </c>
      <c r="G204" s="158" t="s">
        <v>260</v>
      </c>
      <c r="H204" s="159">
        <v>0.19800000000000001</v>
      </c>
      <c r="I204" s="160"/>
      <c r="J204" s="161">
        <f>ROUND(I204*H204,2)</f>
        <v>0</v>
      </c>
      <c r="K204" s="162"/>
      <c r="L204" s="32"/>
      <c r="M204" s="163" t="s">
        <v>1</v>
      </c>
      <c r="N204" s="164" t="s">
        <v>41</v>
      </c>
      <c r="O204" s="60"/>
      <c r="P204" s="165">
        <f>O204*H204</f>
        <v>0</v>
      </c>
      <c r="Q204" s="165">
        <v>0</v>
      </c>
      <c r="R204" s="165">
        <f>Q204*H204</f>
        <v>0</v>
      </c>
      <c r="S204" s="165">
        <v>0</v>
      </c>
      <c r="T204" s="166">
        <f>S204*H204</f>
        <v>0</v>
      </c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167" t="s">
        <v>184</v>
      </c>
      <c r="AT204" s="167" t="s">
        <v>143</v>
      </c>
      <c r="AU204" s="167" t="s">
        <v>86</v>
      </c>
      <c r="AY204" s="16" t="s">
        <v>141</v>
      </c>
      <c r="BE204" s="168">
        <f>IF(N204="základná",J204,0)</f>
        <v>0</v>
      </c>
      <c r="BF204" s="168">
        <f>IF(N204="znížená",J204,0)</f>
        <v>0</v>
      </c>
      <c r="BG204" s="168">
        <f>IF(N204="zákl. prenesená",J204,0)</f>
        <v>0</v>
      </c>
      <c r="BH204" s="168">
        <f>IF(N204="zníž. prenesená",J204,0)</f>
        <v>0</v>
      </c>
      <c r="BI204" s="168">
        <f>IF(N204="nulová",J204,0)</f>
        <v>0</v>
      </c>
      <c r="BJ204" s="16" t="s">
        <v>86</v>
      </c>
      <c r="BK204" s="168">
        <f>ROUND(I204*H204,2)</f>
        <v>0</v>
      </c>
      <c r="BL204" s="16" t="s">
        <v>184</v>
      </c>
      <c r="BM204" s="167" t="s">
        <v>279</v>
      </c>
    </row>
    <row r="205" spans="1:65" s="12" customFormat="1" ht="22.9" customHeight="1">
      <c r="B205" s="141"/>
      <c r="D205" s="142" t="s">
        <v>74</v>
      </c>
      <c r="E205" s="152" t="s">
        <v>449</v>
      </c>
      <c r="F205" s="152" t="s">
        <v>450</v>
      </c>
      <c r="I205" s="144"/>
      <c r="J205" s="153">
        <f>BK205</f>
        <v>0</v>
      </c>
      <c r="L205" s="141"/>
      <c r="M205" s="146"/>
      <c r="N205" s="147"/>
      <c r="O205" s="147"/>
      <c r="P205" s="148">
        <f>SUM(P206:P230)</f>
        <v>0</v>
      </c>
      <c r="Q205" s="147"/>
      <c r="R205" s="148">
        <f>SUM(R206:R230)</f>
        <v>0</v>
      </c>
      <c r="S205" s="147"/>
      <c r="T205" s="149">
        <f>SUM(T206:T230)</f>
        <v>0</v>
      </c>
      <c r="AR205" s="142" t="s">
        <v>86</v>
      </c>
      <c r="AT205" s="150" t="s">
        <v>74</v>
      </c>
      <c r="AU205" s="150" t="s">
        <v>81</v>
      </c>
      <c r="AY205" s="142" t="s">
        <v>141</v>
      </c>
      <c r="BK205" s="151">
        <f>SUM(BK206:BK230)</f>
        <v>0</v>
      </c>
    </row>
    <row r="206" spans="1:65" s="2" customFormat="1" ht="16.5" customHeight="1">
      <c r="A206" s="31"/>
      <c r="B206" s="154"/>
      <c r="C206" s="155" t="s">
        <v>284</v>
      </c>
      <c r="D206" s="155" t="s">
        <v>143</v>
      </c>
      <c r="E206" s="156" t="s">
        <v>460</v>
      </c>
      <c r="F206" s="157" t="s">
        <v>461</v>
      </c>
      <c r="G206" s="158" t="s">
        <v>153</v>
      </c>
      <c r="H206" s="159">
        <v>60</v>
      </c>
      <c r="I206" s="160"/>
      <c r="J206" s="161">
        <f>ROUND(I206*H206,2)</f>
        <v>0</v>
      </c>
      <c r="K206" s="162"/>
      <c r="L206" s="32"/>
      <c r="M206" s="163" t="s">
        <v>1</v>
      </c>
      <c r="N206" s="164" t="s">
        <v>41</v>
      </c>
      <c r="O206" s="60"/>
      <c r="P206" s="165">
        <f>O206*H206</f>
        <v>0</v>
      </c>
      <c r="Q206" s="165">
        <v>0</v>
      </c>
      <c r="R206" s="165">
        <f>Q206*H206</f>
        <v>0</v>
      </c>
      <c r="S206" s="165">
        <v>0</v>
      </c>
      <c r="T206" s="166">
        <f>S206*H206</f>
        <v>0</v>
      </c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R206" s="167" t="s">
        <v>184</v>
      </c>
      <c r="AT206" s="167" t="s">
        <v>143</v>
      </c>
      <c r="AU206" s="167" t="s">
        <v>86</v>
      </c>
      <c r="AY206" s="16" t="s">
        <v>141</v>
      </c>
      <c r="BE206" s="168">
        <f>IF(N206="základná",J206,0)</f>
        <v>0</v>
      </c>
      <c r="BF206" s="168">
        <f>IF(N206="znížená",J206,0)</f>
        <v>0</v>
      </c>
      <c r="BG206" s="168">
        <f>IF(N206="zákl. prenesená",J206,0)</f>
        <v>0</v>
      </c>
      <c r="BH206" s="168">
        <f>IF(N206="zníž. prenesená",J206,0)</f>
        <v>0</v>
      </c>
      <c r="BI206" s="168">
        <f>IF(N206="nulová",J206,0)</f>
        <v>0</v>
      </c>
      <c r="BJ206" s="16" t="s">
        <v>86</v>
      </c>
      <c r="BK206" s="168">
        <f>ROUND(I206*H206,2)</f>
        <v>0</v>
      </c>
      <c r="BL206" s="16" t="s">
        <v>184</v>
      </c>
      <c r="BM206" s="167" t="s">
        <v>287</v>
      </c>
    </row>
    <row r="207" spans="1:65" s="13" customFormat="1">
      <c r="B207" s="169"/>
      <c r="D207" s="170" t="s">
        <v>148</v>
      </c>
      <c r="E207" s="171" t="s">
        <v>1</v>
      </c>
      <c r="F207" s="172" t="s">
        <v>542</v>
      </c>
      <c r="H207" s="173">
        <v>60</v>
      </c>
      <c r="I207" s="174"/>
      <c r="L207" s="169"/>
      <c r="M207" s="175"/>
      <c r="N207" s="176"/>
      <c r="O207" s="176"/>
      <c r="P207" s="176"/>
      <c r="Q207" s="176"/>
      <c r="R207" s="176"/>
      <c r="S207" s="176"/>
      <c r="T207" s="177"/>
      <c r="AT207" s="171" t="s">
        <v>148</v>
      </c>
      <c r="AU207" s="171" t="s">
        <v>86</v>
      </c>
      <c r="AV207" s="13" t="s">
        <v>86</v>
      </c>
      <c r="AW207" s="13" t="s">
        <v>31</v>
      </c>
      <c r="AX207" s="13" t="s">
        <v>75</v>
      </c>
      <c r="AY207" s="171" t="s">
        <v>141</v>
      </c>
    </row>
    <row r="208" spans="1:65" s="14" customFormat="1">
      <c r="B208" s="178"/>
      <c r="D208" s="170" t="s">
        <v>148</v>
      </c>
      <c r="E208" s="179" t="s">
        <v>1</v>
      </c>
      <c r="F208" s="180" t="s">
        <v>150</v>
      </c>
      <c r="H208" s="181">
        <v>60</v>
      </c>
      <c r="I208" s="182"/>
      <c r="L208" s="178"/>
      <c r="M208" s="183"/>
      <c r="N208" s="184"/>
      <c r="O208" s="184"/>
      <c r="P208" s="184"/>
      <c r="Q208" s="184"/>
      <c r="R208" s="184"/>
      <c r="S208" s="184"/>
      <c r="T208" s="185"/>
      <c r="AT208" s="179" t="s">
        <v>148</v>
      </c>
      <c r="AU208" s="179" t="s">
        <v>86</v>
      </c>
      <c r="AV208" s="14" t="s">
        <v>147</v>
      </c>
      <c r="AW208" s="14" t="s">
        <v>31</v>
      </c>
      <c r="AX208" s="14" t="s">
        <v>81</v>
      </c>
      <c r="AY208" s="179" t="s">
        <v>141</v>
      </c>
    </row>
    <row r="209" spans="1:65" s="2" customFormat="1" ht="24.2" customHeight="1">
      <c r="A209" s="31"/>
      <c r="B209" s="154"/>
      <c r="C209" s="155" t="s">
        <v>216</v>
      </c>
      <c r="D209" s="155" t="s">
        <v>143</v>
      </c>
      <c r="E209" s="156" t="s">
        <v>466</v>
      </c>
      <c r="F209" s="157" t="s">
        <v>543</v>
      </c>
      <c r="G209" s="158" t="s">
        <v>153</v>
      </c>
      <c r="H209" s="159">
        <v>235.33600000000001</v>
      </c>
      <c r="I209" s="160"/>
      <c r="J209" s="161">
        <f>ROUND(I209*H209,2)</f>
        <v>0</v>
      </c>
      <c r="K209" s="162"/>
      <c r="L209" s="32"/>
      <c r="M209" s="163" t="s">
        <v>1</v>
      </c>
      <c r="N209" s="164" t="s">
        <v>41</v>
      </c>
      <c r="O209" s="60"/>
      <c r="P209" s="165">
        <f>O209*H209</f>
        <v>0</v>
      </c>
      <c r="Q209" s="165">
        <v>0</v>
      </c>
      <c r="R209" s="165">
        <f>Q209*H209</f>
        <v>0</v>
      </c>
      <c r="S209" s="165">
        <v>0</v>
      </c>
      <c r="T209" s="166">
        <f>S209*H209</f>
        <v>0</v>
      </c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R209" s="167" t="s">
        <v>184</v>
      </c>
      <c r="AT209" s="167" t="s">
        <v>143</v>
      </c>
      <c r="AU209" s="167" t="s">
        <v>86</v>
      </c>
      <c r="AY209" s="16" t="s">
        <v>141</v>
      </c>
      <c r="BE209" s="168">
        <f>IF(N209="základná",J209,0)</f>
        <v>0</v>
      </c>
      <c r="BF209" s="168">
        <f>IF(N209="znížená",J209,0)</f>
        <v>0</v>
      </c>
      <c r="BG209" s="168">
        <f>IF(N209="zákl. prenesená",J209,0)</f>
        <v>0</v>
      </c>
      <c r="BH209" s="168">
        <f>IF(N209="zníž. prenesená",J209,0)</f>
        <v>0</v>
      </c>
      <c r="BI209" s="168">
        <f>IF(N209="nulová",J209,0)</f>
        <v>0</v>
      </c>
      <c r="BJ209" s="16" t="s">
        <v>86</v>
      </c>
      <c r="BK209" s="168">
        <f>ROUND(I209*H209,2)</f>
        <v>0</v>
      </c>
      <c r="BL209" s="16" t="s">
        <v>184</v>
      </c>
      <c r="BM209" s="167" t="s">
        <v>291</v>
      </c>
    </row>
    <row r="210" spans="1:65" s="13" customFormat="1">
      <c r="B210" s="169"/>
      <c r="D210" s="170" t="s">
        <v>148</v>
      </c>
      <c r="E210" s="171" t="s">
        <v>1</v>
      </c>
      <c r="F210" s="172" t="s">
        <v>544</v>
      </c>
      <c r="H210" s="173">
        <v>1.6259999999999999</v>
      </c>
      <c r="I210" s="174"/>
      <c r="L210" s="169"/>
      <c r="M210" s="175"/>
      <c r="N210" s="176"/>
      <c r="O210" s="176"/>
      <c r="P210" s="176"/>
      <c r="Q210" s="176"/>
      <c r="R210" s="176"/>
      <c r="S210" s="176"/>
      <c r="T210" s="177"/>
      <c r="AT210" s="171" t="s">
        <v>148</v>
      </c>
      <c r="AU210" s="171" t="s">
        <v>86</v>
      </c>
      <c r="AV210" s="13" t="s">
        <v>86</v>
      </c>
      <c r="AW210" s="13" t="s">
        <v>31</v>
      </c>
      <c r="AX210" s="13" t="s">
        <v>75</v>
      </c>
      <c r="AY210" s="171" t="s">
        <v>141</v>
      </c>
    </row>
    <row r="211" spans="1:65" s="13" customFormat="1">
      <c r="B211" s="169"/>
      <c r="D211" s="170" t="s">
        <v>148</v>
      </c>
      <c r="E211" s="171" t="s">
        <v>1</v>
      </c>
      <c r="F211" s="172" t="s">
        <v>545</v>
      </c>
      <c r="H211" s="173">
        <v>173.71</v>
      </c>
      <c r="I211" s="174"/>
      <c r="L211" s="169"/>
      <c r="M211" s="175"/>
      <c r="N211" s="176"/>
      <c r="O211" s="176"/>
      <c r="P211" s="176"/>
      <c r="Q211" s="176"/>
      <c r="R211" s="176"/>
      <c r="S211" s="176"/>
      <c r="T211" s="177"/>
      <c r="AT211" s="171" t="s">
        <v>148</v>
      </c>
      <c r="AU211" s="171" t="s">
        <v>86</v>
      </c>
      <c r="AV211" s="13" t="s">
        <v>86</v>
      </c>
      <c r="AW211" s="13" t="s">
        <v>31</v>
      </c>
      <c r="AX211" s="13" t="s">
        <v>75</v>
      </c>
      <c r="AY211" s="171" t="s">
        <v>141</v>
      </c>
    </row>
    <row r="212" spans="1:65" s="13" customFormat="1">
      <c r="B212" s="169"/>
      <c r="D212" s="170" t="s">
        <v>148</v>
      </c>
      <c r="E212" s="171" t="s">
        <v>1</v>
      </c>
      <c r="F212" s="172" t="s">
        <v>546</v>
      </c>
      <c r="H212" s="173">
        <v>60</v>
      </c>
      <c r="I212" s="174"/>
      <c r="L212" s="169"/>
      <c r="M212" s="175"/>
      <c r="N212" s="176"/>
      <c r="O212" s="176"/>
      <c r="P212" s="176"/>
      <c r="Q212" s="176"/>
      <c r="R212" s="176"/>
      <c r="S212" s="176"/>
      <c r="T212" s="177"/>
      <c r="AT212" s="171" t="s">
        <v>148</v>
      </c>
      <c r="AU212" s="171" t="s">
        <v>86</v>
      </c>
      <c r="AV212" s="13" t="s">
        <v>86</v>
      </c>
      <c r="AW212" s="13" t="s">
        <v>31</v>
      </c>
      <c r="AX212" s="13" t="s">
        <v>75</v>
      </c>
      <c r="AY212" s="171" t="s">
        <v>141</v>
      </c>
    </row>
    <row r="213" spans="1:65" s="14" customFormat="1">
      <c r="B213" s="178"/>
      <c r="D213" s="170" t="s">
        <v>148</v>
      </c>
      <c r="E213" s="179" t="s">
        <v>1</v>
      </c>
      <c r="F213" s="180" t="s">
        <v>150</v>
      </c>
      <c r="H213" s="181">
        <v>235.33600000000001</v>
      </c>
      <c r="I213" s="182"/>
      <c r="L213" s="178"/>
      <c r="M213" s="183"/>
      <c r="N213" s="184"/>
      <c r="O213" s="184"/>
      <c r="P213" s="184"/>
      <c r="Q213" s="184"/>
      <c r="R213" s="184"/>
      <c r="S213" s="184"/>
      <c r="T213" s="185"/>
      <c r="AT213" s="179" t="s">
        <v>148</v>
      </c>
      <c r="AU213" s="179" t="s">
        <v>86</v>
      </c>
      <c r="AV213" s="14" t="s">
        <v>147</v>
      </c>
      <c r="AW213" s="14" t="s">
        <v>31</v>
      </c>
      <c r="AX213" s="14" t="s">
        <v>81</v>
      </c>
      <c r="AY213" s="179" t="s">
        <v>141</v>
      </c>
    </row>
    <row r="214" spans="1:65" s="2" customFormat="1" ht="16.5" customHeight="1">
      <c r="A214" s="31"/>
      <c r="B214" s="154"/>
      <c r="C214" s="155" t="s">
        <v>293</v>
      </c>
      <c r="D214" s="155" t="s">
        <v>143</v>
      </c>
      <c r="E214" s="156" t="s">
        <v>475</v>
      </c>
      <c r="F214" s="157" t="s">
        <v>476</v>
      </c>
      <c r="G214" s="158" t="s">
        <v>153</v>
      </c>
      <c r="H214" s="159">
        <v>233.71</v>
      </c>
      <c r="I214" s="160"/>
      <c r="J214" s="161">
        <f>ROUND(I214*H214,2)</f>
        <v>0</v>
      </c>
      <c r="K214" s="162"/>
      <c r="L214" s="32"/>
      <c r="M214" s="163" t="s">
        <v>1</v>
      </c>
      <c r="N214" s="164" t="s">
        <v>41</v>
      </c>
      <c r="O214" s="60"/>
      <c r="P214" s="165">
        <f>O214*H214</f>
        <v>0</v>
      </c>
      <c r="Q214" s="165">
        <v>0</v>
      </c>
      <c r="R214" s="165">
        <f>Q214*H214</f>
        <v>0</v>
      </c>
      <c r="S214" s="165">
        <v>0</v>
      </c>
      <c r="T214" s="166">
        <f>S214*H214</f>
        <v>0</v>
      </c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R214" s="167" t="s">
        <v>184</v>
      </c>
      <c r="AT214" s="167" t="s">
        <v>143</v>
      </c>
      <c r="AU214" s="167" t="s">
        <v>86</v>
      </c>
      <c r="AY214" s="16" t="s">
        <v>141</v>
      </c>
      <c r="BE214" s="168">
        <f>IF(N214="základná",J214,0)</f>
        <v>0</v>
      </c>
      <c r="BF214" s="168">
        <f>IF(N214="znížená",J214,0)</f>
        <v>0</v>
      </c>
      <c r="BG214" s="168">
        <f>IF(N214="zákl. prenesená",J214,0)</f>
        <v>0</v>
      </c>
      <c r="BH214" s="168">
        <f>IF(N214="zníž. prenesená",J214,0)</f>
        <v>0</v>
      </c>
      <c r="BI214" s="168">
        <f>IF(N214="nulová",J214,0)</f>
        <v>0</v>
      </c>
      <c r="BJ214" s="16" t="s">
        <v>86</v>
      </c>
      <c r="BK214" s="168">
        <f>ROUND(I214*H214,2)</f>
        <v>0</v>
      </c>
      <c r="BL214" s="16" t="s">
        <v>184</v>
      </c>
      <c r="BM214" s="167" t="s">
        <v>296</v>
      </c>
    </row>
    <row r="215" spans="1:65" s="13" customFormat="1">
      <c r="B215" s="169"/>
      <c r="D215" s="170" t="s">
        <v>148</v>
      </c>
      <c r="E215" s="171" t="s">
        <v>1</v>
      </c>
      <c r="F215" s="172" t="s">
        <v>547</v>
      </c>
      <c r="H215" s="173">
        <v>173.71</v>
      </c>
      <c r="I215" s="174"/>
      <c r="L215" s="169"/>
      <c r="M215" s="175"/>
      <c r="N215" s="176"/>
      <c r="O215" s="176"/>
      <c r="P215" s="176"/>
      <c r="Q215" s="176"/>
      <c r="R215" s="176"/>
      <c r="S215" s="176"/>
      <c r="T215" s="177"/>
      <c r="AT215" s="171" t="s">
        <v>148</v>
      </c>
      <c r="AU215" s="171" t="s">
        <v>86</v>
      </c>
      <c r="AV215" s="13" t="s">
        <v>86</v>
      </c>
      <c r="AW215" s="13" t="s">
        <v>31</v>
      </c>
      <c r="AX215" s="13" t="s">
        <v>75</v>
      </c>
      <c r="AY215" s="171" t="s">
        <v>141</v>
      </c>
    </row>
    <row r="216" spans="1:65" s="13" customFormat="1">
      <c r="B216" s="169"/>
      <c r="D216" s="170" t="s">
        <v>148</v>
      </c>
      <c r="E216" s="171" t="s">
        <v>1</v>
      </c>
      <c r="F216" s="172" t="s">
        <v>548</v>
      </c>
      <c r="H216" s="173">
        <v>60</v>
      </c>
      <c r="I216" s="174"/>
      <c r="L216" s="169"/>
      <c r="M216" s="175"/>
      <c r="N216" s="176"/>
      <c r="O216" s="176"/>
      <c r="P216" s="176"/>
      <c r="Q216" s="176"/>
      <c r="R216" s="176"/>
      <c r="S216" s="176"/>
      <c r="T216" s="177"/>
      <c r="AT216" s="171" t="s">
        <v>148</v>
      </c>
      <c r="AU216" s="171" t="s">
        <v>86</v>
      </c>
      <c r="AV216" s="13" t="s">
        <v>86</v>
      </c>
      <c r="AW216" s="13" t="s">
        <v>31</v>
      </c>
      <c r="AX216" s="13" t="s">
        <v>75</v>
      </c>
      <c r="AY216" s="171" t="s">
        <v>141</v>
      </c>
    </row>
    <row r="217" spans="1:65" s="14" customFormat="1">
      <c r="B217" s="178"/>
      <c r="D217" s="170" t="s">
        <v>148</v>
      </c>
      <c r="E217" s="179" t="s">
        <v>1</v>
      </c>
      <c r="F217" s="180" t="s">
        <v>150</v>
      </c>
      <c r="H217" s="181">
        <v>233.71</v>
      </c>
      <c r="I217" s="182"/>
      <c r="L217" s="178"/>
      <c r="M217" s="183"/>
      <c r="N217" s="184"/>
      <c r="O217" s="184"/>
      <c r="P217" s="184"/>
      <c r="Q217" s="184"/>
      <c r="R217" s="184"/>
      <c r="S217" s="184"/>
      <c r="T217" s="185"/>
      <c r="AT217" s="179" t="s">
        <v>148</v>
      </c>
      <c r="AU217" s="179" t="s">
        <v>86</v>
      </c>
      <c r="AV217" s="14" t="s">
        <v>147</v>
      </c>
      <c r="AW217" s="14" t="s">
        <v>31</v>
      </c>
      <c r="AX217" s="14" t="s">
        <v>81</v>
      </c>
      <c r="AY217" s="179" t="s">
        <v>141</v>
      </c>
    </row>
    <row r="218" spans="1:65" s="2" customFormat="1" ht="24.2" customHeight="1">
      <c r="A218" s="31"/>
      <c r="B218" s="154"/>
      <c r="C218" s="155" t="s">
        <v>222</v>
      </c>
      <c r="D218" s="155" t="s">
        <v>143</v>
      </c>
      <c r="E218" s="156" t="s">
        <v>549</v>
      </c>
      <c r="F218" s="157" t="s">
        <v>550</v>
      </c>
      <c r="G218" s="158" t="s">
        <v>153</v>
      </c>
      <c r="H218" s="159">
        <v>67.296000000000006</v>
      </c>
      <c r="I218" s="160"/>
      <c r="J218" s="161">
        <f>ROUND(I218*H218,2)</f>
        <v>0</v>
      </c>
      <c r="K218" s="162"/>
      <c r="L218" s="32"/>
      <c r="M218" s="163" t="s">
        <v>1</v>
      </c>
      <c r="N218" s="164" t="s">
        <v>41</v>
      </c>
      <c r="O218" s="60"/>
      <c r="P218" s="165">
        <f>O218*H218</f>
        <v>0</v>
      </c>
      <c r="Q218" s="165">
        <v>0</v>
      </c>
      <c r="R218" s="165">
        <f>Q218*H218</f>
        <v>0</v>
      </c>
      <c r="S218" s="165">
        <v>0</v>
      </c>
      <c r="T218" s="166">
        <f>S218*H218</f>
        <v>0</v>
      </c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R218" s="167" t="s">
        <v>184</v>
      </c>
      <c r="AT218" s="167" t="s">
        <v>143</v>
      </c>
      <c r="AU218" s="167" t="s">
        <v>86</v>
      </c>
      <c r="AY218" s="16" t="s">
        <v>141</v>
      </c>
      <c r="BE218" s="168">
        <f>IF(N218="základná",J218,0)</f>
        <v>0</v>
      </c>
      <c r="BF218" s="168">
        <f>IF(N218="znížená",J218,0)</f>
        <v>0</v>
      </c>
      <c r="BG218" s="168">
        <f>IF(N218="zákl. prenesená",J218,0)</f>
        <v>0</v>
      </c>
      <c r="BH218" s="168">
        <f>IF(N218="zníž. prenesená",J218,0)</f>
        <v>0</v>
      </c>
      <c r="BI218" s="168">
        <f>IF(N218="nulová",J218,0)</f>
        <v>0</v>
      </c>
      <c r="BJ218" s="16" t="s">
        <v>86</v>
      </c>
      <c r="BK218" s="168">
        <f>ROUND(I218*H218,2)</f>
        <v>0</v>
      </c>
      <c r="BL218" s="16" t="s">
        <v>184</v>
      </c>
      <c r="BM218" s="167" t="s">
        <v>299</v>
      </c>
    </row>
    <row r="219" spans="1:65" s="13" customFormat="1">
      <c r="B219" s="169"/>
      <c r="D219" s="170" t="s">
        <v>148</v>
      </c>
      <c r="E219" s="171" t="s">
        <v>1</v>
      </c>
      <c r="F219" s="172" t="s">
        <v>551</v>
      </c>
      <c r="H219" s="173">
        <v>67.296000000000006</v>
      </c>
      <c r="I219" s="174"/>
      <c r="L219" s="169"/>
      <c r="M219" s="175"/>
      <c r="N219" s="176"/>
      <c r="O219" s="176"/>
      <c r="P219" s="176"/>
      <c r="Q219" s="176"/>
      <c r="R219" s="176"/>
      <c r="S219" s="176"/>
      <c r="T219" s="177"/>
      <c r="AT219" s="171" t="s">
        <v>148</v>
      </c>
      <c r="AU219" s="171" t="s">
        <v>86</v>
      </c>
      <c r="AV219" s="13" t="s">
        <v>86</v>
      </c>
      <c r="AW219" s="13" t="s">
        <v>31</v>
      </c>
      <c r="AX219" s="13" t="s">
        <v>75</v>
      </c>
      <c r="AY219" s="171" t="s">
        <v>141</v>
      </c>
    </row>
    <row r="220" spans="1:65" s="14" customFormat="1">
      <c r="B220" s="178"/>
      <c r="D220" s="170" t="s">
        <v>148</v>
      </c>
      <c r="E220" s="179" t="s">
        <v>1</v>
      </c>
      <c r="F220" s="180" t="s">
        <v>150</v>
      </c>
      <c r="H220" s="181">
        <v>67.296000000000006</v>
      </c>
      <c r="I220" s="182"/>
      <c r="L220" s="178"/>
      <c r="M220" s="183"/>
      <c r="N220" s="184"/>
      <c r="O220" s="184"/>
      <c r="P220" s="184"/>
      <c r="Q220" s="184"/>
      <c r="R220" s="184"/>
      <c r="S220" s="184"/>
      <c r="T220" s="185"/>
      <c r="AT220" s="179" t="s">
        <v>148</v>
      </c>
      <c r="AU220" s="179" t="s">
        <v>86</v>
      </c>
      <c r="AV220" s="14" t="s">
        <v>147</v>
      </c>
      <c r="AW220" s="14" t="s">
        <v>31</v>
      </c>
      <c r="AX220" s="14" t="s">
        <v>81</v>
      </c>
      <c r="AY220" s="179" t="s">
        <v>141</v>
      </c>
    </row>
    <row r="221" spans="1:65" s="2" customFormat="1" ht="24.2" customHeight="1">
      <c r="A221" s="31"/>
      <c r="B221" s="154"/>
      <c r="C221" s="155" t="s">
        <v>302</v>
      </c>
      <c r="D221" s="155" t="s">
        <v>143</v>
      </c>
      <c r="E221" s="156" t="s">
        <v>552</v>
      </c>
      <c r="F221" s="157" t="s">
        <v>553</v>
      </c>
      <c r="G221" s="158" t="s">
        <v>153</v>
      </c>
      <c r="H221" s="159">
        <v>67.296000000000006</v>
      </c>
      <c r="I221" s="160"/>
      <c r="J221" s="161">
        <f>ROUND(I221*H221,2)</f>
        <v>0</v>
      </c>
      <c r="K221" s="162"/>
      <c r="L221" s="32"/>
      <c r="M221" s="163" t="s">
        <v>1</v>
      </c>
      <c r="N221" s="164" t="s">
        <v>41</v>
      </c>
      <c r="O221" s="60"/>
      <c r="P221" s="165">
        <f>O221*H221</f>
        <v>0</v>
      </c>
      <c r="Q221" s="165">
        <v>0</v>
      </c>
      <c r="R221" s="165">
        <f>Q221*H221</f>
        <v>0</v>
      </c>
      <c r="S221" s="165">
        <v>0</v>
      </c>
      <c r="T221" s="166">
        <f>S221*H221</f>
        <v>0</v>
      </c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R221" s="167" t="s">
        <v>184</v>
      </c>
      <c r="AT221" s="167" t="s">
        <v>143</v>
      </c>
      <c r="AU221" s="167" t="s">
        <v>86</v>
      </c>
      <c r="AY221" s="16" t="s">
        <v>141</v>
      </c>
      <c r="BE221" s="168">
        <f>IF(N221="základná",J221,0)</f>
        <v>0</v>
      </c>
      <c r="BF221" s="168">
        <f>IF(N221="znížená",J221,0)</f>
        <v>0</v>
      </c>
      <c r="BG221" s="168">
        <f>IF(N221="zákl. prenesená",J221,0)</f>
        <v>0</v>
      </c>
      <c r="BH221" s="168">
        <f>IF(N221="zníž. prenesená",J221,0)</f>
        <v>0</v>
      </c>
      <c r="BI221" s="168">
        <f>IF(N221="nulová",J221,0)</f>
        <v>0</v>
      </c>
      <c r="BJ221" s="16" t="s">
        <v>86</v>
      </c>
      <c r="BK221" s="168">
        <f>ROUND(I221*H221,2)</f>
        <v>0</v>
      </c>
      <c r="BL221" s="16" t="s">
        <v>184</v>
      </c>
      <c r="BM221" s="167" t="s">
        <v>305</v>
      </c>
    </row>
    <row r="222" spans="1:65" s="13" customFormat="1" ht="22.5">
      <c r="B222" s="169"/>
      <c r="D222" s="170" t="s">
        <v>148</v>
      </c>
      <c r="E222" s="171" t="s">
        <v>1</v>
      </c>
      <c r="F222" s="172" t="s">
        <v>554</v>
      </c>
      <c r="H222" s="173">
        <v>67.296000000000006</v>
      </c>
      <c r="I222" s="174"/>
      <c r="L222" s="169"/>
      <c r="M222" s="175"/>
      <c r="N222" s="176"/>
      <c r="O222" s="176"/>
      <c r="P222" s="176"/>
      <c r="Q222" s="176"/>
      <c r="R222" s="176"/>
      <c r="S222" s="176"/>
      <c r="T222" s="177"/>
      <c r="AT222" s="171" t="s">
        <v>148</v>
      </c>
      <c r="AU222" s="171" t="s">
        <v>86</v>
      </c>
      <c r="AV222" s="13" t="s">
        <v>86</v>
      </c>
      <c r="AW222" s="13" t="s">
        <v>31</v>
      </c>
      <c r="AX222" s="13" t="s">
        <v>75</v>
      </c>
      <c r="AY222" s="171" t="s">
        <v>141</v>
      </c>
    </row>
    <row r="223" spans="1:65" s="14" customFormat="1">
      <c r="B223" s="178"/>
      <c r="D223" s="170" t="s">
        <v>148</v>
      </c>
      <c r="E223" s="179" t="s">
        <v>1</v>
      </c>
      <c r="F223" s="180" t="s">
        <v>150</v>
      </c>
      <c r="H223" s="181">
        <v>67.296000000000006</v>
      </c>
      <c r="I223" s="182"/>
      <c r="L223" s="178"/>
      <c r="M223" s="183"/>
      <c r="N223" s="184"/>
      <c r="O223" s="184"/>
      <c r="P223" s="184"/>
      <c r="Q223" s="184"/>
      <c r="R223" s="184"/>
      <c r="S223" s="184"/>
      <c r="T223" s="185"/>
      <c r="AT223" s="179" t="s">
        <v>148</v>
      </c>
      <c r="AU223" s="179" t="s">
        <v>86</v>
      </c>
      <c r="AV223" s="14" t="s">
        <v>147</v>
      </c>
      <c r="AW223" s="14" t="s">
        <v>31</v>
      </c>
      <c r="AX223" s="14" t="s">
        <v>81</v>
      </c>
      <c r="AY223" s="179" t="s">
        <v>141</v>
      </c>
    </row>
    <row r="224" spans="1:65" s="2" customFormat="1" ht="24.2" customHeight="1">
      <c r="A224" s="31"/>
      <c r="B224" s="154"/>
      <c r="C224" s="155" t="s">
        <v>226</v>
      </c>
      <c r="D224" s="155" t="s">
        <v>143</v>
      </c>
      <c r="E224" s="156" t="s">
        <v>555</v>
      </c>
      <c r="F224" s="157" t="s">
        <v>556</v>
      </c>
      <c r="G224" s="158" t="s">
        <v>153</v>
      </c>
      <c r="H224" s="159">
        <v>67.296000000000006</v>
      </c>
      <c r="I224" s="160"/>
      <c r="J224" s="161">
        <f>ROUND(I224*H224,2)</f>
        <v>0</v>
      </c>
      <c r="K224" s="162"/>
      <c r="L224" s="32"/>
      <c r="M224" s="163" t="s">
        <v>1</v>
      </c>
      <c r="N224" s="164" t="s">
        <v>41</v>
      </c>
      <c r="O224" s="60"/>
      <c r="P224" s="165">
        <f>O224*H224</f>
        <v>0</v>
      </c>
      <c r="Q224" s="165">
        <v>0</v>
      </c>
      <c r="R224" s="165">
        <f>Q224*H224</f>
        <v>0</v>
      </c>
      <c r="S224" s="165">
        <v>0</v>
      </c>
      <c r="T224" s="166">
        <f>S224*H224</f>
        <v>0</v>
      </c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R224" s="167" t="s">
        <v>184</v>
      </c>
      <c r="AT224" s="167" t="s">
        <v>143</v>
      </c>
      <c r="AU224" s="167" t="s">
        <v>86</v>
      </c>
      <c r="AY224" s="16" t="s">
        <v>141</v>
      </c>
      <c r="BE224" s="168">
        <f>IF(N224="základná",J224,0)</f>
        <v>0</v>
      </c>
      <c r="BF224" s="168">
        <f>IF(N224="znížená",J224,0)</f>
        <v>0</v>
      </c>
      <c r="BG224" s="168">
        <f>IF(N224="zákl. prenesená",J224,0)</f>
        <v>0</v>
      </c>
      <c r="BH224" s="168">
        <f>IF(N224="zníž. prenesená",J224,0)</f>
        <v>0</v>
      </c>
      <c r="BI224" s="168">
        <f>IF(N224="nulová",J224,0)</f>
        <v>0</v>
      </c>
      <c r="BJ224" s="16" t="s">
        <v>86</v>
      </c>
      <c r="BK224" s="168">
        <f>ROUND(I224*H224,2)</f>
        <v>0</v>
      </c>
      <c r="BL224" s="16" t="s">
        <v>184</v>
      </c>
      <c r="BM224" s="167" t="s">
        <v>310</v>
      </c>
    </row>
    <row r="225" spans="1:65" s="13" customFormat="1" ht="22.5">
      <c r="B225" s="169"/>
      <c r="D225" s="170" t="s">
        <v>148</v>
      </c>
      <c r="E225" s="171" t="s">
        <v>1</v>
      </c>
      <c r="F225" s="172" t="s">
        <v>554</v>
      </c>
      <c r="H225" s="173">
        <v>67.296000000000006</v>
      </c>
      <c r="I225" s="174"/>
      <c r="L225" s="169"/>
      <c r="M225" s="175"/>
      <c r="N225" s="176"/>
      <c r="O225" s="176"/>
      <c r="P225" s="176"/>
      <c r="Q225" s="176"/>
      <c r="R225" s="176"/>
      <c r="S225" s="176"/>
      <c r="T225" s="177"/>
      <c r="AT225" s="171" t="s">
        <v>148</v>
      </c>
      <c r="AU225" s="171" t="s">
        <v>86</v>
      </c>
      <c r="AV225" s="13" t="s">
        <v>86</v>
      </c>
      <c r="AW225" s="13" t="s">
        <v>31</v>
      </c>
      <c r="AX225" s="13" t="s">
        <v>75</v>
      </c>
      <c r="AY225" s="171" t="s">
        <v>141</v>
      </c>
    </row>
    <row r="226" spans="1:65" s="14" customFormat="1">
      <c r="B226" s="178"/>
      <c r="D226" s="170" t="s">
        <v>148</v>
      </c>
      <c r="E226" s="179" t="s">
        <v>1</v>
      </c>
      <c r="F226" s="180" t="s">
        <v>150</v>
      </c>
      <c r="H226" s="181">
        <v>67.296000000000006</v>
      </c>
      <c r="I226" s="182"/>
      <c r="L226" s="178"/>
      <c r="M226" s="183"/>
      <c r="N226" s="184"/>
      <c r="O226" s="184"/>
      <c r="P226" s="184"/>
      <c r="Q226" s="184"/>
      <c r="R226" s="184"/>
      <c r="S226" s="184"/>
      <c r="T226" s="185"/>
      <c r="AT226" s="179" t="s">
        <v>148</v>
      </c>
      <c r="AU226" s="179" t="s">
        <v>86</v>
      </c>
      <c r="AV226" s="14" t="s">
        <v>147</v>
      </c>
      <c r="AW226" s="14" t="s">
        <v>31</v>
      </c>
      <c r="AX226" s="14" t="s">
        <v>81</v>
      </c>
      <c r="AY226" s="179" t="s">
        <v>141</v>
      </c>
    </row>
    <row r="227" spans="1:65" s="2" customFormat="1" ht="16.5" customHeight="1">
      <c r="A227" s="31"/>
      <c r="B227" s="154"/>
      <c r="C227" s="186" t="s">
        <v>311</v>
      </c>
      <c r="D227" s="186" t="s">
        <v>195</v>
      </c>
      <c r="E227" s="187" t="s">
        <v>557</v>
      </c>
      <c r="F227" s="188" t="s">
        <v>558</v>
      </c>
      <c r="G227" s="189" t="s">
        <v>260</v>
      </c>
      <c r="H227" s="190">
        <v>0.70699999999999996</v>
      </c>
      <c r="I227" s="191"/>
      <c r="J227" s="192">
        <f>ROUND(I227*H227,2)</f>
        <v>0</v>
      </c>
      <c r="K227" s="193"/>
      <c r="L227" s="194"/>
      <c r="M227" s="195" t="s">
        <v>1</v>
      </c>
      <c r="N227" s="196" t="s">
        <v>41</v>
      </c>
      <c r="O227" s="60"/>
      <c r="P227" s="165">
        <f>O227*H227</f>
        <v>0</v>
      </c>
      <c r="Q227" s="165">
        <v>0</v>
      </c>
      <c r="R227" s="165">
        <f>Q227*H227</f>
        <v>0</v>
      </c>
      <c r="S227" s="165">
        <v>0</v>
      </c>
      <c r="T227" s="166">
        <f>S227*H227</f>
        <v>0</v>
      </c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R227" s="167" t="s">
        <v>216</v>
      </c>
      <c r="AT227" s="167" t="s">
        <v>195</v>
      </c>
      <c r="AU227" s="167" t="s">
        <v>86</v>
      </c>
      <c r="AY227" s="16" t="s">
        <v>141</v>
      </c>
      <c r="BE227" s="168">
        <f>IF(N227="základná",J227,0)</f>
        <v>0</v>
      </c>
      <c r="BF227" s="168">
        <f>IF(N227="znížená",J227,0)</f>
        <v>0</v>
      </c>
      <c r="BG227" s="168">
        <f>IF(N227="zákl. prenesená",J227,0)</f>
        <v>0</v>
      </c>
      <c r="BH227" s="168">
        <f>IF(N227="zníž. prenesená",J227,0)</f>
        <v>0</v>
      </c>
      <c r="BI227" s="168">
        <f>IF(N227="nulová",J227,0)</f>
        <v>0</v>
      </c>
      <c r="BJ227" s="16" t="s">
        <v>86</v>
      </c>
      <c r="BK227" s="168">
        <f>ROUND(I227*H227,2)</f>
        <v>0</v>
      </c>
      <c r="BL227" s="16" t="s">
        <v>184</v>
      </c>
      <c r="BM227" s="167" t="s">
        <v>314</v>
      </c>
    </row>
    <row r="228" spans="1:65" s="13" customFormat="1" ht="22.5">
      <c r="B228" s="169"/>
      <c r="D228" s="170" t="s">
        <v>148</v>
      </c>
      <c r="E228" s="171" t="s">
        <v>1</v>
      </c>
      <c r="F228" s="172" t="s">
        <v>559</v>
      </c>
      <c r="H228" s="173">
        <v>0.23599999999999999</v>
      </c>
      <c r="I228" s="174"/>
      <c r="L228" s="169"/>
      <c r="M228" s="175"/>
      <c r="N228" s="176"/>
      <c r="O228" s="176"/>
      <c r="P228" s="176"/>
      <c r="Q228" s="176"/>
      <c r="R228" s="176"/>
      <c r="S228" s="176"/>
      <c r="T228" s="177"/>
      <c r="AT228" s="171" t="s">
        <v>148</v>
      </c>
      <c r="AU228" s="171" t="s">
        <v>86</v>
      </c>
      <c r="AV228" s="13" t="s">
        <v>86</v>
      </c>
      <c r="AW228" s="13" t="s">
        <v>31</v>
      </c>
      <c r="AX228" s="13" t="s">
        <v>75</v>
      </c>
      <c r="AY228" s="171" t="s">
        <v>141</v>
      </c>
    </row>
    <row r="229" spans="1:65" s="13" customFormat="1" ht="22.5">
      <c r="B229" s="169"/>
      <c r="D229" s="170" t="s">
        <v>148</v>
      </c>
      <c r="E229" s="171" t="s">
        <v>1</v>
      </c>
      <c r="F229" s="172" t="s">
        <v>560</v>
      </c>
      <c r="H229" s="173">
        <v>0.47099999999999997</v>
      </c>
      <c r="I229" s="174"/>
      <c r="L229" s="169"/>
      <c r="M229" s="175"/>
      <c r="N229" s="176"/>
      <c r="O229" s="176"/>
      <c r="P229" s="176"/>
      <c r="Q229" s="176"/>
      <c r="R229" s="176"/>
      <c r="S229" s="176"/>
      <c r="T229" s="177"/>
      <c r="AT229" s="171" t="s">
        <v>148</v>
      </c>
      <c r="AU229" s="171" t="s">
        <v>86</v>
      </c>
      <c r="AV229" s="13" t="s">
        <v>86</v>
      </c>
      <c r="AW229" s="13" t="s">
        <v>31</v>
      </c>
      <c r="AX229" s="13" t="s">
        <v>75</v>
      </c>
      <c r="AY229" s="171" t="s">
        <v>141</v>
      </c>
    </row>
    <row r="230" spans="1:65" s="14" customFormat="1">
      <c r="B230" s="178"/>
      <c r="D230" s="170" t="s">
        <v>148</v>
      </c>
      <c r="E230" s="179" t="s">
        <v>1</v>
      </c>
      <c r="F230" s="180" t="s">
        <v>150</v>
      </c>
      <c r="H230" s="181">
        <v>0.70699999999999996</v>
      </c>
      <c r="I230" s="182"/>
      <c r="L230" s="178"/>
      <c r="M230" s="201"/>
      <c r="N230" s="202"/>
      <c r="O230" s="202"/>
      <c r="P230" s="202"/>
      <c r="Q230" s="202"/>
      <c r="R230" s="202"/>
      <c r="S230" s="202"/>
      <c r="T230" s="203"/>
      <c r="AT230" s="179" t="s">
        <v>148</v>
      </c>
      <c r="AU230" s="179" t="s">
        <v>86</v>
      </c>
      <c r="AV230" s="14" t="s">
        <v>147</v>
      </c>
      <c r="AW230" s="14" t="s">
        <v>31</v>
      </c>
      <c r="AX230" s="14" t="s">
        <v>81</v>
      </c>
      <c r="AY230" s="179" t="s">
        <v>141</v>
      </c>
    </row>
    <row r="231" spans="1:65" s="2" customFormat="1" ht="6.95" customHeight="1">
      <c r="A231" s="31"/>
      <c r="B231" s="49"/>
      <c r="C231" s="50"/>
      <c r="D231" s="50"/>
      <c r="E231" s="50"/>
      <c r="F231" s="50"/>
      <c r="G231" s="50"/>
      <c r="H231" s="50"/>
      <c r="I231" s="50"/>
      <c r="J231" s="50"/>
      <c r="K231" s="50"/>
      <c r="L231" s="32"/>
      <c r="M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</row>
  </sheetData>
  <autoFilter ref="C128:K230"/>
  <mergeCells count="12">
    <mergeCell ref="E121:H121"/>
    <mergeCell ref="L2:V2"/>
    <mergeCell ref="E85:H85"/>
    <mergeCell ref="E87:H87"/>
    <mergeCell ref="E89:H89"/>
    <mergeCell ref="E117:H117"/>
    <mergeCell ref="E119:H11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83"/>
  <sheetViews>
    <sheetView showGridLines="0" workbookViewId="0">
      <selection activeCell="F75" sqref="F75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3" t="s">
        <v>5</v>
      </c>
      <c r="M2" s="214"/>
      <c r="N2" s="214"/>
      <c r="O2" s="214"/>
      <c r="P2" s="214"/>
      <c r="Q2" s="214"/>
      <c r="R2" s="214"/>
      <c r="S2" s="214"/>
      <c r="T2" s="214"/>
      <c r="U2" s="214"/>
      <c r="V2" s="214"/>
      <c r="AT2" s="16" t="s">
        <v>97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75</v>
      </c>
    </row>
    <row r="4" spans="1:46" s="1" customFormat="1" ht="24.95" customHeight="1">
      <c r="B4" s="19"/>
      <c r="D4" s="20" t="s">
        <v>997</v>
      </c>
      <c r="L4" s="19"/>
      <c r="M4" s="100" t="s">
        <v>9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6" t="s">
        <v>15</v>
      </c>
      <c r="L6" s="19"/>
    </row>
    <row r="7" spans="1:46" s="1" customFormat="1" ht="16.5" customHeight="1">
      <c r="B7" s="19"/>
      <c r="E7" s="260" t="str">
        <f>'Rekapitulácia stavby'!K6</f>
        <v>Oprava pešej lávky nad železničnou stanicou Nitra</v>
      </c>
      <c r="F7" s="261"/>
      <c r="G7" s="261"/>
      <c r="H7" s="261"/>
      <c r="L7" s="19"/>
    </row>
    <row r="8" spans="1:46" s="1" customFormat="1" ht="12" customHeight="1">
      <c r="B8" s="19"/>
      <c r="D8" s="26" t="s">
        <v>107</v>
      </c>
      <c r="L8" s="19"/>
    </row>
    <row r="9" spans="1:46" s="2" customFormat="1" ht="16.5" customHeight="1">
      <c r="A9" s="31"/>
      <c r="B9" s="32"/>
      <c r="C9" s="31"/>
      <c r="D9" s="31"/>
      <c r="E9" s="260" t="s">
        <v>561</v>
      </c>
      <c r="F9" s="259"/>
      <c r="G9" s="259"/>
      <c r="H9" s="259"/>
      <c r="I9" s="31"/>
      <c r="J9" s="31"/>
      <c r="K9" s="31"/>
      <c r="L9" s="44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2" customHeight="1">
      <c r="A10" s="31"/>
      <c r="B10" s="32"/>
      <c r="C10" s="31"/>
      <c r="D10" s="26" t="s">
        <v>109</v>
      </c>
      <c r="E10" s="31"/>
      <c r="F10" s="31"/>
      <c r="G10" s="31"/>
      <c r="H10" s="31"/>
      <c r="I10" s="31"/>
      <c r="J10" s="31"/>
      <c r="K10" s="31"/>
      <c r="L10" s="44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6.5" customHeight="1">
      <c r="A11" s="31"/>
      <c r="B11" s="32"/>
      <c r="C11" s="31"/>
      <c r="D11" s="31"/>
      <c r="E11" s="250" t="s">
        <v>562</v>
      </c>
      <c r="F11" s="259"/>
      <c r="G11" s="259"/>
      <c r="H11" s="259"/>
      <c r="I11" s="31"/>
      <c r="J11" s="31"/>
      <c r="K11" s="31"/>
      <c r="L11" s="44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>
      <c r="A12" s="31"/>
      <c r="B12" s="32"/>
      <c r="C12" s="31"/>
      <c r="D12" s="31"/>
      <c r="E12" s="31"/>
      <c r="F12" s="31"/>
      <c r="G12" s="31"/>
      <c r="H12" s="31"/>
      <c r="I12" s="31"/>
      <c r="J12" s="31"/>
      <c r="K12" s="31"/>
      <c r="L12" s="44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2" customHeight="1">
      <c r="A13" s="31"/>
      <c r="B13" s="32"/>
      <c r="C13" s="31"/>
      <c r="D13" s="26" t="s">
        <v>17</v>
      </c>
      <c r="E13" s="31"/>
      <c r="F13" s="24" t="s">
        <v>1</v>
      </c>
      <c r="G13" s="31"/>
      <c r="H13" s="31"/>
      <c r="I13" s="26" t="s">
        <v>18</v>
      </c>
      <c r="J13" s="24" t="s">
        <v>1</v>
      </c>
      <c r="K13" s="31"/>
      <c r="L13" s="44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19</v>
      </c>
      <c r="E14" s="31"/>
      <c r="F14" s="24" t="s">
        <v>20</v>
      </c>
      <c r="G14" s="31"/>
      <c r="H14" s="31"/>
      <c r="I14" s="26" t="s">
        <v>21</v>
      </c>
      <c r="J14" s="57" t="str">
        <f>'Rekapitulácia stavby'!AN8</f>
        <v>30. 8. 2021</v>
      </c>
      <c r="K14" s="31"/>
      <c r="L14" s="44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0.9" customHeight="1">
      <c r="A15" s="31"/>
      <c r="B15" s="32"/>
      <c r="C15" s="31"/>
      <c r="D15" s="31"/>
      <c r="E15" s="31"/>
      <c r="F15" s="31"/>
      <c r="G15" s="31"/>
      <c r="H15" s="31"/>
      <c r="I15" s="31"/>
      <c r="J15" s="31"/>
      <c r="K15" s="31"/>
      <c r="L15" s="44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customHeight="1">
      <c r="A16" s="31"/>
      <c r="B16" s="32"/>
      <c r="C16" s="31"/>
      <c r="D16" s="26" t="s">
        <v>23</v>
      </c>
      <c r="E16" s="31"/>
      <c r="F16" s="31"/>
      <c r="G16" s="31"/>
      <c r="H16" s="31"/>
      <c r="I16" s="26" t="s">
        <v>24</v>
      </c>
      <c r="J16" s="24" t="s">
        <v>1</v>
      </c>
      <c r="K16" s="31"/>
      <c r="L16" s="44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8" customHeight="1">
      <c r="A17" s="31"/>
      <c r="B17" s="32"/>
      <c r="C17" s="31"/>
      <c r="D17" s="31"/>
      <c r="E17" s="24" t="s">
        <v>25</v>
      </c>
      <c r="F17" s="31"/>
      <c r="G17" s="31"/>
      <c r="H17" s="31"/>
      <c r="I17" s="26" t="s">
        <v>26</v>
      </c>
      <c r="J17" s="24" t="s">
        <v>1</v>
      </c>
      <c r="K17" s="31"/>
      <c r="L17" s="44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6.95" customHeight="1">
      <c r="A18" s="31"/>
      <c r="B18" s="32"/>
      <c r="C18" s="31"/>
      <c r="D18" s="31"/>
      <c r="E18" s="31"/>
      <c r="F18" s="31"/>
      <c r="G18" s="31"/>
      <c r="H18" s="31"/>
      <c r="I18" s="31"/>
      <c r="J18" s="31"/>
      <c r="K18" s="31"/>
      <c r="L18" s="44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2" customHeight="1">
      <c r="A19" s="31"/>
      <c r="B19" s="32"/>
      <c r="C19" s="31"/>
      <c r="D19" s="26" t="s">
        <v>27</v>
      </c>
      <c r="E19" s="31"/>
      <c r="F19" s="31"/>
      <c r="G19" s="31"/>
      <c r="H19" s="31"/>
      <c r="I19" s="26" t="s">
        <v>24</v>
      </c>
      <c r="J19" s="27" t="str">
        <f>'Rekapitulácia stavby'!AN13</f>
        <v>Vyplň údaj</v>
      </c>
      <c r="K19" s="31"/>
      <c r="L19" s="44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8" customHeight="1">
      <c r="A20" s="31"/>
      <c r="B20" s="32"/>
      <c r="C20" s="31"/>
      <c r="D20" s="31"/>
      <c r="E20" s="262" t="str">
        <f>'Rekapitulácia stavby'!E14</f>
        <v>Vyplň údaj</v>
      </c>
      <c r="F20" s="228"/>
      <c r="G20" s="228"/>
      <c r="H20" s="228"/>
      <c r="I20" s="26" t="s">
        <v>26</v>
      </c>
      <c r="J20" s="27" t="str">
        <f>'Rekapitulácia stavby'!AN14</f>
        <v>Vyplň údaj</v>
      </c>
      <c r="K20" s="31"/>
      <c r="L20" s="44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6.95" customHeight="1">
      <c r="A21" s="31"/>
      <c r="B21" s="32"/>
      <c r="C21" s="31"/>
      <c r="D21" s="31"/>
      <c r="E21" s="31"/>
      <c r="F21" s="31"/>
      <c r="G21" s="31"/>
      <c r="H21" s="31"/>
      <c r="I21" s="31"/>
      <c r="J21" s="31"/>
      <c r="K21" s="31"/>
      <c r="L21" s="44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2" customHeight="1">
      <c r="A22" s="31"/>
      <c r="B22" s="32"/>
      <c r="C22" s="31"/>
      <c r="D22" s="26" t="s">
        <v>29</v>
      </c>
      <c r="E22" s="31"/>
      <c r="F22" s="31"/>
      <c r="G22" s="31"/>
      <c r="H22" s="31"/>
      <c r="I22" s="26" t="s">
        <v>24</v>
      </c>
      <c r="J22" s="24" t="str">
        <f>IF('Rekapitulácia stavby'!AN16="","",'Rekapitulácia stavby'!AN16)</f>
        <v/>
      </c>
      <c r="K22" s="31"/>
      <c r="L22" s="44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8" customHeight="1">
      <c r="A23" s="31"/>
      <c r="B23" s="32"/>
      <c r="C23" s="31"/>
      <c r="D23" s="31"/>
      <c r="E23" s="24" t="str">
        <f>IF('Rekapitulácia stavby'!E17="","",'Rekapitulácia stavby'!E17)</f>
        <v xml:space="preserve"> </v>
      </c>
      <c r="F23" s="31"/>
      <c r="G23" s="31"/>
      <c r="H23" s="31"/>
      <c r="I23" s="26" t="s">
        <v>26</v>
      </c>
      <c r="J23" s="24" t="str">
        <f>IF('Rekapitulácia stavby'!AN17="","",'Rekapitulácia stavby'!AN17)</f>
        <v/>
      </c>
      <c r="K23" s="31"/>
      <c r="L23" s="44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6.95" customHeight="1">
      <c r="A24" s="31"/>
      <c r="B24" s="32"/>
      <c r="C24" s="31"/>
      <c r="D24" s="31"/>
      <c r="E24" s="31"/>
      <c r="F24" s="31"/>
      <c r="G24" s="31"/>
      <c r="H24" s="31"/>
      <c r="I24" s="31"/>
      <c r="J24" s="31"/>
      <c r="K24" s="31"/>
      <c r="L24" s="44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2" customHeight="1">
      <c r="A25" s="31"/>
      <c r="B25" s="32"/>
      <c r="C25" s="31"/>
      <c r="D25" s="26" t="s">
        <v>32</v>
      </c>
      <c r="E25" s="31"/>
      <c r="F25" s="31"/>
      <c r="G25" s="31"/>
      <c r="H25" s="31"/>
      <c r="I25" s="26" t="s">
        <v>24</v>
      </c>
      <c r="J25" s="24" t="s">
        <v>1</v>
      </c>
      <c r="K25" s="31"/>
      <c r="L25" s="44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8" customHeight="1">
      <c r="A26" s="31"/>
      <c r="B26" s="32"/>
      <c r="C26" s="31"/>
      <c r="D26" s="31"/>
      <c r="E26" s="24" t="s">
        <v>33</v>
      </c>
      <c r="F26" s="31"/>
      <c r="G26" s="31"/>
      <c r="H26" s="31"/>
      <c r="I26" s="26" t="s">
        <v>26</v>
      </c>
      <c r="J26" s="24" t="s">
        <v>1</v>
      </c>
      <c r="K26" s="31"/>
      <c r="L26" s="44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6.95" customHeight="1">
      <c r="A27" s="31"/>
      <c r="B27" s="32"/>
      <c r="C27" s="31"/>
      <c r="D27" s="31"/>
      <c r="E27" s="31"/>
      <c r="F27" s="31"/>
      <c r="G27" s="31"/>
      <c r="H27" s="31"/>
      <c r="I27" s="31"/>
      <c r="J27" s="31"/>
      <c r="K27" s="31"/>
      <c r="L27" s="44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2" customHeight="1">
      <c r="A28" s="31"/>
      <c r="B28" s="32"/>
      <c r="C28" s="31"/>
      <c r="D28" s="26" t="s">
        <v>34</v>
      </c>
      <c r="E28" s="31"/>
      <c r="F28" s="31"/>
      <c r="G28" s="31"/>
      <c r="H28" s="31"/>
      <c r="I28" s="31"/>
      <c r="J28" s="31"/>
      <c r="K28" s="31"/>
      <c r="L28" s="44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8" customFormat="1" ht="16.5" customHeight="1">
      <c r="A29" s="101"/>
      <c r="B29" s="102"/>
      <c r="C29" s="101"/>
      <c r="D29" s="101"/>
      <c r="E29" s="232" t="s">
        <v>1</v>
      </c>
      <c r="F29" s="232"/>
      <c r="G29" s="232"/>
      <c r="H29" s="232"/>
      <c r="I29" s="101"/>
      <c r="J29" s="101"/>
      <c r="K29" s="101"/>
      <c r="L29" s="103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</row>
    <row r="30" spans="1:31" s="2" customFormat="1" ht="6.95" customHeight="1">
      <c r="A30" s="31"/>
      <c r="B30" s="32"/>
      <c r="C30" s="31"/>
      <c r="D30" s="31"/>
      <c r="E30" s="31"/>
      <c r="F30" s="31"/>
      <c r="G30" s="31"/>
      <c r="H30" s="31"/>
      <c r="I30" s="31"/>
      <c r="J30" s="31"/>
      <c r="K30" s="31"/>
      <c r="L30" s="44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8"/>
      <c r="E31" s="68"/>
      <c r="F31" s="68"/>
      <c r="G31" s="68"/>
      <c r="H31" s="68"/>
      <c r="I31" s="68"/>
      <c r="J31" s="68"/>
      <c r="K31" s="68"/>
      <c r="L31" s="44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25.35" customHeight="1">
      <c r="A32" s="31"/>
      <c r="B32" s="32"/>
      <c r="C32" s="31"/>
      <c r="D32" s="104" t="s">
        <v>35</v>
      </c>
      <c r="E32" s="31"/>
      <c r="F32" s="31"/>
      <c r="G32" s="31"/>
      <c r="H32" s="31"/>
      <c r="I32" s="31"/>
      <c r="J32" s="73">
        <f>ROUND(J136, 2)</f>
        <v>0</v>
      </c>
      <c r="K32" s="31"/>
      <c r="L32" s="44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customHeight="1">
      <c r="A33" s="31"/>
      <c r="B33" s="32"/>
      <c r="C33" s="31"/>
      <c r="D33" s="68"/>
      <c r="E33" s="68"/>
      <c r="F33" s="68"/>
      <c r="G33" s="68"/>
      <c r="H33" s="68"/>
      <c r="I33" s="68"/>
      <c r="J33" s="68"/>
      <c r="K33" s="68"/>
      <c r="L33" s="44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31"/>
      <c r="F34" s="35" t="s">
        <v>37</v>
      </c>
      <c r="G34" s="31"/>
      <c r="H34" s="31"/>
      <c r="I34" s="35" t="s">
        <v>36</v>
      </c>
      <c r="J34" s="35" t="s">
        <v>38</v>
      </c>
      <c r="K34" s="31"/>
      <c r="L34" s="44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customHeight="1">
      <c r="A35" s="31"/>
      <c r="B35" s="32"/>
      <c r="C35" s="31"/>
      <c r="D35" s="105" t="s">
        <v>39</v>
      </c>
      <c r="E35" s="37" t="s">
        <v>40</v>
      </c>
      <c r="F35" s="106">
        <f>ROUND((SUM(BE136:BE282)),  2)</f>
        <v>0</v>
      </c>
      <c r="G35" s="107"/>
      <c r="H35" s="107"/>
      <c r="I35" s="108">
        <v>0.2</v>
      </c>
      <c r="J35" s="106">
        <f>ROUND(((SUM(BE136:BE282))*I35),  2)</f>
        <v>0</v>
      </c>
      <c r="K35" s="31"/>
      <c r="L35" s="44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customHeight="1">
      <c r="A36" s="31"/>
      <c r="B36" s="32"/>
      <c r="C36" s="31"/>
      <c r="D36" s="31"/>
      <c r="E36" s="37" t="s">
        <v>41</v>
      </c>
      <c r="F36" s="106">
        <f>ROUND((SUM(BF136:BF282)),  2)</f>
        <v>0</v>
      </c>
      <c r="G36" s="107"/>
      <c r="H36" s="107"/>
      <c r="I36" s="108">
        <v>0.2</v>
      </c>
      <c r="J36" s="106">
        <f>ROUND(((SUM(BF136:BF282))*I36),  2)</f>
        <v>0</v>
      </c>
      <c r="K36" s="31"/>
      <c r="L36" s="44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42</v>
      </c>
      <c r="F37" s="109">
        <f>ROUND((SUM(BG136:BG282)),  2)</f>
        <v>0</v>
      </c>
      <c r="G37" s="31"/>
      <c r="H37" s="31"/>
      <c r="I37" s="110">
        <v>0.2</v>
      </c>
      <c r="J37" s="109">
        <f>0</f>
        <v>0</v>
      </c>
      <c r="K37" s="31"/>
      <c r="L37" s="44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hidden="1" customHeight="1">
      <c r="A38" s="31"/>
      <c r="B38" s="32"/>
      <c r="C38" s="31"/>
      <c r="D38" s="31"/>
      <c r="E38" s="26" t="s">
        <v>43</v>
      </c>
      <c r="F38" s="109">
        <f>ROUND((SUM(BH136:BH282)),  2)</f>
        <v>0</v>
      </c>
      <c r="G38" s="31"/>
      <c r="H38" s="31"/>
      <c r="I38" s="110">
        <v>0.2</v>
      </c>
      <c r="J38" s="109">
        <f>0</f>
        <v>0</v>
      </c>
      <c r="K38" s="31"/>
      <c r="L38" s="44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hidden="1" customHeight="1">
      <c r="A39" s="31"/>
      <c r="B39" s="32"/>
      <c r="C39" s="31"/>
      <c r="D39" s="31"/>
      <c r="E39" s="37" t="s">
        <v>44</v>
      </c>
      <c r="F39" s="106">
        <f>ROUND((SUM(BI136:BI282)),  2)</f>
        <v>0</v>
      </c>
      <c r="G39" s="107"/>
      <c r="H39" s="107"/>
      <c r="I39" s="108">
        <v>0</v>
      </c>
      <c r="J39" s="106">
        <f>0</f>
        <v>0</v>
      </c>
      <c r="K39" s="31"/>
      <c r="L39" s="44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6.9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4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25.35" customHeight="1">
      <c r="A41" s="31"/>
      <c r="B41" s="32"/>
      <c r="C41" s="111"/>
      <c r="D41" s="112" t="s">
        <v>45</v>
      </c>
      <c r="E41" s="62"/>
      <c r="F41" s="62"/>
      <c r="G41" s="113" t="s">
        <v>46</v>
      </c>
      <c r="H41" s="114" t="s">
        <v>47</v>
      </c>
      <c r="I41" s="62"/>
      <c r="J41" s="115">
        <f>SUM(J32:J39)</f>
        <v>0</v>
      </c>
      <c r="K41" s="116"/>
      <c r="L41" s="44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customHeight="1">
      <c r="A42" s="31"/>
      <c r="B42" s="32"/>
      <c r="C42" s="31"/>
      <c r="D42" s="31"/>
      <c r="E42" s="31"/>
      <c r="F42" s="31"/>
      <c r="G42" s="31"/>
      <c r="H42" s="31"/>
      <c r="I42" s="31"/>
      <c r="J42" s="31"/>
      <c r="K42" s="31"/>
      <c r="L42" s="44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4"/>
      <c r="D50" s="45" t="s">
        <v>48</v>
      </c>
      <c r="E50" s="46"/>
      <c r="F50" s="46"/>
      <c r="G50" s="45" t="s">
        <v>49</v>
      </c>
      <c r="H50" s="46"/>
      <c r="I50" s="46"/>
      <c r="J50" s="46"/>
      <c r="K50" s="46"/>
      <c r="L50" s="44"/>
    </row>
    <row r="51" spans="1:31">
      <c r="B51" s="19"/>
      <c r="L51" s="19"/>
    </row>
    <row r="52" spans="1:31">
      <c r="B52" s="19"/>
      <c r="L52" s="19"/>
    </row>
    <row r="53" spans="1:31">
      <c r="B53" s="19"/>
      <c r="L53" s="19"/>
    </row>
    <row r="54" spans="1:31">
      <c r="B54" s="19"/>
      <c r="L54" s="19"/>
    </row>
    <row r="55" spans="1:31">
      <c r="B55" s="19"/>
      <c r="L55" s="19"/>
    </row>
    <row r="56" spans="1:31">
      <c r="B56" s="19"/>
      <c r="L56" s="19"/>
    </row>
    <row r="57" spans="1:31">
      <c r="B57" s="19"/>
      <c r="L57" s="19"/>
    </row>
    <row r="58" spans="1:31">
      <c r="B58" s="19"/>
      <c r="L58" s="19"/>
    </row>
    <row r="59" spans="1:31">
      <c r="B59" s="19"/>
      <c r="L59" s="19"/>
    </row>
    <row r="60" spans="1:31">
      <c r="B60" s="19"/>
      <c r="L60" s="19"/>
    </row>
    <row r="61" spans="1:31" s="2" customFormat="1" ht="12.75">
      <c r="A61" s="31"/>
      <c r="B61" s="32"/>
      <c r="C61" s="31"/>
      <c r="D61" s="47" t="s">
        <v>50</v>
      </c>
      <c r="E61" s="34"/>
      <c r="F61" s="117" t="s">
        <v>51</v>
      </c>
      <c r="G61" s="47" t="s">
        <v>50</v>
      </c>
      <c r="H61" s="34"/>
      <c r="I61" s="34"/>
      <c r="J61" s="118" t="s">
        <v>51</v>
      </c>
      <c r="K61" s="34"/>
      <c r="L61" s="44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9"/>
      <c r="L62" s="19"/>
    </row>
    <row r="63" spans="1:31">
      <c r="B63" s="19"/>
      <c r="L63" s="19"/>
    </row>
    <row r="64" spans="1:31">
      <c r="B64" s="19"/>
      <c r="L64" s="19"/>
    </row>
    <row r="65" spans="1:31" s="2" customFormat="1" ht="12.75">
      <c r="A65" s="31"/>
      <c r="B65" s="32"/>
      <c r="C65" s="31"/>
      <c r="D65" s="45" t="s">
        <v>52</v>
      </c>
      <c r="E65" s="48"/>
      <c r="F65" s="48"/>
      <c r="G65" s="45" t="s">
        <v>53</v>
      </c>
      <c r="H65" s="48"/>
      <c r="I65" s="48"/>
      <c r="J65" s="48"/>
      <c r="K65" s="48"/>
      <c r="L65" s="44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9"/>
      <c r="L66" s="19"/>
    </row>
    <row r="67" spans="1:31">
      <c r="B67" s="19"/>
      <c r="L67" s="19"/>
    </row>
    <row r="68" spans="1:31">
      <c r="B68" s="19"/>
      <c r="L68" s="19"/>
    </row>
    <row r="69" spans="1:31">
      <c r="B69" s="19"/>
      <c r="L69" s="19"/>
    </row>
    <row r="70" spans="1:31">
      <c r="B70" s="19"/>
      <c r="L70" s="19"/>
    </row>
    <row r="71" spans="1:31">
      <c r="B71" s="19"/>
      <c r="L71" s="19"/>
    </row>
    <row r="72" spans="1:31">
      <c r="B72" s="19"/>
      <c r="L72" s="19"/>
    </row>
    <row r="73" spans="1:31">
      <c r="B73" s="19"/>
      <c r="L73" s="19"/>
    </row>
    <row r="74" spans="1:31">
      <c r="B74" s="19"/>
      <c r="L74" s="19"/>
    </row>
    <row r="75" spans="1:31">
      <c r="B75" s="19"/>
      <c r="L75" s="19"/>
    </row>
    <row r="76" spans="1:31" s="2" customFormat="1" ht="12.75">
      <c r="A76" s="31"/>
      <c r="B76" s="32"/>
      <c r="C76" s="31"/>
      <c r="D76" s="47" t="s">
        <v>50</v>
      </c>
      <c r="E76" s="34"/>
      <c r="F76" s="117" t="s">
        <v>51</v>
      </c>
      <c r="G76" s="47" t="s">
        <v>50</v>
      </c>
      <c r="H76" s="34"/>
      <c r="I76" s="34"/>
      <c r="J76" s="118" t="s">
        <v>51</v>
      </c>
      <c r="K76" s="34"/>
      <c r="L76" s="44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44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31" s="2" customFormat="1" ht="6.95" customHeight="1">
      <c r="A81" s="31"/>
      <c r="B81" s="51"/>
      <c r="C81" s="52"/>
      <c r="D81" s="52"/>
      <c r="E81" s="52"/>
      <c r="F81" s="52"/>
      <c r="G81" s="52"/>
      <c r="H81" s="52"/>
      <c r="I81" s="52"/>
      <c r="J81" s="52"/>
      <c r="K81" s="52"/>
      <c r="L81" s="44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customHeight="1">
      <c r="A82" s="31"/>
      <c r="B82" s="32"/>
      <c r="C82" s="20" t="s">
        <v>998</v>
      </c>
      <c r="D82" s="31"/>
      <c r="E82" s="31"/>
      <c r="F82" s="31"/>
      <c r="G82" s="31"/>
      <c r="H82" s="31"/>
      <c r="I82" s="31"/>
      <c r="J82" s="31"/>
      <c r="K82" s="31"/>
      <c r="L82" s="44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4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customHeight="1">
      <c r="A84" s="31"/>
      <c r="B84" s="32"/>
      <c r="C84" s="26" t="s">
        <v>15</v>
      </c>
      <c r="D84" s="31"/>
      <c r="E84" s="31"/>
      <c r="F84" s="31"/>
      <c r="G84" s="31"/>
      <c r="H84" s="31"/>
      <c r="I84" s="31"/>
      <c r="J84" s="31"/>
      <c r="K84" s="31"/>
      <c r="L84" s="44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customHeight="1">
      <c r="A85" s="31"/>
      <c r="B85" s="32"/>
      <c r="C85" s="31"/>
      <c r="D85" s="31"/>
      <c r="E85" s="260" t="str">
        <f>E7</f>
        <v>Oprava pešej lávky nad železničnou stanicou Nitra</v>
      </c>
      <c r="F85" s="261"/>
      <c r="G85" s="261"/>
      <c r="H85" s="261"/>
      <c r="I85" s="31"/>
      <c r="J85" s="31"/>
      <c r="K85" s="31"/>
      <c r="L85" s="44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customHeight="1">
      <c r="B86" s="19"/>
      <c r="C86" s="26" t="s">
        <v>107</v>
      </c>
      <c r="L86" s="19"/>
    </row>
    <row r="87" spans="1:31" s="2" customFormat="1" ht="16.5" customHeight="1">
      <c r="A87" s="31"/>
      <c r="B87" s="32"/>
      <c r="C87" s="31"/>
      <c r="D87" s="31"/>
      <c r="E87" s="260" t="s">
        <v>561</v>
      </c>
      <c r="F87" s="259"/>
      <c r="G87" s="259"/>
      <c r="H87" s="259"/>
      <c r="I87" s="31"/>
      <c r="J87" s="31"/>
      <c r="K87" s="31"/>
      <c r="L87" s="44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31" s="2" customFormat="1" ht="12" customHeight="1">
      <c r="A88" s="31"/>
      <c r="B88" s="32"/>
      <c r="C88" s="26" t="s">
        <v>109</v>
      </c>
      <c r="D88" s="31"/>
      <c r="E88" s="31"/>
      <c r="F88" s="31"/>
      <c r="G88" s="31"/>
      <c r="H88" s="31"/>
      <c r="I88" s="31"/>
      <c r="J88" s="31"/>
      <c r="K88" s="31"/>
      <c r="L88" s="44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31" s="2" customFormat="1" ht="16.5" customHeight="1">
      <c r="A89" s="31"/>
      <c r="B89" s="32"/>
      <c r="C89" s="31"/>
      <c r="D89" s="31"/>
      <c r="E89" s="250" t="str">
        <f>E11</f>
        <v>D 203 - Výťah</v>
      </c>
      <c r="F89" s="259"/>
      <c r="G89" s="259"/>
      <c r="H89" s="259"/>
      <c r="I89" s="31"/>
      <c r="J89" s="31"/>
      <c r="K89" s="31"/>
      <c r="L89" s="44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4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2" customHeight="1">
      <c r="A91" s="31"/>
      <c r="B91" s="32"/>
      <c r="C91" s="26" t="s">
        <v>19</v>
      </c>
      <c r="D91" s="31"/>
      <c r="E91" s="31"/>
      <c r="F91" s="24" t="str">
        <f>F14</f>
        <v>Nitra</v>
      </c>
      <c r="G91" s="31"/>
      <c r="H91" s="31"/>
      <c r="I91" s="26" t="s">
        <v>21</v>
      </c>
      <c r="J91" s="57" t="str">
        <f>IF(J14="","",J14)</f>
        <v>30. 8. 2021</v>
      </c>
      <c r="K91" s="31"/>
      <c r="L91" s="44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4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5.2" customHeight="1">
      <c r="A93" s="31"/>
      <c r="B93" s="32"/>
      <c r="C93" s="26" t="s">
        <v>23</v>
      </c>
      <c r="D93" s="31"/>
      <c r="E93" s="31"/>
      <c r="F93" s="24" t="str">
        <f>E17</f>
        <v>Mesto Nitra</v>
      </c>
      <c r="G93" s="31"/>
      <c r="H93" s="31"/>
      <c r="I93" s="26" t="s">
        <v>29</v>
      </c>
      <c r="J93" s="29" t="str">
        <f>E23</f>
        <v xml:space="preserve"> </v>
      </c>
      <c r="K93" s="31"/>
      <c r="L93" s="44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25.7" customHeight="1">
      <c r="A94" s="31"/>
      <c r="B94" s="32"/>
      <c r="C94" s="26" t="s">
        <v>27</v>
      </c>
      <c r="D94" s="31"/>
      <c r="E94" s="31"/>
      <c r="F94" s="24" t="str">
        <f>IF(E20="","",E20)</f>
        <v>Vyplň údaj</v>
      </c>
      <c r="G94" s="31"/>
      <c r="H94" s="31"/>
      <c r="I94" s="26" t="s">
        <v>32</v>
      </c>
      <c r="J94" s="29" t="str">
        <f>E26</f>
        <v>Združenie „SHP: Nitra – PD" SHP SK s.r.o.</v>
      </c>
      <c r="K94" s="31"/>
      <c r="L94" s="44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4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9.25" customHeight="1">
      <c r="A96" s="31"/>
      <c r="B96" s="32"/>
      <c r="C96" s="119" t="s">
        <v>111</v>
      </c>
      <c r="D96" s="111"/>
      <c r="E96" s="111"/>
      <c r="F96" s="111"/>
      <c r="G96" s="111"/>
      <c r="H96" s="111"/>
      <c r="I96" s="111"/>
      <c r="J96" s="120" t="s">
        <v>112</v>
      </c>
      <c r="K96" s="111"/>
      <c r="L96" s="44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4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2.9" customHeight="1">
      <c r="A98" s="31"/>
      <c r="B98" s="32"/>
      <c r="C98" s="121" t="s">
        <v>113</v>
      </c>
      <c r="D98" s="31"/>
      <c r="E98" s="31"/>
      <c r="F98" s="31"/>
      <c r="G98" s="31"/>
      <c r="H98" s="31"/>
      <c r="I98" s="31"/>
      <c r="J98" s="73">
        <f>J136</f>
        <v>0</v>
      </c>
      <c r="K98" s="31"/>
      <c r="L98" s="44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U98" s="16" t="s">
        <v>114</v>
      </c>
    </row>
    <row r="99" spans="1:47" s="9" customFormat="1" ht="24.95" customHeight="1">
      <c r="B99" s="122"/>
      <c r="D99" s="123" t="s">
        <v>115</v>
      </c>
      <c r="E99" s="124"/>
      <c r="F99" s="124"/>
      <c r="G99" s="124"/>
      <c r="H99" s="124"/>
      <c r="I99" s="124"/>
      <c r="J99" s="125">
        <f>J137</f>
        <v>0</v>
      </c>
      <c r="L99" s="122"/>
    </row>
    <row r="100" spans="1:47" s="10" customFormat="1" ht="19.899999999999999" customHeight="1">
      <c r="B100" s="126"/>
      <c r="D100" s="127" t="s">
        <v>116</v>
      </c>
      <c r="E100" s="128"/>
      <c r="F100" s="128"/>
      <c r="G100" s="128"/>
      <c r="H100" s="128"/>
      <c r="I100" s="128"/>
      <c r="J100" s="129">
        <f>J138</f>
        <v>0</v>
      </c>
      <c r="L100" s="126"/>
    </row>
    <row r="101" spans="1:47" s="10" customFormat="1" ht="19.899999999999999" customHeight="1">
      <c r="B101" s="126"/>
      <c r="D101" s="127" t="s">
        <v>117</v>
      </c>
      <c r="E101" s="128"/>
      <c r="F101" s="128"/>
      <c r="G101" s="128"/>
      <c r="H101" s="128"/>
      <c r="I101" s="128"/>
      <c r="J101" s="129">
        <f>J152</f>
        <v>0</v>
      </c>
      <c r="L101" s="126"/>
    </row>
    <row r="102" spans="1:47" s="10" customFormat="1" ht="19.899999999999999" customHeight="1">
      <c r="B102" s="126"/>
      <c r="D102" s="127" t="s">
        <v>118</v>
      </c>
      <c r="E102" s="128"/>
      <c r="F102" s="128"/>
      <c r="G102" s="128"/>
      <c r="H102" s="128"/>
      <c r="I102" s="128"/>
      <c r="J102" s="129">
        <f>J165</f>
        <v>0</v>
      </c>
      <c r="L102" s="126"/>
    </row>
    <row r="103" spans="1:47" s="10" customFormat="1" ht="19.899999999999999" customHeight="1">
      <c r="B103" s="126"/>
      <c r="D103" s="127" t="s">
        <v>119</v>
      </c>
      <c r="E103" s="128"/>
      <c r="F103" s="128"/>
      <c r="G103" s="128"/>
      <c r="H103" s="128"/>
      <c r="I103" s="128"/>
      <c r="J103" s="129">
        <f>J172</f>
        <v>0</v>
      </c>
      <c r="L103" s="126"/>
    </row>
    <row r="104" spans="1:47" s="10" customFormat="1" ht="19.899999999999999" customHeight="1">
      <c r="B104" s="126"/>
      <c r="D104" s="127" t="s">
        <v>121</v>
      </c>
      <c r="E104" s="128"/>
      <c r="F104" s="128"/>
      <c r="G104" s="128"/>
      <c r="H104" s="128"/>
      <c r="I104" s="128"/>
      <c r="J104" s="129">
        <f>J185</f>
        <v>0</v>
      </c>
      <c r="L104" s="126"/>
    </row>
    <row r="105" spans="1:47" s="10" customFormat="1" ht="19.899999999999999" customHeight="1">
      <c r="B105" s="126"/>
      <c r="D105" s="127" t="s">
        <v>122</v>
      </c>
      <c r="E105" s="128"/>
      <c r="F105" s="128"/>
      <c r="G105" s="128"/>
      <c r="H105" s="128"/>
      <c r="I105" s="128"/>
      <c r="J105" s="129">
        <f>J189</f>
        <v>0</v>
      </c>
      <c r="L105" s="126"/>
    </row>
    <row r="106" spans="1:47" s="10" customFormat="1" ht="19.899999999999999" customHeight="1">
      <c r="B106" s="126"/>
      <c r="D106" s="127" t="s">
        <v>123</v>
      </c>
      <c r="E106" s="128"/>
      <c r="F106" s="128"/>
      <c r="G106" s="128"/>
      <c r="H106" s="128"/>
      <c r="I106" s="128"/>
      <c r="J106" s="129">
        <f>J204</f>
        <v>0</v>
      </c>
      <c r="L106" s="126"/>
    </row>
    <row r="107" spans="1:47" s="9" customFormat="1" ht="24.95" customHeight="1">
      <c r="B107" s="122"/>
      <c r="D107" s="123" t="s">
        <v>124</v>
      </c>
      <c r="E107" s="124"/>
      <c r="F107" s="124"/>
      <c r="G107" s="124"/>
      <c r="H107" s="124"/>
      <c r="I107" s="124"/>
      <c r="J107" s="125">
        <f>J206</f>
        <v>0</v>
      </c>
      <c r="L107" s="122"/>
    </row>
    <row r="108" spans="1:47" s="10" customFormat="1" ht="19.899999999999999" customHeight="1">
      <c r="B108" s="126"/>
      <c r="D108" s="127" t="s">
        <v>125</v>
      </c>
      <c r="E108" s="128"/>
      <c r="F108" s="128"/>
      <c r="G108" s="128"/>
      <c r="H108" s="128"/>
      <c r="I108" s="128"/>
      <c r="J108" s="129">
        <f>J207</f>
        <v>0</v>
      </c>
      <c r="L108" s="126"/>
    </row>
    <row r="109" spans="1:47" s="10" customFormat="1" ht="19.899999999999999" customHeight="1">
      <c r="B109" s="126"/>
      <c r="D109" s="127" t="s">
        <v>563</v>
      </c>
      <c r="E109" s="128"/>
      <c r="F109" s="128"/>
      <c r="G109" s="128"/>
      <c r="H109" s="128"/>
      <c r="I109" s="128"/>
      <c r="J109" s="129">
        <f>J221</f>
        <v>0</v>
      </c>
      <c r="L109" s="126"/>
    </row>
    <row r="110" spans="1:47" s="10" customFormat="1" ht="19.899999999999999" customHeight="1">
      <c r="B110" s="126"/>
      <c r="D110" s="127" t="s">
        <v>564</v>
      </c>
      <c r="E110" s="128"/>
      <c r="F110" s="128"/>
      <c r="G110" s="128"/>
      <c r="H110" s="128"/>
      <c r="I110" s="128"/>
      <c r="J110" s="129">
        <f>J243</f>
        <v>0</v>
      </c>
      <c r="L110" s="126"/>
    </row>
    <row r="111" spans="1:47" s="10" customFormat="1" ht="19.899999999999999" customHeight="1">
      <c r="B111" s="126"/>
      <c r="D111" s="127" t="s">
        <v>565</v>
      </c>
      <c r="E111" s="128"/>
      <c r="F111" s="128"/>
      <c r="G111" s="128"/>
      <c r="H111" s="128"/>
      <c r="I111" s="128"/>
      <c r="J111" s="129">
        <f>J251</f>
        <v>0</v>
      </c>
      <c r="L111" s="126"/>
    </row>
    <row r="112" spans="1:47" s="10" customFormat="1" ht="19.899999999999999" customHeight="1">
      <c r="B112" s="126"/>
      <c r="D112" s="127" t="s">
        <v>566</v>
      </c>
      <c r="E112" s="128"/>
      <c r="F112" s="128"/>
      <c r="G112" s="128"/>
      <c r="H112" s="128"/>
      <c r="I112" s="128"/>
      <c r="J112" s="129">
        <f>J253</f>
        <v>0</v>
      </c>
      <c r="L112" s="126"/>
    </row>
    <row r="113" spans="1:31" s="10" customFormat="1" ht="19.899999999999999" customHeight="1">
      <c r="B113" s="126"/>
      <c r="D113" s="127" t="s">
        <v>567</v>
      </c>
      <c r="E113" s="128"/>
      <c r="F113" s="128"/>
      <c r="G113" s="128"/>
      <c r="H113" s="128"/>
      <c r="I113" s="128"/>
      <c r="J113" s="129">
        <f>J262</f>
        <v>0</v>
      </c>
      <c r="L113" s="126"/>
    </row>
    <row r="114" spans="1:31" s="10" customFormat="1" ht="19.899999999999999" customHeight="1">
      <c r="B114" s="126"/>
      <c r="D114" s="127" t="s">
        <v>126</v>
      </c>
      <c r="E114" s="128"/>
      <c r="F114" s="128"/>
      <c r="G114" s="128"/>
      <c r="H114" s="128"/>
      <c r="I114" s="128"/>
      <c r="J114" s="129">
        <f>J281</f>
        <v>0</v>
      </c>
      <c r="L114" s="126"/>
    </row>
    <row r="115" spans="1:31" s="2" customFormat="1" ht="21.75" customHeight="1">
      <c r="A115" s="31"/>
      <c r="B115" s="32"/>
      <c r="C115" s="31"/>
      <c r="D115" s="31"/>
      <c r="E115" s="31"/>
      <c r="F115" s="31"/>
      <c r="G115" s="31"/>
      <c r="H115" s="31"/>
      <c r="I115" s="31"/>
      <c r="J115" s="31"/>
      <c r="K115" s="31"/>
      <c r="L115" s="44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6.95" customHeight="1">
      <c r="A116" s="31"/>
      <c r="B116" s="49"/>
      <c r="C116" s="50"/>
      <c r="D116" s="50"/>
      <c r="E116" s="50"/>
      <c r="F116" s="50"/>
      <c r="G116" s="50"/>
      <c r="H116" s="50"/>
      <c r="I116" s="50"/>
      <c r="J116" s="50"/>
      <c r="K116" s="50"/>
      <c r="L116" s="44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20" spans="1:31" s="2" customFormat="1" ht="6.95" customHeight="1">
      <c r="A120" s="31"/>
      <c r="B120" s="51"/>
      <c r="C120" s="52"/>
      <c r="D120" s="52"/>
      <c r="E120" s="52"/>
      <c r="F120" s="52"/>
      <c r="G120" s="52"/>
      <c r="H120" s="52"/>
      <c r="I120" s="52"/>
      <c r="J120" s="52"/>
      <c r="K120" s="52"/>
      <c r="L120" s="44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24.95" customHeight="1">
      <c r="A121" s="31"/>
      <c r="B121" s="32"/>
      <c r="C121" s="20" t="s">
        <v>127</v>
      </c>
      <c r="D121" s="31"/>
      <c r="E121" s="31"/>
      <c r="F121" s="31"/>
      <c r="G121" s="31"/>
      <c r="H121" s="31"/>
      <c r="I121" s="31"/>
      <c r="J121" s="31"/>
      <c r="K121" s="31"/>
      <c r="L121" s="44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6.95" customHeight="1">
      <c r="A122" s="31"/>
      <c r="B122" s="32"/>
      <c r="C122" s="31"/>
      <c r="D122" s="31"/>
      <c r="E122" s="31"/>
      <c r="F122" s="31"/>
      <c r="G122" s="31"/>
      <c r="H122" s="31"/>
      <c r="I122" s="31"/>
      <c r="J122" s="31"/>
      <c r="K122" s="31"/>
      <c r="L122" s="44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2" customHeight="1">
      <c r="A123" s="31"/>
      <c r="B123" s="32"/>
      <c r="C123" s="26" t="s">
        <v>15</v>
      </c>
      <c r="D123" s="31"/>
      <c r="E123" s="31"/>
      <c r="F123" s="31"/>
      <c r="G123" s="31"/>
      <c r="H123" s="31"/>
      <c r="I123" s="31"/>
      <c r="J123" s="31"/>
      <c r="K123" s="31"/>
      <c r="L123" s="44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16.5" customHeight="1">
      <c r="A124" s="31"/>
      <c r="B124" s="32"/>
      <c r="C124" s="31"/>
      <c r="D124" s="31"/>
      <c r="E124" s="260" t="str">
        <f>E7</f>
        <v>Oprava pešej lávky nad železničnou stanicou Nitra</v>
      </c>
      <c r="F124" s="261"/>
      <c r="G124" s="261"/>
      <c r="H124" s="261"/>
      <c r="I124" s="31"/>
      <c r="J124" s="31"/>
      <c r="K124" s="31"/>
      <c r="L124" s="44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1" customFormat="1" ht="12" customHeight="1">
      <c r="B125" s="19"/>
      <c r="C125" s="26" t="s">
        <v>107</v>
      </c>
      <c r="L125" s="19"/>
    </row>
    <row r="126" spans="1:31" s="2" customFormat="1" ht="16.5" customHeight="1">
      <c r="A126" s="31"/>
      <c r="B126" s="32"/>
      <c r="C126" s="31"/>
      <c r="D126" s="31"/>
      <c r="E126" s="260" t="s">
        <v>561</v>
      </c>
      <c r="F126" s="259"/>
      <c r="G126" s="259"/>
      <c r="H126" s="259"/>
      <c r="I126" s="31"/>
      <c r="J126" s="31"/>
      <c r="K126" s="31"/>
      <c r="L126" s="44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12" customHeight="1">
      <c r="A127" s="31"/>
      <c r="B127" s="32"/>
      <c r="C127" s="26" t="s">
        <v>109</v>
      </c>
      <c r="D127" s="31"/>
      <c r="E127" s="31"/>
      <c r="F127" s="31"/>
      <c r="G127" s="31"/>
      <c r="H127" s="31"/>
      <c r="I127" s="31"/>
      <c r="J127" s="31"/>
      <c r="K127" s="31"/>
      <c r="L127" s="44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6.5" customHeight="1">
      <c r="A128" s="31"/>
      <c r="B128" s="32"/>
      <c r="C128" s="31"/>
      <c r="D128" s="31"/>
      <c r="E128" s="250" t="str">
        <f>E11</f>
        <v>D 203 - Výťah</v>
      </c>
      <c r="F128" s="259"/>
      <c r="G128" s="259"/>
      <c r="H128" s="259"/>
      <c r="I128" s="31"/>
      <c r="J128" s="31"/>
      <c r="K128" s="31"/>
      <c r="L128" s="44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2" customFormat="1" ht="6.95" customHeight="1">
      <c r="A129" s="31"/>
      <c r="B129" s="32"/>
      <c r="C129" s="31"/>
      <c r="D129" s="31"/>
      <c r="E129" s="31"/>
      <c r="F129" s="31"/>
      <c r="G129" s="31"/>
      <c r="H129" s="31"/>
      <c r="I129" s="31"/>
      <c r="J129" s="31"/>
      <c r="K129" s="31"/>
      <c r="L129" s="44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1:65" s="2" customFormat="1" ht="12" customHeight="1">
      <c r="A130" s="31"/>
      <c r="B130" s="32"/>
      <c r="C130" s="26" t="s">
        <v>19</v>
      </c>
      <c r="D130" s="31"/>
      <c r="E130" s="31"/>
      <c r="F130" s="24" t="str">
        <f>F14</f>
        <v>Nitra</v>
      </c>
      <c r="G130" s="31"/>
      <c r="H130" s="31"/>
      <c r="I130" s="26" t="s">
        <v>21</v>
      </c>
      <c r="J130" s="57" t="str">
        <f>IF(J14="","",J14)</f>
        <v>30. 8. 2021</v>
      </c>
      <c r="K130" s="31"/>
      <c r="L130" s="44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</row>
    <row r="131" spans="1:65" s="2" customFormat="1" ht="6.95" customHeight="1">
      <c r="A131" s="31"/>
      <c r="B131" s="32"/>
      <c r="C131" s="31"/>
      <c r="D131" s="31"/>
      <c r="E131" s="31"/>
      <c r="F131" s="31"/>
      <c r="G131" s="31"/>
      <c r="H131" s="31"/>
      <c r="I131" s="31"/>
      <c r="J131" s="31"/>
      <c r="K131" s="31"/>
      <c r="L131" s="44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</row>
    <row r="132" spans="1:65" s="2" customFormat="1" ht="15.2" customHeight="1">
      <c r="A132" s="31"/>
      <c r="B132" s="32"/>
      <c r="C132" s="26" t="s">
        <v>23</v>
      </c>
      <c r="D132" s="31"/>
      <c r="E132" s="31"/>
      <c r="F132" s="24" t="str">
        <f>E17</f>
        <v>Mesto Nitra</v>
      </c>
      <c r="G132" s="31"/>
      <c r="H132" s="31"/>
      <c r="I132" s="26" t="s">
        <v>29</v>
      </c>
      <c r="J132" s="29" t="str">
        <f>E23</f>
        <v xml:space="preserve"> </v>
      </c>
      <c r="K132" s="31"/>
      <c r="L132" s="44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</row>
    <row r="133" spans="1:65" s="2" customFormat="1" ht="25.7" customHeight="1">
      <c r="A133" s="31"/>
      <c r="B133" s="32"/>
      <c r="C133" s="26" t="s">
        <v>27</v>
      </c>
      <c r="D133" s="31"/>
      <c r="E133" s="31"/>
      <c r="F133" s="24" t="str">
        <f>IF(E20="","",E20)</f>
        <v>Vyplň údaj</v>
      </c>
      <c r="G133" s="31"/>
      <c r="H133" s="31"/>
      <c r="I133" s="26" t="s">
        <v>32</v>
      </c>
      <c r="J133" s="29" t="str">
        <f>E26</f>
        <v>Združenie „SHP: Nitra – PD" SHP SK s.r.o.</v>
      </c>
      <c r="K133" s="31"/>
      <c r="L133" s="44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</row>
    <row r="134" spans="1:65" s="2" customFormat="1" ht="10.35" customHeight="1">
      <c r="A134" s="31"/>
      <c r="B134" s="32"/>
      <c r="C134" s="31"/>
      <c r="D134" s="31"/>
      <c r="E134" s="31"/>
      <c r="F134" s="31"/>
      <c r="G134" s="31"/>
      <c r="H134" s="31"/>
      <c r="I134" s="31"/>
      <c r="J134" s="31"/>
      <c r="K134" s="31"/>
      <c r="L134" s="44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</row>
    <row r="135" spans="1:65" s="11" customFormat="1" ht="29.25" customHeight="1">
      <c r="A135" s="130"/>
      <c r="B135" s="131"/>
      <c r="C135" s="132" t="s">
        <v>128</v>
      </c>
      <c r="D135" s="133" t="s">
        <v>60</v>
      </c>
      <c r="E135" s="133" t="s">
        <v>56</v>
      </c>
      <c r="F135" s="133" t="s">
        <v>57</v>
      </c>
      <c r="G135" s="133" t="s">
        <v>129</v>
      </c>
      <c r="H135" s="133" t="s">
        <v>130</v>
      </c>
      <c r="I135" s="133" t="s">
        <v>131</v>
      </c>
      <c r="J135" s="134" t="s">
        <v>112</v>
      </c>
      <c r="K135" s="135" t="s">
        <v>132</v>
      </c>
      <c r="L135" s="136"/>
      <c r="M135" s="64" t="s">
        <v>1</v>
      </c>
      <c r="N135" s="65" t="s">
        <v>39</v>
      </c>
      <c r="O135" s="65" t="s">
        <v>133</v>
      </c>
      <c r="P135" s="65" t="s">
        <v>134</v>
      </c>
      <c r="Q135" s="65" t="s">
        <v>135</v>
      </c>
      <c r="R135" s="65" t="s">
        <v>136</v>
      </c>
      <c r="S135" s="65" t="s">
        <v>137</v>
      </c>
      <c r="T135" s="66" t="s">
        <v>138</v>
      </c>
      <c r="U135" s="130"/>
      <c r="V135" s="130"/>
      <c r="W135" s="130"/>
      <c r="X135" s="130"/>
      <c r="Y135" s="130"/>
      <c r="Z135" s="130"/>
      <c r="AA135" s="130"/>
      <c r="AB135" s="130"/>
      <c r="AC135" s="130"/>
      <c r="AD135" s="130"/>
      <c r="AE135" s="130"/>
    </row>
    <row r="136" spans="1:65" s="2" customFormat="1" ht="22.9" customHeight="1">
      <c r="A136" s="31"/>
      <c r="B136" s="32"/>
      <c r="C136" s="71" t="s">
        <v>113</v>
      </c>
      <c r="D136" s="31"/>
      <c r="E136" s="31"/>
      <c r="F136" s="31"/>
      <c r="G136" s="31"/>
      <c r="H136" s="31"/>
      <c r="I136" s="31"/>
      <c r="J136" s="137">
        <f>BK136</f>
        <v>0</v>
      </c>
      <c r="K136" s="31"/>
      <c r="L136" s="32"/>
      <c r="M136" s="67"/>
      <c r="N136" s="58"/>
      <c r="O136" s="68"/>
      <c r="P136" s="138">
        <f>P137+P206</f>
        <v>0</v>
      </c>
      <c r="Q136" s="68"/>
      <c r="R136" s="138">
        <f>R137+R206</f>
        <v>0</v>
      </c>
      <c r="S136" s="68"/>
      <c r="T136" s="139">
        <f>T137+T206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T136" s="16" t="s">
        <v>74</v>
      </c>
      <c r="AU136" s="16" t="s">
        <v>114</v>
      </c>
      <c r="BK136" s="140">
        <f>BK137+BK206</f>
        <v>0</v>
      </c>
    </row>
    <row r="137" spans="1:65" s="12" customFormat="1" ht="25.9" customHeight="1">
      <c r="B137" s="141"/>
      <c r="D137" s="142" t="s">
        <v>74</v>
      </c>
      <c r="E137" s="143" t="s">
        <v>139</v>
      </c>
      <c r="F137" s="143" t="s">
        <v>140</v>
      </c>
      <c r="I137" s="144"/>
      <c r="J137" s="145">
        <f>BK137</f>
        <v>0</v>
      </c>
      <c r="L137" s="141"/>
      <c r="M137" s="146"/>
      <c r="N137" s="147"/>
      <c r="O137" s="147"/>
      <c r="P137" s="148">
        <f>P138+P152+P165+P172+P185+P189+P204</f>
        <v>0</v>
      </c>
      <c r="Q137" s="147"/>
      <c r="R137" s="148">
        <f>R138+R152+R165+R172+R185+R189+R204</f>
        <v>0</v>
      </c>
      <c r="S137" s="147"/>
      <c r="T137" s="149">
        <f>T138+T152+T165+T172+T185+T189+T204</f>
        <v>0</v>
      </c>
      <c r="AR137" s="142" t="s">
        <v>81</v>
      </c>
      <c r="AT137" s="150" t="s">
        <v>74</v>
      </c>
      <c r="AU137" s="150" t="s">
        <v>75</v>
      </c>
      <c r="AY137" s="142" t="s">
        <v>141</v>
      </c>
      <c r="BK137" s="151">
        <f>BK138+BK152+BK165+BK172+BK185+BK189+BK204</f>
        <v>0</v>
      </c>
    </row>
    <row r="138" spans="1:65" s="12" customFormat="1" ht="22.9" customHeight="1">
      <c r="B138" s="141"/>
      <c r="D138" s="142" t="s">
        <v>74</v>
      </c>
      <c r="E138" s="152" t="s">
        <v>81</v>
      </c>
      <c r="F138" s="152" t="s">
        <v>142</v>
      </c>
      <c r="I138" s="144"/>
      <c r="J138" s="153">
        <f>BK138</f>
        <v>0</v>
      </c>
      <c r="L138" s="141"/>
      <c r="M138" s="146"/>
      <c r="N138" s="147"/>
      <c r="O138" s="147"/>
      <c r="P138" s="148">
        <f>SUM(P139:P151)</f>
        <v>0</v>
      </c>
      <c r="Q138" s="147"/>
      <c r="R138" s="148">
        <f>SUM(R139:R151)</f>
        <v>0</v>
      </c>
      <c r="S138" s="147"/>
      <c r="T138" s="149">
        <f>SUM(T139:T151)</f>
        <v>0</v>
      </c>
      <c r="AR138" s="142" t="s">
        <v>81</v>
      </c>
      <c r="AT138" s="150" t="s">
        <v>74</v>
      </c>
      <c r="AU138" s="150" t="s">
        <v>81</v>
      </c>
      <c r="AY138" s="142" t="s">
        <v>141</v>
      </c>
      <c r="BK138" s="151">
        <f>SUM(BK139:BK151)</f>
        <v>0</v>
      </c>
    </row>
    <row r="139" spans="1:65" s="2" customFormat="1" ht="21.75" customHeight="1">
      <c r="A139" s="31"/>
      <c r="B139" s="154"/>
      <c r="C139" s="155" t="s">
        <v>81</v>
      </c>
      <c r="D139" s="155" t="s">
        <v>143</v>
      </c>
      <c r="E139" s="156" t="s">
        <v>176</v>
      </c>
      <c r="F139" s="157" t="s">
        <v>177</v>
      </c>
      <c r="G139" s="158" t="s">
        <v>178</v>
      </c>
      <c r="H139" s="159">
        <v>36.024000000000001</v>
      </c>
      <c r="I139" s="160"/>
      <c r="J139" s="161">
        <f>ROUND(I139*H139,2)</f>
        <v>0</v>
      </c>
      <c r="K139" s="162"/>
      <c r="L139" s="32"/>
      <c r="M139" s="163" t="s">
        <v>1</v>
      </c>
      <c r="N139" s="164" t="s">
        <v>41</v>
      </c>
      <c r="O139" s="60"/>
      <c r="P139" s="165">
        <f>O139*H139</f>
        <v>0</v>
      </c>
      <c r="Q139" s="165">
        <v>0</v>
      </c>
      <c r="R139" s="165">
        <f>Q139*H139</f>
        <v>0</v>
      </c>
      <c r="S139" s="165">
        <v>0</v>
      </c>
      <c r="T139" s="166">
        <f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67" t="s">
        <v>147</v>
      </c>
      <c r="AT139" s="167" t="s">
        <v>143</v>
      </c>
      <c r="AU139" s="167" t="s">
        <v>86</v>
      </c>
      <c r="AY139" s="16" t="s">
        <v>141</v>
      </c>
      <c r="BE139" s="168">
        <f>IF(N139="základná",J139,0)</f>
        <v>0</v>
      </c>
      <c r="BF139" s="168">
        <f>IF(N139="znížená",J139,0)</f>
        <v>0</v>
      </c>
      <c r="BG139" s="168">
        <f>IF(N139="zákl. prenesená",J139,0)</f>
        <v>0</v>
      </c>
      <c r="BH139" s="168">
        <f>IF(N139="zníž. prenesená",J139,0)</f>
        <v>0</v>
      </c>
      <c r="BI139" s="168">
        <f>IF(N139="nulová",J139,0)</f>
        <v>0</v>
      </c>
      <c r="BJ139" s="16" t="s">
        <v>86</v>
      </c>
      <c r="BK139" s="168">
        <f>ROUND(I139*H139,2)</f>
        <v>0</v>
      </c>
      <c r="BL139" s="16" t="s">
        <v>147</v>
      </c>
      <c r="BM139" s="167" t="s">
        <v>86</v>
      </c>
    </row>
    <row r="140" spans="1:65" s="13" customFormat="1" ht="33.75">
      <c r="B140" s="169"/>
      <c r="D140" s="170" t="s">
        <v>148</v>
      </c>
      <c r="E140" s="171" t="s">
        <v>1</v>
      </c>
      <c r="F140" s="172" t="s">
        <v>568</v>
      </c>
      <c r="H140" s="173">
        <v>36.024000000000001</v>
      </c>
      <c r="I140" s="174"/>
      <c r="L140" s="169"/>
      <c r="M140" s="175"/>
      <c r="N140" s="176"/>
      <c r="O140" s="176"/>
      <c r="P140" s="176"/>
      <c r="Q140" s="176"/>
      <c r="R140" s="176"/>
      <c r="S140" s="176"/>
      <c r="T140" s="177"/>
      <c r="AT140" s="171" t="s">
        <v>148</v>
      </c>
      <c r="AU140" s="171" t="s">
        <v>86</v>
      </c>
      <c r="AV140" s="13" t="s">
        <v>86</v>
      </c>
      <c r="AW140" s="13" t="s">
        <v>31</v>
      </c>
      <c r="AX140" s="13" t="s">
        <v>75</v>
      </c>
      <c r="AY140" s="171" t="s">
        <v>141</v>
      </c>
    </row>
    <row r="141" spans="1:65" s="14" customFormat="1">
      <c r="B141" s="178"/>
      <c r="D141" s="170" t="s">
        <v>148</v>
      </c>
      <c r="E141" s="179" t="s">
        <v>1</v>
      </c>
      <c r="F141" s="180" t="s">
        <v>150</v>
      </c>
      <c r="H141" s="181">
        <v>36.024000000000001</v>
      </c>
      <c r="I141" s="182"/>
      <c r="L141" s="178"/>
      <c r="M141" s="183"/>
      <c r="N141" s="184"/>
      <c r="O141" s="184"/>
      <c r="P141" s="184"/>
      <c r="Q141" s="184"/>
      <c r="R141" s="184"/>
      <c r="S141" s="184"/>
      <c r="T141" s="185"/>
      <c r="AT141" s="179" t="s">
        <v>148</v>
      </c>
      <c r="AU141" s="179" t="s">
        <v>86</v>
      </c>
      <c r="AV141" s="14" t="s">
        <v>147</v>
      </c>
      <c r="AW141" s="14" t="s">
        <v>31</v>
      </c>
      <c r="AX141" s="14" t="s">
        <v>81</v>
      </c>
      <c r="AY141" s="179" t="s">
        <v>141</v>
      </c>
    </row>
    <row r="142" spans="1:65" s="2" customFormat="1" ht="33" customHeight="1">
      <c r="A142" s="31"/>
      <c r="B142" s="154"/>
      <c r="C142" s="155" t="s">
        <v>86</v>
      </c>
      <c r="D142" s="155" t="s">
        <v>143</v>
      </c>
      <c r="E142" s="156" t="s">
        <v>182</v>
      </c>
      <c r="F142" s="157" t="s">
        <v>183</v>
      </c>
      <c r="G142" s="158" t="s">
        <v>178</v>
      </c>
      <c r="H142" s="159">
        <v>36.024000000000001</v>
      </c>
      <c r="I142" s="160"/>
      <c r="J142" s="161">
        <f>ROUND(I142*H142,2)</f>
        <v>0</v>
      </c>
      <c r="K142" s="162"/>
      <c r="L142" s="32"/>
      <c r="M142" s="163" t="s">
        <v>1</v>
      </c>
      <c r="N142" s="164" t="s">
        <v>41</v>
      </c>
      <c r="O142" s="60"/>
      <c r="P142" s="165">
        <f>O142*H142</f>
        <v>0</v>
      </c>
      <c r="Q142" s="165">
        <v>0</v>
      </c>
      <c r="R142" s="165">
        <f>Q142*H142</f>
        <v>0</v>
      </c>
      <c r="S142" s="165">
        <v>0</v>
      </c>
      <c r="T142" s="166">
        <f>S142*H142</f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67" t="s">
        <v>147</v>
      </c>
      <c r="AT142" s="167" t="s">
        <v>143</v>
      </c>
      <c r="AU142" s="167" t="s">
        <v>86</v>
      </c>
      <c r="AY142" s="16" t="s">
        <v>141</v>
      </c>
      <c r="BE142" s="168">
        <f>IF(N142="základná",J142,0)</f>
        <v>0</v>
      </c>
      <c r="BF142" s="168">
        <f>IF(N142="znížená",J142,0)</f>
        <v>0</v>
      </c>
      <c r="BG142" s="168">
        <f>IF(N142="zákl. prenesená",J142,0)</f>
        <v>0</v>
      </c>
      <c r="BH142" s="168">
        <f>IF(N142="zníž. prenesená",J142,0)</f>
        <v>0</v>
      </c>
      <c r="BI142" s="168">
        <f>IF(N142="nulová",J142,0)</f>
        <v>0</v>
      </c>
      <c r="BJ142" s="16" t="s">
        <v>86</v>
      </c>
      <c r="BK142" s="168">
        <f>ROUND(I142*H142,2)</f>
        <v>0</v>
      </c>
      <c r="BL142" s="16" t="s">
        <v>147</v>
      </c>
      <c r="BM142" s="167" t="s">
        <v>147</v>
      </c>
    </row>
    <row r="143" spans="1:65" s="2" customFormat="1" ht="16.5" customHeight="1">
      <c r="A143" s="31"/>
      <c r="B143" s="154"/>
      <c r="C143" s="155" t="s">
        <v>156</v>
      </c>
      <c r="D143" s="155" t="s">
        <v>143</v>
      </c>
      <c r="E143" s="156" t="s">
        <v>186</v>
      </c>
      <c r="F143" s="157" t="s">
        <v>187</v>
      </c>
      <c r="G143" s="158" t="s">
        <v>178</v>
      </c>
      <c r="H143" s="159">
        <v>49.408000000000001</v>
      </c>
      <c r="I143" s="160"/>
      <c r="J143" s="161">
        <f>ROUND(I143*H143,2)</f>
        <v>0</v>
      </c>
      <c r="K143" s="162"/>
      <c r="L143" s="32"/>
      <c r="M143" s="163" t="s">
        <v>1</v>
      </c>
      <c r="N143" s="164" t="s">
        <v>41</v>
      </c>
      <c r="O143" s="60"/>
      <c r="P143" s="165">
        <f>O143*H143</f>
        <v>0</v>
      </c>
      <c r="Q143" s="165">
        <v>0</v>
      </c>
      <c r="R143" s="165">
        <f>Q143*H143</f>
        <v>0</v>
      </c>
      <c r="S143" s="165">
        <v>0</v>
      </c>
      <c r="T143" s="166">
        <f>S143*H143</f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67" t="s">
        <v>147</v>
      </c>
      <c r="AT143" s="167" t="s">
        <v>143</v>
      </c>
      <c r="AU143" s="167" t="s">
        <v>86</v>
      </c>
      <c r="AY143" s="16" t="s">
        <v>141</v>
      </c>
      <c r="BE143" s="168">
        <f>IF(N143="základná",J143,0)</f>
        <v>0</v>
      </c>
      <c r="BF143" s="168">
        <f>IF(N143="znížená",J143,0)</f>
        <v>0</v>
      </c>
      <c r="BG143" s="168">
        <f>IF(N143="zákl. prenesená",J143,0)</f>
        <v>0</v>
      </c>
      <c r="BH143" s="168">
        <f>IF(N143="zníž. prenesená",J143,0)</f>
        <v>0</v>
      </c>
      <c r="BI143" s="168">
        <f>IF(N143="nulová",J143,0)</f>
        <v>0</v>
      </c>
      <c r="BJ143" s="16" t="s">
        <v>86</v>
      </c>
      <c r="BK143" s="168">
        <f>ROUND(I143*H143,2)</f>
        <v>0</v>
      </c>
      <c r="BL143" s="16" t="s">
        <v>147</v>
      </c>
      <c r="BM143" s="167" t="s">
        <v>104</v>
      </c>
    </row>
    <row r="144" spans="1:65" s="2" customFormat="1" ht="16.5" customHeight="1">
      <c r="A144" s="31"/>
      <c r="B144" s="154"/>
      <c r="C144" s="155" t="s">
        <v>147</v>
      </c>
      <c r="D144" s="155" t="s">
        <v>143</v>
      </c>
      <c r="E144" s="156" t="s">
        <v>189</v>
      </c>
      <c r="F144" s="157" t="s">
        <v>190</v>
      </c>
      <c r="G144" s="158" t="s">
        <v>178</v>
      </c>
      <c r="H144" s="159">
        <v>36.024000000000001</v>
      </c>
      <c r="I144" s="160"/>
      <c r="J144" s="161">
        <f>ROUND(I144*H144,2)</f>
        <v>0</v>
      </c>
      <c r="K144" s="162"/>
      <c r="L144" s="32"/>
      <c r="M144" s="163" t="s">
        <v>1</v>
      </c>
      <c r="N144" s="164" t="s">
        <v>41</v>
      </c>
      <c r="O144" s="60"/>
      <c r="P144" s="165">
        <f>O144*H144</f>
        <v>0</v>
      </c>
      <c r="Q144" s="165">
        <v>0</v>
      </c>
      <c r="R144" s="165">
        <f>Q144*H144</f>
        <v>0</v>
      </c>
      <c r="S144" s="165">
        <v>0</v>
      </c>
      <c r="T144" s="166">
        <f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67" t="s">
        <v>147</v>
      </c>
      <c r="AT144" s="167" t="s">
        <v>143</v>
      </c>
      <c r="AU144" s="167" t="s">
        <v>86</v>
      </c>
      <c r="AY144" s="16" t="s">
        <v>141</v>
      </c>
      <c r="BE144" s="168">
        <f>IF(N144="základná",J144,0)</f>
        <v>0</v>
      </c>
      <c r="BF144" s="168">
        <f>IF(N144="znížená",J144,0)</f>
        <v>0</v>
      </c>
      <c r="BG144" s="168">
        <f>IF(N144="zákl. prenesená",J144,0)</f>
        <v>0</v>
      </c>
      <c r="BH144" s="168">
        <f>IF(N144="zníž. prenesená",J144,0)</f>
        <v>0</v>
      </c>
      <c r="BI144" s="168">
        <f>IF(N144="nulová",J144,0)</f>
        <v>0</v>
      </c>
      <c r="BJ144" s="16" t="s">
        <v>86</v>
      </c>
      <c r="BK144" s="168">
        <f>ROUND(I144*H144,2)</f>
        <v>0</v>
      </c>
      <c r="BL144" s="16" t="s">
        <v>147</v>
      </c>
      <c r="BM144" s="167" t="s">
        <v>162</v>
      </c>
    </row>
    <row r="145" spans="1:65" s="2" customFormat="1" ht="24.2" customHeight="1">
      <c r="A145" s="31"/>
      <c r="B145" s="154"/>
      <c r="C145" s="155" t="s">
        <v>165</v>
      </c>
      <c r="D145" s="155" t="s">
        <v>143</v>
      </c>
      <c r="E145" s="156" t="s">
        <v>491</v>
      </c>
      <c r="F145" s="157" t="s">
        <v>492</v>
      </c>
      <c r="G145" s="158" t="s">
        <v>178</v>
      </c>
      <c r="H145" s="159">
        <v>49.408000000000001</v>
      </c>
      <c r="I145" s="160"/>
      <c r="J145" s="161">
        <f>ROUND(I145*H145,2)</f>
        <v>0</v>
      </c>
      <c r="K145" s="162"/>
      <c r="L145" s="32"/>
      <c r="M145" s="163" t="s">
        <v>1</v>
      </c>
      <c r="N145" s="164" t="s">
        <v>41</v>
      </c>
      <c r="O145" s="60"/>
      <c r="P145" s="165">
        <f>O145*H145</f>
        <v>0</v>
      </c>
      <c r="Q145" s="165">
        <v>0</v>
      </c>
      <c r="R145" s="165">
        <f>Q145*H145</f>
        <v>0</v>
      </c>
      <c r="S145" s="165">
        <v>0</v>
      </c>
      <c r="T145" s="166">
        <f>S145*H145</f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67" t="s">
        <v>147</v>
      </c>
      <c r="AT145" s="167" t="s">
        <v>143</v>
      </c>
      <c r="AU145" s="167" t="s">
        <v>86</v>
      </c>
      <c r="AY145" s="16" t="s">
        <v>141</v>
      </c>
      <c r="BE145" s="168">
        <f>IF(N145="základná",J145,0)</f>
        <v>0</v>
      </c>
      <c r="BF145" s="168">
        <f>IF(N145="znížená",J145,0)</f>
        <v>0</v>
      </c>
      <c r="BG145" s="168">
        <f>IF(N145="zákl. prenesená",J145,0)</f>
        <v>0</v>
      </c>
      <c r="BH145" s="168">
        <f>IF(N145="zníž. prenesená",J145,0)</f>
        <v>0</v>
      </c>
      <c r="BI145" s="168">
        <f>IF(N145="nulová",J145,0)</f>
        <v>0</v>
      </c>
      <c r="BJ145" s="16" t="s">
        <v>86</v>
      </c>
      <c r="BK145" s="168">
        <f>ROUND(I145*H145,2)</f>
        <v>0</v>
      </c>
      <c r="BL145" s="16" t="s">
        <v>147</v>
      </c>
      <c r="BM145" s="167" t="s">
        <v>169</v>
      </c>
    </row>
    <row r="146" spans="1:65" s="13" customFormat="1" ht="22.5">
      <c r="B146" s="169"/>
      <c r="D146" s="170" t="s">
        <v>148</v>
      </c>
      <c r="E146" s="171" t="s">
        <v>1</v>
      </c>
      <c r="F146" s="172" t="s">
        <v>569</v>
      </c>
      <c r="H146" s="173">
        <v>49.408000000000001</v>
      </c>
      <c r="I146" s="174"/>
      <c r="L146" s="169"/>
      <c r="M146" s="175"/>
      <c r="N146" s="176"/>
      <c r="O146" s="176"/>
      <c r="P146" s="176"/>
      <c r="Q146" s="176"/>
      <c r="R146" s="176"/>
      <c r="S146" s="176"/>
      <c r="T146" s="177"/>
      <c r="AT146" s="171" t="s">
        <v>148</v>
      </c>
      <c r="AU146" s="171" t="s">
        <v>86</v>
      </c>
      <c r="AV146" s="13" t="s">
        <v>86</v>
      </c>
      <c r="AW146" s="13" t="s">
        <v>31</v>
      </c>
      <c r="AX146" s="13" t="s">
        <v>75</v>
      </c>
      <c r="AY146" s="171" t="s">
        <v>141</v>
      </c>
    </row>
    <row r="147" spans="1:65" s="14" customFormat="1">
      <c r="B147" s="178"/>
      <c r="D147" s="170" t="s">
        <v>148</v>
      </c>
      <c r="E147" s="179" t="s">
        <v>1</v>
      </c>
      <c r="F147" s="180" t="s">
        <v>150</v>
      </c>
      <c r="H147" s="181">
        <v>49.408000000000001</v>
      </c>
      <c r="I147" s="182"/>
      <c r="L147" s="178"/>
      <c r="M147" s="183"/>
      <c r="N147" s="184"/>
      <c r="O147" s="184"/>
      <c r="P147" s="184"/>
      <c r="Q147" s="184"/>
      <c r="R147" s="184"/>
      <c r="S147" s="184"/>
      <c r="T147" s="185"/>
      <c r="AT147" s="179" t="s">
        <v>148</v>
      </c>
      <c r="AU147" s="179" t="s">
        <v>86</v>
      </c>
      <c r="AV147" s="14" t="s">
        <v>147</v>
      </c>
      <c r="AW147" s="14" t="s">
        <v>31</v>
      </c>
      <c r="AX147" s="14" t="s">
        <v>81</v>
      </c>
      <c r="AY147" s="179" t="s">
        <v>141</v>
      </c>
    </row>
    <row r="148" spans="1:65" s="2" customFormat="1" ht="24.2" customHeight="1">
      <c r="A148" s="31"/>
      <c r="B148" s="154"/>
      <c r="C148" s="155" t="s">
        <v>104</v>
      </c>
      <c r="D148" s="155" t="s">
        <v>143</v>
      </c>
      <c r="E148" s="156" t="s">
        <v>491</v>
      </c>
      <c r="F148" s="157" t="s">
        <v>492</v>
      </c>
      <c r="G148" s="158" t="s">
        <v>178</v>
      </c>
      <c r="H148" s="159">
        <v>10.08</v>
      </c>
      <c r="I148" s="160"/>
      <c r="J148" s="161">
        <f>ROUND(I148*H148,2)</f>
        <v>0</v>
      </c>
      <c r="K148" s="162"/>
      <c r="L148" s="32"/>
      <c r="M148" s="163" t="s">
        <v>1</v>
      </c>
      <c r="N148" s="164" t="s">
        <v>41</v>
      </c>
      <c r="O148" s="60"/>
      <c r="P148" s="165">
        <f>O148*H148</f>
        <v>0</v>
      </c>
      <c r="Q148" s="165">
        <v>0</v>
      </c>
      <c r="R148" s="165">
        <f>Q148*H148</f>
        <v>0</v>
      </c>
      <c r="S148" s="165">
        <v>0</v>
      </c>
      <c r="T148" s="166">
        <f>S148*H148</f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67" t="s">
        <v>147</v>
      </c>
      <c r="AT148" s="167" t="s">
        <v>143</v>
      </c>
      <c r="AU148" s="167" t="s">
        <v>86</v>
      </c>
      <c r="AY148" s="16" t="s">
        <v>141</v>
      </c>
      <c r="BE148" s="168">
        <f>IF(N148="základná",J148,0)</f>
        <v>0</v>
      </c>
      <c r="BF148" s="168">
        <f>IF(N148="znížená",J148,0)</f>
        <v>0</v>
      </c>
      <c r="BG148" s="168">
        <f>IF(N148="zákl. prenesená",J148,0)</f>
        <v>0</v>
      </c>
      <c r="BH148" s="168">
        <f>IF(N148="zníž. prenesená",J148,0)</f>
        <v>0</v>
      </c>
      <c r="BI148" s="168">
        <f>IF(N148="nulová",J148,0)</f>
        <v>0</v>
      </c>
      <c r="BJ148" s="16" t="s">
        <v>86</v>
      </c>
      <c r="BK148" s="168">
        <f>ROUND(I148*H148,2)</f>
        <v>0</v>
      </c>
      <c r="BL148" s="16" t="s">
        <v>147</v>
      </c>
      <c r="BM148" s="167" t="s">
        <v>173</v>
      </c>
    </row>
    <row r="149" spans="1:65" s="13" customFormat="1">
      <c r="B149" s="169"/>
      <c r="D149" s="170" t="s">
        <v>148</v>
      </c>
      <c r="E149" s="171" t="s">
        <v>1</v>
      </c>
      <c r="F149" s="172" t="s">
        <v>570</v>
      </c>
      <c r="H149" s="173">
        <v>10.08</v>
      </c>
      <c r="I149" s="174"/>
      <c r="L149" s="169"/>
      <c r="M149" s="175"/>
      <c r="N149" s="176"/>
      <c r="O149" s="176"/>
      <c r="P149" s="176"/>
      <c r="Q149" s="176"/>
      <c r="R149" s="176"/>
      <c r="S149" s="176"/>
      <c r="T149" s="177"/>
      <c r="AT149" s="171" t="s">
        <v>148</v>
      </c>
      <c r="AU149" s="171" t="s">
        <v>86</v>
      </c>
      <c r="AV149" s="13" t="s">
        <v>86</v>
      </c>
      <c r="AW149" s="13" t="s">
        <v>31</v>
      </c>
      <c r="AX149" s="13" t="s">
        <v>75</v>
      </c>
      <c r="AY149" s="171" t="s">
        <v>141</v>
      </c>
    </row>
    <row r="150" spans="1:65" s="14" customFormat="1">
      <c r="B150" s="178"/>
      <c r="D150" s="170" t="s">
        <v>148</v>
      </c>
      <c r="E150" s="179" t="s">
        <v>1</v>
      </c>
      <c r="F150" s="180" t="s">
        <v>150</v>
      </c>
      <c r="H150" s="181">
        <v>10.08</v>
      </c>
      <c r="I150" s="182"/>
      <c r="L150" s="178"/>
      <c r="M150" s="183"/>
      <c r="N150" s="184"/>
      <c r="O150" s="184"/>
      <c r="P150" s="184"/>
      <c r="Q150" s="184"/>
      <c r="R150" s="184"/>
      <c r="S150" s="184"/>
      <c r="T150" s="185"/>
      <c r="AT150" s="179" t="s">
        <v>148</v>
      </c>
      <c r="AU150" s="179" t="s">
        <v>86</v>
      </c>
      <c r="AV150" s="14" t="s">
        <v>147</v>
      </c>
      <c r="AW150" s="14" t="s">
        <v>31</v>
      </c>
      <c r="AX150" s="14" t="s">
        <v>81</v>
      </c>
      <c r="AY150" s="179" t="s">
        <v>141</v>
      </c>
    </row>
    <row r="151" spans="1:65" s="2" customFormat="1" ht="21.75" customHeight="1">
      <c r="A151" s="31"/>
      <c r="B151" s="154"/>
      <c r="C151" s="186" t="s">
        <v>175</v>
      </c>
      <c r="D151" s="186" t="s">
        <v>195</v>
      </c>
      <c r="E151" s="187" t="s">
        <v>571</v>
      </c>
      <c r="F151" s="188" t="s">
        <v>572</v>
      </c>
      <c r="G151" s="189" t="s">
        <v>260</v>
      </c>
      <c r="H151" s="190">
        <v>17.03</v>
      </c>
      <c r="I151" s="191"/>
      <c r="J151" s="192">
        <f>ROUND(I151*H151,2)</f>
        <v>0</v>
      </c>
      <c r="K151" s="193"/>
      <c r="L151" s="194"/>
      <c r="M151" s="195" t="s">
        <v>1</v>
      </c>
      <c r="N151" s="196" t="s">
        <v>41</v>
      </c>
      <c r="O151" s="60"/>
      <c r="P151" s="165">
        <f>O151*H151</f>
        <v>0</v>
      </c>
      <c r="Q151" s="165">
        <v>0</v>
      </c>
      <c r="R151" s="165">
        <f>Q151*H151</f>
        <v>0</v>
      </c>
      <c r="S151" s="165">
        <v>0</v>
      </c>
      <c r="T151" s="166">
        <f>S151*H151</f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67" t="s">
        <v>162</v>
      </c>
      <c r="AT151" s="167" t="s">
        <v>195</v>
      </c>
      <c r="AU151" s="167" t="s">
        <v>86</v>
      </c>
      <c r="AY151" s="16" t="s">
        <v>141</v>
      </c>
      <c r="BE151" s="168">
        <f>IF(N151="základná",J151,0)</f>
        <v>0</v>
      </c>
      <c r="BF151" s="168">
        <f>IF(N151="znížená",J151,0)</f>
        <v>0</v>
      </c>
      <c r="BG151" s="168">
        <f>IF(N151="zákl. prenesená",J151,0)</f>
        <v>0</v>
      </c>
      <c r="BH151" s="168">
        <f>IF(N151="zníž. prenesená",J151,0)</f>
        <v>0</v>
      </c>
      <c r="BI151" s="168">
        <f>IF(N151="nulová",J151,0)</f>
        <v>0</v>
      </c>
      <c r="BJ151" s="16" t="s">
        <v>86</v>
      </c>
      <c r="BK151" s="168">
        <f>ROUND(I151*H151,2)</f>
        <v>0</v>
      </c>
      <c r="BL151" s="16" t="s">
        <v>147</v>
      </c>
      <c r="BM151" s="167" t="s">
        <v>179</v>
      </c>
    </row>
    <row r="152" spans="1:65" s="12" customFormat="1" ht="22.9" customHeight="1">
      <c r="B152" s="141"/>
      <c r="D152" s="142" t="s">
        <v>74</v>
      </c>
      <c r="E152" s="152" t="s">
        <v>86</v>
      </c>
      <c r="F152" s="152" t="s">
        <v>199</v>
      </c>
      <c r="I152" s="144"/>
      <c r="J152" s="153">
        <f>BK152</f>
        <v>0</v>
      </c>
      <c r="L152" s="141"/>
      <c r="M152" s="146"/>
      <c r="N152" s="147"/>
      <c r="O152" s="147"/>
      <c r="P152" s="148">
        <f>SUM(P153:P164)</f>
        <v>0</v>
      </c>
      <c r="Q152" s="147"/>
      <c r="R152" s="148">
        <f>SUM(R153:R164)</f>
        <v>0</v>
      </c>
      <c r="S152" s="147"/>
      <c r="T152" s="149">
        <f>SUM(T153:T164)</f>
        <v>0</v>
      </c>
      <c r="AR152" s="142" t="s">
        <v>81</v>
      </c>
      <c r="AT152" s="150" t="s">
        <v>74</v>
      </c>
      <c r="AU152" s="150" t="s">
        <v>81</v>
      </c>
      <c r="AY152" s="142" t="s">
        <v>141</v>
      </c>
      <c r="BK152" s="151">
        <f>SUM(BK153:BK164)</f>
        <v>0</v>
      </c>
    </row>
    <row r="153" spans="1:65" s="2" customFormat="1" ht="33" customHeight="1">
      <c r="A153" s="31"/>
      <c r="B153" s="154"/>
      <c r="C153" s="155" t="s">
        <v>162</v>
      </c>
      <c r="D153" s="155" t="s">
        <v>143</v>
      </c>
      <c r="E153" s="156" t="s">
        <v>573</v>
      </c>
      <c r="F153" s="157" t="s">
        <v>574</v>
      </c>
      <c r="G153" s="158" t="s">
        <v>178</v>
      </c>
      <c r="H153" s="159">
        <v>10.08</v>
      </c>
      <c r="I153" s="160"/>
      <c r="J153" s="161">
        <f>ROUND(I153*H153,2)</f>
        <v>0</v>
      </c>
      <c r="K153" s="162"/>
      <c r="L153" s="32"/>
      <c r="M153" s="163" t="s">
        <v>1</v>
      </c>
      <c r="N153" s="164" t="s">
        <v>41</v>
      </c>
      <c r="O153" s="60"/>
      <c r="P153" s="165">
        <f>O153*H153</f>
        <v>0</v>
      </c>
      <c r="Q153" s="165">
        <v>0</v>
      </c>
      <c r="R153" s="165">
        <f>Q153*H153</f>
        <v>0</v>
      </c>
      <c r="S153" s="165">
        <v>0</v>
      </c>
      <c r="T153" s="166">
        <f>S153*H153</f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67" t="s">
        <v>147</v>
      </c>
      <c r="AT153" s="167" t="s">
        <v>143</v>
      </c>
      <c r="AU153" s="167" t="s">
        <v>86</v>
      </c>
      <c r="AY153" s="16" t="s">
        <v>141</v>
      </c>
      <c r="BE153" s="168">
        <f>IF(N153="základná",J153,0)</f>
        <v>0</v>
      </c>
      <c r="BF153" s="168">
        <f>IF(N153="znížená",J153,0)</f>
        <v>0</v>
      </c>
      <c r="BG153" s="168">
        <f>IF(N153="zákl. prenesená",J153,0)</f>
        <v>0</v>
      </c>
      <c r="BH153" s="168">
        <f>IF(N153="zníž. prenesená",J153,0)</f>
        <v>0</v>
      </c>
      <c r="BI153" s="168">
        <f>IF(N153="nulová",J153,0)</f>
        <v>0</v>
      </c>
      <c r="BJ153" s="16" t="s">
        <v>86</v>
      </c>
      <c r="BK153" s="168">
        <f>ROUND(I153*H153,2)</f>
        <v>0</v>
      </c>
      <c r="BL153" s="16" t="s">
        <v>147</v>
      </c>
      <c r="BM153" s="167" t="s">
        <v>184</v>
      </c>
    </row>
    <row r="154" spans="1:65" s="13" customFormat="1">
      <c r="B154" s="169"/>
      <c r="D154" s="170" t="s">
        <v>148</v>
      </c>
      <c r="E154" s="171" t="s">
        <v>1</v>
      </c>
      <c r="F154" s="172" t="s">
        <v>575</v>
      </c>
      <c r="H154" s="173">
        <v>10.08</v>
      </c>
      <c r="I154" s="174"/>
      <c r="L154" s="169"/>
      <c r="M154" s="175"/>
      <c r="N154" s="176"/>
      <c r="O154" s="176"/>
      <c r="P154" s="176"/>
      <c r="Q154" s="176"/>
      <c r="R154" s="176"/>
      <c r="S154" s="176"/>
      <c r="T154" s="177"/>
      <c r="AT154" s="171" t="s">
        <v>148</v>
      </c>
      <c r="AU154" s="171" t="s">
        <v>86</v>
      </c>
      <c r="AV154" s="13" t="s">
        <v>86</v>
      </c>
      <c r="AW154" s="13" t="s">
        <v>31</v>
      </c>
      <c r="AX154" s="13" t="s">
        <v>75</v>
      </c>
      <c r="AY154" s="171" t="s">
        <v>141</v>
      </c>
    </row>
    <row r="155" spans="1:65" s="14" customFormat="1">
      <c r="B155" s="178"/>
      <c r="D155" s="170" t="s">
        <v>148</v>
      </c>
      <c r="E155" s="179" t="s">
        <v>1</v>
      </c>
      <c r="F155" s="180" t="s">
        <v>150</v>
      </c>
      <c r="H155" s="181">
        <v>10.08</v>
      </c>
      <c r="I155" s="182"/>
      <c r="L155" s="178"/>
      <c r="M155" s="183"/>
      <c r="N155" s="184"/>
      <c r="O155" s="184"/>
      <c r="P155" s="184"/>
      <c r="Q155" s="184"/>
      <c r="R155" s="184"/>
      <c r="S155" s="184"/>
      <c r="T155" s="185"/>
      <c r="AT155" s="179" t="s">
        <v>148</v>
      </c>
      <c r="AU155" s="179" t="s">
        <v>86</v>
      </c>
      <c r="AV155" s="14" t="s">
        <v>147</v>
      </c>
      <c r="AW155" s="14" t="s">
        <v>31</v>
      </c>
      <c r="AX155" s="14" t="s">
        <v>81</v>
      </c>
      <c r="AY155" s="179" t="s">
        <v>141</v>
      </c>
    </row>
    <row r="156" spans="1:65" s="2" customFormat="1" ht="16.5" customHeight="1">
      <c r="A156" s="31"/>
      <c r="B156" s="154"/>
      <c r="C156" s="155" t="s">
        <v>185</v>
      </c>
      <c r="D156" s="155" t="s">
        <v>143</v>
      </c>
      <c r="E156" s="156" t="s">
        <v>205</v>
      </c>
      <c r="F156" s="157" t="s">
        <v>206</v>
      </c>
      <c r="G156" s="158" t="s">
        <v>178</v>
      </c>
      <c r="H156" s="159">
        <v>2.4889999999999999</v>
      </c>
      <c r="I156" s="160"/>
      <c r="J156" s="161">
        <f>ROUND(I156*H156,2)</f>
        <v>0</v>
      </c>
      <c r="K156" s="162"/>
      <c r="L156" s="32"/>
      <c r="M156" s="163" t="s">
        <v>1</v>
      </c>
      <c r="N156" s="164" t="s">
        <v>41</v>
      </c>
      <c r="O156" s="60"/>
      <c r="P156" s="165">
        <f>O156*H156</f>
        <v>0</v>
      </c>
      <c r="Q156" s="165">
        <v>0</v>
      </c>
      <c r="R156" s="165">
        <f>Q156*H156</f>
        <v>0</v>
      </c>
      <c r="S156" s="165">
        <v>0</v>
      </c>
      <c r="T156" s="166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67" t="s">
        <v>147</v>
      </c>
      <c r="AT156" s="167" t="s">
        <v>143</v>
      </c>
      <c r="AU156" s="167" t="s">
        <v>86</v>
      </c>
      <c r="AY156" s="16" t="s">
        <v>141</v>
      </c>
      <c r="BE156" s="168">
        <f>IF(N156="základná",J156,0)</f>
        <v>0</v>
      </c>
      <c r="BF156" s="168">
        <f>IF(N156="znížená",J156,0)</f>
        <v>0</v>
      </c>
      <c r="BG156" s="168">
        <f>IF(N156="zákl. prenesená",J156,0)</f>
        <v>0</v>
      </c>
      <c r="BH156" s="168">
        <f>IF(N156="zníž. prenesená",J156,0)</f>
        <v>0</v>
      </c>
      <c r="BI156" s="168">
        <f>IF(N156="nulová",J156,0)</f>
        <v>0</v>
      </c>
      <c r="BJ156" s="16" t="s">
        <v>86</v>
      </c>
      <c r="BK156" s="168">
        <f>ROUND(I156*H156,2)</f>
        <v>0</v>
      </c>
      <c r="BL156" s="16" t="s">
        <v>147</v>
      </c>
      <c r="BM156" s="167" t="s">
        <v>188</v>
      </c>
    </row>
    <row r="157" spans="1:65" s="13" customFormat="1">
      <c r="B157" s="169"/>
      <c r="D157" s="170" t="s">
        <v>148</v>
      </c>
      <c r="E157" s="171" t="s">
        <v>1</v>
      </c>
      <c r="F157" s="172" t="s">
        <v>576</v>
      </c>
      <c r="H157" s="173">
        <v>1.337</v>
      </c>
      <c r="I157" s="174"/>
      <c r="L157" s="169"/>
      <c r="M157" s="175"/>
      <c r="N157" s="176"/>
      <c r="O157" s="176"/>
      <c r="P157" s="176"/>
      <c r="Q157" s="176"/>
      <c r="R157" s="176"/>
      <c r="S157" s="176"/>
      <c r="T157" s="177"/>
      <c r="AT157" s="171" t="s">
        <v>148</v>
      </c>
      <c r="AU157" s="171" t="s">
        <v>86</v>
      </c>
      <c r="AV157" s="13" t="s">
        <v>86</v>
      </c>
      <c r="AW157" s="13" t="s">
        <v>31</v>
      </c>
      <c r="AX157" s="13" t="s">
        <v>75</v>
      </c>
      <c r="AY157" s="171" t="s">
        <v>141</v>
      </c>
    </row>
    <row r="158" spans="1:65" s="13" customFormat="1">
      <c r="B158" s="169"/>
      <c r="D158" s="170" t="s">
        <v>148</v>
      </c>
      <c r="E158" s="171" t="s">
        <v>1</v>
      </c>
      <c r="F158" s="172" t="s">
        <v>577</v>
      </c>
      <c r="H158" s="173">
        <v>1.1519999999999999</v>
      </c>
      <c r="I158" s="174"/>
      <c r="L158" s="169"/>
      <c r="M158" s="175"/>
      <c r="N158" s="176"/>
      <c r="O158" s="176"/>
      <c r="P158" s="176"/>
      <c r="Q158" s="176"/>
      <c r="R158" s="176"/>
      <c r="S158" s="176"/>
      <c r="T158" s="177"/>
      <c r="AT158" s="171" t="s">
        <v>148</v>
      </c>
      <c r="AU158" s="171" t="s">
        <v>86</v>
      </c>
      <c r="AV158" s="13" t="s">
        <v>86</v>
      </c>
      <c r="AW158" s="13" t="s">
        <v>31</v>
      </c>
      <c r="AX158" s="13" t="s">
        <v>75</v>
      </c>
      <c r="AY158" s="171" t="s">
        <v>141</v>
      </c>
    </row>
    <row r="159" spans="1:65" s="14" customFormat="1">
      <c r="B159" s="178"/>
      <c r="D159" s="170" t="s">
        <v>148</v>
      </c>
      <c r="E159" s="179" t="s">
        <v>1</v>
      </c>
      <c r="F159" s="180" t="s">
        <v>150</v>
      </c>
      <c r="H159" s="181">
        <v>2.4889999999999999</v>
      </c>
      <c r="I159" s="182"/>
      <c r="L159" s="178"/>
      <c r="M159" s="183"/>
      <c r="N159" s="184"/>
      <c r="O159" s="184"/>
      <c r="P159" s="184"/>
      <c r="Q159" s="184"/>
      <c r="R159" s="184"/>
      <c r="S159" s="184"/>
      <c r="T159" s="185"/>
      <c r="AT159" s="179" t="s">
        <v>148</v>
      </c>
      <c r="AU159" s="179" t="s">
        <v>86</v>
      </c>
      <c r="AV159" s="14" t="s">
        <v>147</v>
      </c>
      <c r="AW159" s="14" t="s">
        <v>31</v>
      </c>
      <c r="AX159" s="14" t="s">
        <v>81</v>
      </c>
      <c r="AY159" s="179" t="s">
        <v>141</v>
      </c>
    </row>
    <row r="160" spans="1:65" s="2" customFormat="1" ht="21.75" customHeight="1">
      <c r="A160" s="31"/>
      <c r="B160" s="154"/>
      <c r="C160" s="155" t="s">
        <v>169</v>
      </c>
      <c r="D160" s="155" t="s">
        <v>143</v>
      </c>
      <c r="E160" s="156" t="s">
        <v>214</v>
      </c>
      <c r="F160" s="157" t="s">
        <v>215</v>
      </c>
      <c r="G160" s="158" t="s">
        <v>153</v>
      </c>
      <c r="H160" s="159">
        <v>16.350000000000001</v>
      </c>
      <c r="I160" s="160"/>
      <c r="J160" s="161">
        <f>ROUND(I160*H160,2)</f>
        <v>0</v>
      </c>
      <c r="K160" s="162"/>
      <c r="L160" s="32"/>
      <c r="M160" s="163" t="s">
        <v>1</v>
      </c>
      <c r="N160" s="164" t="s">
        <v>41</v>
      </c>
      <c r="O160" s="60"/>
      <c r="P160" s="165">
        <f>O160*H160</f>
        <v>0</v>
      </c>
      <c r="Q160" s="165">
        <v>0</v>
      </c>
      <c r="R160" s="165">
        <f>Q160*H160</f>
        <v>0</v>
      </c>
      <c r="S160" s="165">
        <v>0</v>
      </c>
      <c r="T160" s="166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67" t="s">
        <v>147</v>
      </c>
      <c r="AT160" s="167" t="s">
        <v>143</v>
      </c>
      <c r="AU160" s="167" t="s">
        <v>86</v>
      </c>
      <c r="AY160" s="16" t="s">
        <v>141</v>
      </c>
      <c r="BE160" s="168">
        <f>IF(N160="základná",J160,0)</f>
        <v>0</v>
      </c>
      <c r="BF160" s="168">
        <f>IF(N160="znížená",J160,0)</f>
        <v>0</v>
      </c>
      <c r="BG160" s="168">
        <f>IF(N160="zákl. prenesená",J160,0)</f>
        <v>0</v>
      </c>
      <c r="BH160" s="168">
        <f>IF(N160="zníž. prenesená",J160,0)</f>
        <v>0</v>
      </c>
      <c r="BI160" s="168">
        <f>IF(N160="nulová",J160,0)</f>
        <v>0</v>
      </c>
      <c r="BJ160" s="16" t="s">
        <v>86</v>
      </c>
      <c r="BK160" s="168">
        <f>ROUND(I160*H160,2)</f>
        <v>0</v>
      </c>
      <c r="BL160" s="16" t="s">
        <v>147</v>
      </c>
      <c r="BM160" s="167" t="s">
        <v>7</v>
      </c>
    </row>
    <row r="161" spans="1:65" s="13" customFormat="1">
      <c r="B161" s="169"/>
      <c r="D161" s="170" t="s">
        <v>148</v>
      </c>
      <c r="E161" s="171" t="s">
        <v>1</v>
      </c>
      <c r="F161" s="172" t="s">
        <v>578</v>
      </c>
      <c r="H161" s="173">
        <v>1.8</v>
      </c>
      <c r="I161" s="174"/>
      <c r="L161" s="169"/>
      <c r="M161" s="175"/>
      <c r="N161" s="176"/>
      <c r="O161" s="176"/>
      <c r="P161" s="176"/>
      <c r="Q161" s="176"/>
      <c r="R161" s="176"/>
      <c r="S161" s="176"/>
      <c r="T161" s="177"/>
      <c r="AT161" s="171" t="s">
        <v>148</v>
      </c>
      <c r="AU161" s="171" t="s">
        <v>86</v>
      </c>
      <c r="AV161" s="13" t="s">
        <v>86</v>
      </c>
      <c r="AW161" s="13" t="s">
        <v>31</v>
      </c>
      <c r="AX161" s="13" t="s">
        <v>75</v>
      </c>
      <c r="AY161" s="171" t="s">
        <v>141</v>
      </c>
    </row>
    <row r="162" spans="1:65" s="13" customFormat="1">
      <c r="B162" s="169"/>
      <c r="D162" s="170" t="s">
        <v>148</v>
      </c>
      <c r="E162" s="171" t="s">
        <v>1</v>
      </c>
      <c r="F162" s="172" t="s">
        <v>579</v>
      </c>
      <c r="H162" s="173">
        <v>14.55</v>
      </c>
      <c r="I162" s="174"/>
      <c r="L162" s="169"/>
      <c r="M162" s="175"/>
      <c r="N162" s="176"/>
      <c r="O162" s="176"/>
      <c r="P162" s="176"/>
      <c r="Q162" s="176"/>
      <c r="R162" s="176"/>
      <c r="S162" s="176"/>
      <c r="T162" s="177"/>
      <c r="AT162" s="171" t="s">
        <v>148</v>
      </c>
      <c r="AU162" s="171" t="s">
        <v>86</v>
      </c>
      <c r="AV162" s="13" t="s">
        <v>86</v>
      </c>
      <c r="AW162" s="13" t="s">
        <v>31</v>
      </c>
      <c r="AX162" s="13" t="s">
        <v>75</v>
      </c>
      <c r="AY162" s="171" t="s">
        <v>141</v>
      </c>
    </row>
    <row r="163" spans="1:65" s="14" customFormat="1">
      <c r="B163" s="178"/>
      <c r="D163" s="170" t="s">
        <v>148</v>
      </c>
      <c r="E163" s="179" t="s">
        <v>1</v>
      </c>
      <c r="F163" s="180" t="s">
        <v>150</v>
      </c>
      <c r="H163" s="181">
        <v>16.350000000000001</v>
      </c>
      <c r="I163" s="182"/>
      <c r="L163" s="178"/>
      <c r="M163" s="183"/>
      <c r="N163" s="184"/>
      <c r="O163" s="184"/>
      <c r="P163" s="184"/>
      <c r="Q163" s="184"/>
      <c r="R163" s="184"/>
      <c r="S163" s="184"/>
      <c r="T163" s="185"/>
      <c r="AT163" s="179" t="s">
        <v>148</v>
      </c>
      <c r="AU163" s="179" t="s">
        <v>86</v>
      </c>
      <c r="AV163" s="14" t="s">
        <v>147</v>
      </c>
      <c r="AW163" s="14" t="s">
        <v>31</v>
      </c>
      <c r="AX163" s="14" t="s">
        <v>81</v>
      </c>
      <c r="AY163" s="179" t="s">
        <v>141</v>
      </c>
    </row>
    <row r="164" spans="1:65" s="2" customFormat="1" ht="24.2" customHeight="1">
      <c r="A164" s="31"/>
      <c r="B164" s="154"/>
      <c r="C164" s="155" t="s">
        <v>191</v>
      </c>
      <c r="D164" s="155" t="s">
        <v>143</v>
      </c>
      <c r="E164" s="156" t="s">
        <v>220</v>
      </c>
      <c r="F164" s="157" t="s">
        <v>221</v>
      </c>
      <c r="G164" s="158" t="s">
        <v>153</v>
      </c>
      <c r="H164" s="159">
        <v>16.350000000000001</v>
      </c>
      <c r="I164" s="160"/>
      <c r="J164" s="161">
        <f>ROUND(I164*H164,2)</f>
        <v>0</v>
      </c>
      <c r="K164" s="162"/>
      <c r="L164" s="32"/>
      <c r="M164" s="163" t="s">
        <v>1</v>
      </c>
      <c r="N164" s="164" t="s">
        <v>41</v>
      </c>
      <c r="O164" s="60"/>
      <c r="P164" s="165">
        <f>O164*H164</f>
        <v>0</v>
      </c>
      <c r="Q164" s="165">
        <v>0</v>
      </c>
      <c r="R164" s="165">
        <f>Q164*H164</f>
        <v>0</v>
      </c>
      <c r="S164" s="165">
        <v>0</v>
      </c>
      <c r="T164" s="166">
        <f>S164*H164</f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67" t="s">
        <v>147</v>
      </c>
      <c r="AT164" s="167" t="s">
        <v>143</v>
      </c>
      <c r="AU164" s="167" t="s">
        <v>86</v>
      </c>
      <c r="AY164" s="16" t="s">
        <v>141</v>
      </c>
      <c r="BE164" s="168">
        <f>IF(N164="základná",J164,0)</f>
        <v>0</v>
      </c>
      <c r="BF164" s="168">
        <f>IF(N164="znížená",J164,0)</f>
        <v>0</v>
      </c>
      <c r="BG164" s="168">
        <f>IF(N164="zákl. prenesená",J164,0)</f>
        <v>0</v>
      </c>
      <c r="BH164" s="168">
        <f>IF(N164="zníž. prenesená",J164,0)</f>
        <v>0</v>
      </c>
      <c r="BI164" s="168">
        <f>IF(N164="nulová",J164,0)</f>
        <v>0</v>
      </c>
      <c r="BJ164" s="16" t="s">
        <v>86</v>
      </c>
      <c r="BK164" s="168">
        <f>ROUND(I164*H164,2)</f>
        <v>0</v>
      </c>
      <c r="BL164" s="16" t="s">
        <v>147</v>
      </c>
      <c r="BM164" s="167" t="s">
        <v>194</v>
      </c>
    </row>
    <row r="165" spans="1:65" s="12" customFormat="1" ht="22.9" customHeight="1">
      <c r="B165" s="141"/>
      <c r="D165" s="142" t="s">
        <v>74</v>
      </c>
      <c r="E165" s="152" t="s">
        <v>156</v>
      </c>
      <c r="F165" s="152" t="s">
        <v>223</v>
      </c>
      <c r="I165" s="144"/>
      <c r="J165" s="153">
        <f>BK165</f>
        <v>0</v>
      </c>
      <c r="L165" s="141"/>
      <c r="M165" s="146"/>
      <c r="N165" s="147"/>
      <c r="O165" s="147"/>
      <c r="P165" s="148">
        <f>SUM(P166:P171)</f>
        <v>0</v>
      </c>
      <c r="Q165" s="147"/>
      <c r="R165" s="148">
        <f>SUM(R166:R171)</f>
        <v>0</v>
      </c>
      <c r="S165" s="147"/>
      <c r="T165" s="149">
        <f>SUM(T166:T171)</f>
        <v>0</v>
      </c>
      <c r="AR165" s="142" t="s">
        <v>81</v>
      </c>
      <c r="AT165" s="150" t="s">
        <v>74</v>
      </c>
      <c r="AU165" s="150" t="s">
        <v>81</v>
      </c>
      <c r="AY165" s="142" t="s">
        <v>141</v>
      </c>
      <c r="BK165" s="151">
        <f>SUM(BK166:BK171)</f>
        <v>0</v>
      </c>
    </row>
    <row r="166" spans="1:65" s="2" customFormat="1" ht="21.75" customHeight="1">
      <c r="A166" s="31"/>
      <c r="B166" s="154"/>
      <c r="C166" s="155" t="s">
        <v>173</v>
      </c>
      <c r="D166" s="155" t="s">
        <v>143</v>
      </c>
      <c r="E166" s="156" t="s">
        <v>580</v>
      </c>
      <c r="F166" s="157" t="s">
        <v>581</v>
      </c>
      <c r="G166" s="158" t="s">
        <v>178</v>
      </c>
      <c r="H166" s="159">
        <v>28.01</v>
      </c>
      <c r="I166" s="160"/>
      <c r="J166" s="161">
        <f>ROUND(I166*H166,2)</f>
        <v>0</v>
      </c>
      <c r="K166" s="162"/>
      <c r="L166" s="32"/>
      <c r="M166" s="163" t="s">
        <v>1</v>
      </c>
      <c r="N166" s="164" t="s">
        <v>41</v>
      </c>
      <c r="O166" s="60"/>
      <c r="P166" s="165">
        <f>O166*H166</f>
        <v>0</v>
      </c>
      <c r="Q166" s="165">
        <v>0</v>
      </c>
      <c r="R166" s="165">
        <f>Q166*H166</f>
        <v>0</v>
      </c>
      <c r="S166" s="165">
        <v>0</v>
      </c>
      <c r="T166" s="166">
        <f>S166*H166</f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67" t="s">
        <v>147</v>
      </c>
      <c r="AT166" s="167" t="s">
        <v>143</v>
      </c>
      <c r="AU166" s="167" t="s">
        <v>86</v>
      </c>
      <c r="AY166" s="16" t="s">
        <v>141</v>
      </c>
      <c r="BE166" s="168">
        <f>IF(N166="základná",J166,0)</f>
        <v>0</v>
      </c>
      <c r="BF166" s="168">
        <f>IF(N166="znížená",J166,0)</f>
        <v>0</v>
      </c>
      <c r="BG166" s="168">
        <f>IF(N166="zákl. prenesená",J166,0)</f>
        <v>0</v>
      </c>
      <c r="BH166" s="168">
        <f>IF(N166="zníž. prenesená",J166,0)</f>
        <v>0</v>
      </c>
      <c r="BI166" s="168">
        <f>IF(N166="nulová",J166,0)</f>
        <v>0</v>
      </c>
      <c r="BJ166" s="16" t="s">
        <v>86</v>
      </c>
      <c r="BK166" s="168">
        <f>ROUND(I166*H166,2)</f>
        <v>0</v>
      </c>
      <c r="BL166" s="16" t="s">
        <v>147</v>
      </c>
      <c r="BM166" s="167" t="s">
        <v>198</v>
      </c>
    </row>
    <row r="167" spans="1:65" s="13" customFormat="1">
      <c r="B167" s="169"/>
      <c r="D167" s="170" t="s">
        <v>148</v>
      </c>
      <c r="E167" s="171" t="s">
        <v>1</v>
      </c>
      <c r="F167" s="172" t="s">
        <v>582</v>
      </c>
      <c r="H167" s="173">
        <v>28.01</v>
      </c>
      <c r="I167" s="174"/>
      <c r="L167" s="169"/>
      <c r="M167" s="175"/>
      <c r="N167" s="176"/>
      <c r="O167" s="176"/>
      <c r="P167" s="176"/>
      <c r="Q167" s="176"/>
      <c r="R167" s="176"/>
      <c r="S167" s="176"/>
      <c r="T167" s="177"/>
      <c r="AT167" s="171" t="s">
        <v>148</v>
      </c>
      <c r="AU167" s="171" t="s">
        <v>86</v>
      </c>
      <c r="AV167" s="13" t="s">
        <v>86</v>
      </c>
      <c r="AW167" s="13" t="s">
        <v>31</v>
      </c>
      <c r="AX167" s="13" t="s">
        <v>75</v>
      </c>
      <c r="AY167" s="171" t="s">
        <v>141</v>
      </c>
    </row>
    <row r="168" spans="1:65" s="14" customFormat="1">
      <c r="B168" s="178"/>
      <c r="D168" s="170" t="s">
        <v>148</v>
      </c>
      <c r="E168" s="179" t="s">
        <v>1</v>
      </c>
      <c r="F168" s="180" t="s">
        <v>150</v>
      </c>
      <c r="H168" s="181">
        <v>28.01</v>
      </c>
      <c r="I168" s="182"/>
      <c r="L168" s="178"/>
      <c r="M168" s="183"/>
      <c r="N168" s="184"/>
      <c r="O168" s="184"/>
      <c r="P168" s="184"/>
      <c r="Q168" s="184"/>
      <c r="R168" s="184"/>
      <c r="S168" s="184"/>
      <c r="T168" s="185"/>
      <c r="AT168" s="179" t="s">
        <v>148</v>
      </c>
      <c r="AU168" s="179" t="s">
        <v>86</v>
      </c>
      <c r="AV168" s="14" t="s">
        <v>147</v>
      </c>
      <c r="AW168" s="14" t="s">
        <v>31</v>
      </c>
      <c r="AX168" s="14" t="s">
        <v>81</v>
      </c>
      <c r="AY168" s="179" t="s">
        <v>141</v>
      </c>
    </row>
    <row r="169" spans="1:65" s="2" customFormat="1" ht="24.2" customHeight="1">
      <c r="A169" s="31"/>
      <c r="B169" s="154"/>
      <c r="C169" s="155" t="s">
        <v>200</v>
      </c>
      <c r="D169" s="155" t="s">
        <v>143</v>
      </c>
      <c r="E169" s="156" t="s">
        <v>583</v>
      </c>
      <c r="F169" s="157" t="s">
        <v>584</v>
      </c>
      <c r="G169" s="158" t="s">
        <v>153</v>
      </c>
      <c r="H169" s="159">
        <v>140</v>
      </c>
      <c r="I169" s="160"/>
      <c r="J169" s="161">
        <f>ROUND(I169*H169,2)</f>
        <v>0</v>
      </c>
      <c r="K169" s="162"/>
      <c r="L169" s="32"/>
      <c r="M169" s="163" t="s">
        <v>1</v>
      </c>
      <c r="N169" s="164" t="s">
        <v>41</v>
      </c>
      <c r="O169" s="60"/>
      <c r="P169" s="165">
        <f>O169*H169</f>
        <v>0</v>
      </c>
      <c r="Q169" s="165">
        <v>0</v>
      </c>
      <c r="R169" s="165">
        <f>Q169*H169</f>
        <v>0</v>
      </c>
      <c r="S169" s="165">
        <v>0</v>
      </c>
      <c r="T169" s="166">
        <f>S169*H169</f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67" t="s">
        <v>147</v>
      </c>
      <c r="AT169" s="167" t="s">
        <v>143</v>
      </c>
      <c r="AU169" s="167" t="s">
        <v>86</v>
      </c>
      <c r="AY169" s="16" t="s">
        <v>141</v>
      </c>
      <c r="BE169" s="168">
        <f>IF(N169="základná",J169,0)</f>
        <v>0</v>
      </c>
      <c r="BF169" s="168">
        <f>IF(N169="znížená",J169,0)</f>
        <v>0</v>
      </c>
      <c r="BG169" s="168">
        <f>IF(N169="zákl. prenesená",J169,0)</f>
        <v>0</v>
      </c>
      <c r="BH169" s="168">
        <f>IF(N169="zníž. prenesená",J169,0)</f>
        <v>0</v>
      </c>
      <c r="BI169" s="168">
        <f>IF(N169="nulová",J169,0)</f>
        <v>0</v>
      </c>
      <c r="BJ169" s="16" t="s">
        <v>86</v>
      </c>
      <c r="BK169" s="168">
        <f>ROUND(I169*H169,2)</f>
        <v>0</v>
      </c>
      <c r="BL169" s="16" t="s">
        <v>147</v>
      </c>
      <c r="BM169" s="167" t="s">
        <v>203</v>
      </c>
    </row>
    <row r="170" spans="1:65" s="2" customFormat="1" ht="24.2" customHeight="1">
      <c r="A170" s="31"/>
      <c r="B170" s="154"/>
      <c r="C170" s="155" t="s">
        <v>179</v>
      </c>
      <c r="D170" s="155" t="s">
        <v>143</v>
      </c>
      <c r="E170" s="156" t="s">
        <v>585</v>
      </c>
      <c r="F170" s="157" t="s">
        <v>586</v>
      </c>
      <c r="G170" s="158" t="s">
        <v>153</v>
      </c>
      <c r="H170" s="159">
        <v>140</v>
      </c>
      <c r="I170" s="160"/>
      <c r="J170" s="161">
        <f>ROUND(I170*H170,2)</f>
        <v>0</v>
      </c>
      <c r="K170" s="162"/>
      <c r="L170" s="32"/>
      <c r="M170" s="163" t="s">
        <v>1</v>
      </c>
      <c r="N170" s="164" t="s">
        <v>41</v>
      </c>
      <c r="O170" s="60"/>
      <c r="P170" s="165">
        <f>O170*H170</f>
        <v>0</v>
      </c>
      <c r="Q170" s="165">
        <v>0</v>
      </c>
      <c r="R170" s="165">
        <f>Q170*H170</f>
        <v>0</v>
      </c>
      <c r="S170" s="165">
        <v>0</v>
      </c>
      <c r="T170" s="166">
        <f>S170*H170</f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67" t="s">
        <v>147</v>
      </c>
      <c r="AT170" s="167" t="s">
        <v>143</v>
      </c>
      <c r="AU170" s="167" t="s">
        <v>86</v>
      </c>
      <c r="AY170" s="16" t="s">
        <v>141</v>
      </c>
      <c r="BE170" s="168">
        <f>IF(N170="základná",J170,0)</f>
        <v>0</v>
      </c>
      <c r="BF170" s="168">
        <f>IF(N170="znížená",J170,0)</f>
        <v>0</v>
      </c>
      <c r="BG170" s="168">
        <f>IF(N170="zákl. prenesená",J170,0)</f>
        <v>0</v>
      </c>
      <c r="BH170" s="168">
        <f>IF(N170="zníž. prenesená",J170,0)</f>
        <v>0</v>
      </c>
      <c r="BI170" s="168">
        <f>IF(N170="nulová",J170,0)</f>
        <v>0</v>
      </c>
      <c r="BJ170" s="16" t="s">
        <v>86</v>
      </c>
      <c r="BK170" s="168">
        <f>ROUND(I170*H170,2)</f>
        <v>0</v>
      </c>
      <c r="BL170" s="16" t="s">
        <v>147</v>
      </c>
      <c r="BM170" s="167" t="s">
        <v>207</v>
      </c>
    </row>
    <row r="171" spans="1:65" s="2" customFormat="1" ht="16.5" customHeight="1">
      <c r="A171" s="31"/>
      <c r="B171" s="154"/>
      <c r="C171" s="155" t="s">
        <v>209</v>
      </c>
      <c r="D171" s="155" t="s">
        <v>143</v>
      </c>
      <c r="E171" s="156" t="s">
        <v>587</v>
      </c>
      <c r="F171" s="157" t="s">
        <v>588</v>
      </c>
      <c r="G171" s="158" t="s">
        <v>260</v>
      </c>
      <c r="H171" s="159">
        <v>4.5129999999999999</v>
      </c>
      <c r="I171" s="160"/>
      <c r="J171" s="161">
        <f>ROUND(I171*H171,2)</f>
        <v>0</v>
      </c>
      <c r="K171" s="162"/>
      <c r="L171" s="32"/>
      <c r="M171" s="163" t="s">
        <v>1</v>
      </c>
      <c r="N171" s="164" t="s">
        <v>41</v>
      </c>
      <c r="O171" s="60"/>
      <c r="P171" s="165">
        <f>O171*H171</f>
        <v>0</v>
      </c>
      <c r="Q171" s="165">
        <v>0</v>
      </c>
      <c r="R171" s="165">
        <f>Q171*H171</f>
        <v>0</v>
      </c>
      <c r="S171" s="165">
        <v>0</v>
      </c>
      <c r="T171" s="166">
        <f>S171*H171</f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67" t="s">
        <v>147</v>
      </c>
      <c r="AT171" s="167" t="s">
        <v>143</v>
      </c>
      <c r="AU171" s="167" t="s">
        <v>86</v>
      </c>
      <c r="AY171" s="16" t="s">
        <v>141</v>
      </c>
      <c r="BE171" s="168">
        <f>IF(N171="základná",J171,0)</f>
        <v>0</v>
      </c>
      <c r="BF171" s="168">
        <f>IF(N171="znížená",J171,0)</f>
        <v>0</v>
      </c>
      <c r="BG171" s="168">
        <f>IF(N171="zákl. prenesená",J171,0)</f>
        <v>0</v>
      </c>
      <c r="BH171" s="168">
        <f>IF(N171="zníž. prenesená",J171,0)</f>
        <v>0</v>
      </c>
      <c r="BI171" s="168">
        <f>IF(N171="nulová",J171,0)</f>
        <v>0</v>
      </c>
      <c r="BJ171" s="16" t="s">
        <v>86</v>
      </c>
      <c r="BK171" s="168">
        <f>ROUND(I171*H171,2)</f>
        <v>0</v>
      </c>
      <c r="BL171" s="16" t="s">
        <v>147</v>
      </c>
      <c r="BM171" s="167" t="s">
        <v>212</v>
      </c>
    </row>
    <row r="172" spans="1:65" s="12" customFormat="1" ht="22.9" customHeight="1">
      <c r="B172" s="141"/>
      <c r="D172" s="142" t="s">
        <v>74</v>
      </c>
      <c r="E172" s="152" t="s">
        <v>147</v>
      </c>
      <c r="F172" s="152" t="s">
        <v>244</v>
      </c>
      <c r="I172" s="144"/>
      <c r="J172" s="153">
        <f>BK172</f>
        <v>0</v>
      </c>
      <c r="L172" s="141"/>
      <c r="M172" s="146"/>
      <c r="N172" s="147"/>
      <c r="O172" s="147"/>
      <c r="P172" s="148">
        <f>SUM(P173:P184)</f>
        <v>0</v>
      </c>
      <c r="Q172" s="147"/>
      <c r="R172" s="148">
        <f>SUM(R173:R184)</f>
        <v>0</v>
      </c>
      <c r="S172" s="147"/>
      <c r="T172" s="149">
        <f>SUM(T173:T184)</f>
        <v>0</v>
      </c>
      <c r="AR172" s="142" t="s">
        <v>81</v>
      </c>
      <c r="AT172" s="150" t="s">
        <v>74</v>
      </c>
      <c r="AU172" s="150" t="s">
        <v>81</v>
      </c>
      <c r="AY172" s="142" t="s">
        <v>141</v>
      </c>
      <c r="BK172" s="151">
        <f>SUM(BK173:BK184)</f>
        <v>0</v>
      </c>
    </row>
    <row r="173" spans="1:65" s="2" customFormat="1" ht="24.2" customHeight="1">
      <c r="A173" s="31"/>
      <c r="B173" s="154"/>
      <c r="C173" s="155" t="s">
        <v>184</v>
      </c>
      <c r="D173" s="155" t="s">
        <v>143</v>
      </c>
      <c r="E173" s="156" t="s">
        <v>589</v>
      </c>
      <c r="F173" s="157" t="s">
        <v>590</v>
      </c>
      <c r="G173" s="158" t="s">
        <v>178</v>
      </c>
      <c r="H173" s="159">
        <v>1.44</v>
      </c>
      <c r="I173" s="160"/>
      <c r="J173" s="161">
        <f>ROUND(I173*H173,2)</f>
        <v>0</v>
      </c>
      <c r="K173" s="162"/>
      <c r="L173" s="32"/>
      <c r="M173" s="163" t="s">
        <v>1</v>
      </c>
      <c r="N173" s="164" t="s">
        <v>41</v>
      </c>
      <c r="O173" s="60"/>
      <c r="P173" s="165">
        <f>O173*H173</f>
        <v>0</v>
      </c>
      <c r="Q173" s="165">
        <v>0</v>
      </c>
      <c r="R173" s="165">
        <f>Q173*H173</f>
        <v>0</v>
      </c>
      <c r="S173" s="165">
        <v>0</v>
      </c>
      <c r="T173" s="166">
        <f>S173*H173</f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67" t="s">
        <v>147</v>
      </c>
      <c r="AT173" s="167" t="s">
        <v>143</v>
      </c>
      <c r="AU173" s="167" t="s">
        <v>86</v>
      </c>
      <c r="AY173" s="16" t="s">
        <v>141</v>
      </c>
      <c r="BE173" s="168">
        <f>IF(N173="základná",J173,0)</f>
        <v>0</v>
      </c>
      <c r="BF173" s="168">
        <f>IF(N173="znížená",J173,0)</f>
        <v>0</v>
      </c>
      <c r="BG173" s="168">
        <f>IF(N173="zákl. prenesená",J173,0)</f>
        <v>0</v>
      </c>
      <c r="BH173" s="168">
        <f>IF(N173="zníž. prenesená",J173,0)</f>
        <v>0</v>
      </c>
      <c r="BI173" s="168">
        <f>IF(N173="nulová",J173,0)</f>
        <v>0</v>
      </c>
      <c r="BJ173" s="16" t="s">
        <v>86</v>
      </c>
      <c r="BK173" s="168">
        <f>ROUND(I173*H173,2)</f>
        <v>0</v>
      </c>
      <c r="BL173" s="16" t="s">
        <v>147</v>
      </c>
      <c r="BM173" s="167" t="s">
        <v>216</v>
      </c>
    </row>
    <row r="174" spans="1:65" s="13" customFormat="1">
      <c r="B174" s="169"/>
      <c r="D174" s="170" t="s">
        <v>148</v>
      </c>
      <c r="E174" s="171" t="s">
        <v>1</v>
      </c>
      <c r="F174" s="172" t="s">
        <v>591</v>
      </c>
      <c r="H174" s="173">
        <v>1.44</v>
      </c>
      <c r="I174" s="174"/>
      <c r="L174" s="169"/>
      <c r="M174" s="175"/>
      <c r="N174" s="176"/>
      <c r="O174" s="176"/>
      <c r="P174" s="176"/>
      <c r="Q174" s="176"/>
      <c r="R174" s="176"/>
      <c r="S174" s="176"/>
      <c r="T174" s="177"/>
      <c r="AT174" s="171" t="s">
        <v>148</v>
      </c>
      <c r="AU174" s="171" t="s">
        <v>86</v>
      </c>
      <c r="AV174" s="13" t="s">
        <v>86</v>
      </c>
      <c r="AW174" s="13" t="s">
        <v>31</v>
      </c>
      <c r="AX174" s="13" t="s">
        <v>75</v>
      </c>
      <c r="AY174" s="171" t="s">
        <v>141</v>
      </c>
    </row>
    <row r="175" spans="1:65" s="14" customFormat="1">
      <c r="B175" s="178"/>
      <c r="D175" s="170" t="s">
        <v>148</v>
      </c>
      <c r="E175" s="179" t="s">
        <v>1</v>
      </c>
      <c r="F175" s="180" t="s">
        <v>150</v>
      </c>
      <c r="H175" s="181">
        <v>1.44</v>
      </c>
      <c r="I175" s="182"/>
      <c r="L175" s="178"/>
      <c r="M175" s="183"/>
      <c r="N175" s="184"/>
      <c r="O175" s="184"/>
      <c r="P175" s="184"/>
      <c r="Q175" s="184"/>
      <c r="R175" s="184"/>
      <c r="S175" s="184"/>
      <c r="T175" s="185"/>
      <c r="AT175" s="179" t="s">
        <v>148</v>
      </c>
      <c r="AU175" s="179" t="s">
        <v>86</v>
      </c>
      <c r="AV175" s="14" t="s">
        <v>147</v>
      </c>
      <c r="AW175" s="14" t="s">
        <v>31</v>
      </c>
      <c r="AX175" s="14" t="s">
        <v>81</v>
      </c>
      <c r="AY175" s="179" t="s">
        <v>141</v>
      </c>
    </row>
    <row r="176" spans="1:65" s="2" customFormat="1" ht="16.5" customHeight="1">
      <c r="A176" s="31"/>
      <c r="B176" s="154"/>
      <c r="C176" s="155" t="s">
        <v>219</v>
      </c>
      <c r="D176" s="155" t="s">
        <v>143</v>
      </c>
      <c r="E176" s="156" t="s">
        <v>592</v>
      </c>
      <c r="F176" s="157" t="s">
        <v>593</v>
      </c>
      <c r="G176" s="158" t="s">
        <v>153</v>
      </c>
      <c r="H176" s="159">
        <v>5.2</v>
      </c>
      <c r="I176" s="160"/>
      <c r="J176" s="161">
        <f>ROUND(I176*H176,2)</f>
        <v>0</v>
      </c>
      <c r="K176" s="162"/>
      <c r="L176" s="32"/>
      <c r="M176" s="163" t="s">
        <v>1</v>
      </c>
      <c r="N176" s="164" t="s">
        <v>41</v>
      </c>
      <c r="O176" s="60"/>
      <c r="P176" s="165">
        <f>O176*H176</f>
        <v>0</v>
      </c>
      <c r="Q176" s="165">
        <v>0</v>
      </c>
      <c r="R176" s="165">
        <f>Q176*H176</f>
        <v>0</v>
      </c>
      <c r="S176" s="165">
        <v>0</v>
      </c>
      <c r="T176" s="166">
        <f>S176*H176</f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167" t="s">
        <v>147</v>
      </c>
      <c r="AT176" s="167" t="s">
        <v>143</v>
      </c>
      <c r="AU176" s="167" t="s">
        <v>86</v>
      </c>
      <c r="AY176" s="16" t="s">
        <v>141</v>
      </c>
      <c r="BE176" s="168">
        <f>IF(N176="základná",J176,0)</f>
        <v>0</v>
      </c>
      <c r="BF176" s="168">
        <f>IF(N176="znížená",J176,0)</f>
        <v>0</v>
      </c>
      <c r="BG176" s="168">
        <f>IF(N176="zákl. prenesená",J176,0)</f>
        <v>0</v>
      </c>
      <c r="BH176" s="168">
        <f>IF(N176="zníž. prenesená",J176,0)</f>
        <v>0</v>
      </c>
      <c r="BI176" s="168">
        <f>IF(N176="nulová",J176,0)</f>
        <v>0</v>
      </c>
      <c r="BJ176" s="16" t="s">
        <v>86</v>
      </c>
      <c r="BK176" s="168">
        <f>ROUND(I176*H176,2)</f>
        <v>0</v>
      </c>
      <c r="BL176" s="16" t="s">
        <v>147</v>
      </c>
      <c r="BM176" s="167" t="s">
        <v>222</v>
      </c>
    </row>
    <row r="177" spans="1:65" s="2" customFormat="1" ht="16.5" customHeight="1">
      <c r="A177" s="31"/>
      <c r="B177" s="154"/>
      <c r="C177" s="155" t="s">
        <v>188</v>
      </c>
      <c r="D177" s="155" t="s">
        <v>143</v>
      </c>
      <c r="E177" s="156" t="s">
        <v>594</v>
      </c>
      <c r="F177" s="157" t="s">
        <v>595</v>
      </c>
      <c r="G177" s="158" t="s">
        <v>153</v>
      </c>
      <c r="H177" s="159">
        <v>5.2</v>
      </c>
      <c r="I177" s="160"/>
      <c r="J177" s="161">
        <f>ROUND(I177*H177,2)</f>
        <v>0</v>
      </c>
      <c r="K177" s="162"/>
      <c r="L177" s="32"/>
      <c r="M177" s="163" t="s">
        <v>1</v>
      </c>
      <c r="N177" s="164" t="s">
        <v>41</v>
      </c>
      <c r="O177" s="60"/>
      <c r="P177" s="165">
        <f>O177*H177</f>
        <v>0</v>
      </c>
      <c r="Q177" s="165">
        <v>0</v>
      </c>
      <c r="R177" s="165">
        <f>Q177*H177</f>
        <v>0</v>
      </c>
      <c r="S177" s="165">
        <v>0</v>
      </c>
      <c r="T177" s="166">
        <f>S177*H177</f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67" t="s">
        <v>147</v>
      </c>
      <c r="AT177" s="167" t="s">
        <v>143</v>
      </c>
      <c r="AU177" s="167" t="s">
        <v>86</v>
      </c>
      <c r="AY177" s="16" t="s">
        <v>141</v>
      </c>
      <c r="BE177" s="168">
        <f>IF(N177="základná",J177,0)</f>
        <v>0</v>
      </c>
      <c r="BF177" s="168">
        <f>IF(N177="znížená",J177,0)</f>
        <v>0</v>
      </c>
      <c r="BG177" s="168">
        <f>IF(N177="zákl. prenesená",J177,0)</f>
        <v>0</v>
      </c>
      <c r="BH177" s="168">
        <f>IF(N177="zníž. prenesená",J177,0)</f>
        <v>0</v>
      </c>
      <c r="BI177" s="168">
        <f>IF(N177="nulová",J177,0)</f>
        <v>0</v>
      </c>
      <c r="BJ177" s="16" t="s">
        <v>86</v>
      </c>
      <c r="BK177" s="168">
        <f>ROUND(I177*H177,2)</f>
        <v>0</v>
      </c>
      <c r="BL177" s="16" t="s">
        <v>147</v>
      </c>
      <c r="BM177" s="167" t="s">
        <v>226</v>
      </c>
    </row>
    <row r="178" spans="1:65" s="2" customFormat="1" ht="24.2" customHeight="1">
      <c r="A178" s="31"/>
      <c r="B178" s="154"/>
      <c r="C178" s="155" t="s">
        <v>228</v>
      </c>
      <c r="D178" s="155" t="s">
        <v>143</v>
      </c>
      <c r="E178" s="156" t="s">
        <v>596</v>
      </c>
      <c r="F178" s="157" t="s">
        <v>597</v>
      </c>
      <c r="G178" s="158" t="s">
        <v>260</v>
      </c>
      <c r="H178" s="159">
        <v>0.47799999999999998</v>
      </c>
      <c r="I178" s="160"/>
      <c r="J178" s="161">
        <f>ROUND(I178*H178,2)</f>
        <v>0</v>
      </c>
      <c r="K178" s="162"/>
      <c r="L178" s="32"/>
      <c r="M178" s="163" t="s">
        <v>1</v>
      </c>
      <c r="N178" s="164" t="s">
        <v>41</v>
      </c>
      <c r="O178" s="60"/>
      <c r="P178" s="165">
        <f>O178*H178</f>
        <v>0</v>
      </c>
      <c r="Q178" s="165">
        <v>0</v>
      </c>
      <c r="R178" s="165">
        <f>Q178*H178</f>
        <v>0</v>
      </c>
      <c r="S178" s="165">
        <v>0</v>
      </c>
      <c r="T178" s="166">
        <f>S178*H178</f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67" t="s">
        <v>147</v>
      </c>
      <c r="AT178" s="167" t="s">
        <v>143</v>
      </c>
      <c r="AU178" s="167" t="s">
        <v>86</v>
      </c>
      <c r="AY178" s="16" t="s">
        <v>141</v>
      </c>
      <c r="BE178" s="168">
        <f>IF(N178="základná",J178,0)</f>
        <v>0</v>
      </c>
      <c r="BF178" s="168">
        <f>IF(N178="znížená",J178,0)</f>
        <v>0</v>
      </c>
      <c r="BG178" s="168">
        <f>IF(N178="zákl. prenesená",J178,0)</f>
        <v>0</v>
      </c>
      <c r="BH178" s="168">
        <f>IF(N178="zníž. prenesená",J178,0)</f>
        <v>0</v>
      </c>
      <c r="BI178" s="168">
        <f>IF(N178="nulová",J178,0)</f>
        <v>0</v>
      </c>
      <c r="BJ178" s="16" t="s">
        <v>86</v>
      </c>
      <c r="BK178" s="168">
        <f>ROUND(I178*H178,2)</f>
        <v>0</v>
      </c>
      <c r="BL178" s="16" t="s">
        <v>147</v>
      </c>
      <c r="BM178" s="167" t="s">
        <v>231</v>
      </c>
    </row>
    <row r="179" spans="1:65" s="2" customFormat="1" ht="24.2" customHeight="1">
      <c r="A179" s="31"/>
      <c r="B179" s="154"/>
      <c r="C179" s="155" t="s">
        <v>7</v>
      </c>
      <c r="D179" s="155" t="s">
        <v>143</v>
      </c>
      <c r="E179" s="156" t="s">
        <v>598</v>
      </c>
      <c r="F179" s="157" t="s">
        <v>599</v>
      </c>
      <c r="G179" s="158" t="s">
        <v>153</v>
      </c>
      <c r="H179" s="159">
        <v>5.4</v>
      </c>
      <c r="I179" s="160"/>
      <c r="J179" s="161">
        <f>ROUND(I179*H179,2)</f>
        <v>0</v>
      </c>
      <c r="K179" s="162"/>
      <c r="L179" s="32"/>
      <c r="M179" s="163" t="s">
        <v>1</v>
      </c>
      <c r="N179" s="164" t="s">
        <v>41</v>
      </c>
      <c r="O179" s="60"/>
      <c r="P179" s="165">
        <f>O179*H179</f>
        <v>0</v>
      </c>
      <c r="Q179" s="165">
        <v>0</v>
      </c>
      <c r="R179" s="165">
        <f>Q179*H179</f>
        <v>0</v>
      </c>
      <c r="S179" s="165">
        <v>0</v>
      </c>
      <c r="T179" s="166">
        <f>S179*H179</f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67" t="s">
        <v>147</v>
      </c>
      <c r="AT179" s="167" t="s">
        <v>143</v>
      </c>
      <c r="AU179" s="167" t="s">
        <v>86</v>
      </c>
      <c r="AY179" s="16" t="s">
        <v>141</v>
      </c>
      <c r="BE179" s="168">
        <f>IF(N179="základná",J179,0)</f>
        <v>0</v>
      </c>
      <c r="BF179" s="168">
        <f>IF(N179="znížená",J179,0)</f>
        <v>0</v>
      </c>
      <c r="BG179" s="168">
        <f>IF(N179="zákl. prenesená",J179,0)</f>
        <v>0</v>
      </c>
      <c r="BH179" s="168">
        <f>IF(N179="zníž. prenesená",J179,0)</f>
        <v>0</v>
      </c>
      <c r="BI179" s="168">
        <f>IF(N179="nulová",J179,0)</f>
        <v>0</v>
      </c>
      <c r="BJ179" s="16" t="s">
        <v>86</v>
      </c>
      <c r="BK179" s="168">
        <f>ROUND(I179*H179,2)</f>
        <v>0</v>
      </c>
      <c r="BL179" s="16" t="s">
        <v>147</v>
      </c>
      <c r="BM179" s="167" t="s">
        <v>235</v>
      </c>
    </row>
    <row r="180" spans="1:65" s="13" customFormat="1" ht="22.5">
      <c r="B180" s="169"/>
      <c r="D180" s="170" t="s">
        <v>148</v>
      </c>
      <c r="E180" s="171" t="s">
        <v>1</v>
      </c>
      <c r="F180" s="172" t="s">
        <v>600</v>
      </c>
      <c r="H180" s="173">
        <v>5.4</v>
      </c>
      <c r="I180" s="174"/>
      <c r="L180" s="169"/>
      <c r="M180" s="175"/>
      <c r="N180" s="176"/>
      <c r="O180" s="176"/>
      <c r="P180" s="176"/>
      <c r="Q180" s="176"/>
      <c r="R180" s="176"/>
      <c r="S180" s="176"/>
      <c r="T180" s="177"/>
      <c r="AT180" s="171" t="s">
        <v>148</v>
      </c>
      <c r="AU180" s="171" t="s">
        <v>86</v>
      </c>
      <c r="AV180" s="13" t="s">
        <v>86</v>
      </c>
      <c r="AW180" s="13" t="s">
        <v>31</v>
      </c>
      <c r="AX180" s="13" t="s">
        <v>75</v>
      </c>
      <c r="AY180" s="171" t="s">
        <v>141</v>
      </c>
    </row>
    <row r="181" spans="1:65" s="14" customFormat="1">
      <c r="B181" s="178"/>
      <c r="D181" s="170" t="s">
        <v>148</v>
      </c>
      <c r="E181" s="179" t="s">
        <v>1</v>
      </c>
      <c r="F181" s="180" t="s">
        <v>150</v>
      </c>
      <c r="H181" s="181">
        <v>5.4</v>
      </c>
      <c r="I181" s="182"/>
      <c r="L181" s="178"/>
      <c r="M181" s="183"/>
      <c r="N181" s="184"/>
      <c r="O181" s="184"/>
      <c r="P181" s="184"/>
      <c r="Q181" s="184"/>
      <c r="R181" s="184"/>
      <c r="S181" s="184"/>
      <c r="T181" s="185"/>
      <c r="AT181" s="179" t="s">
        <v>148</v>
      </c>
      <c r="AU181" s="179" t="s">
        <v>86</v>
      </c>
      <c r="AV181" s="14" t="s">
        <v>147</v>
      </c>
      <c r="AW181" s="14" t="s">
        <v>31</v>
      </c>
      <c r="AX181" s="14" t="s">
        <v>81</v>
      </c>
      <c r="AY181" s="179" t="s">
        <v>141</v>
      </c>
    </row>
    <row r="182" spans="1:65" s="2" customFormat="1" ht="21.75" customHeight="1">
      <c r="A182" s="31"/>
      <c r="B182" s="154"/>
      <c r="C182" s="155" t="s">
        <v>236</v>
      </c>
      <c r="D182" s="155" t="s">
        <v>143</v>
      </c>
      <c r="E182" s="156" t="s">
        <v>601</v>
      </c>
      <c r="F182" s="157" t="s">
        <v>602</v>
      </c>
      <c r="G182" s="158" t="s">
        <v>178</v>
      </c>
      <c r="H182" s="159">
        <v>0.81</v>
      </c>
      <c r="I182" s="160"/>
      <c r="J182" s="161">
        <f>ROUND(I182*H182,2)</f>
        <v>0</v>
      </c>
      <c r="K182" s="162"/>
      <c r="L182" s="32"/>
      <c r="M182" s="163" t="s">
        <v>1</v>
      </c>
      <c r="N182" s="164" t="s">
        <v>41</v>
      </c>
      <c r="O182" s="60"/>
      <c r="P182" s="165">
        <f>O182*H182</f>
        <v>0</v>
      </c>
      <c r="Q182" s="165">
        <v>0</v>
      </c>
      <c r="R182" s="165">
        <f>Q182*H182</f>
        <v>0</v>
      </c>
      <c r="S182" s="165">
        <v>0</v>
      </c>
      <c r="T182" s="166">
        <f>S182*H182</f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67" t="s">
        <v>147</v>
      </c>
      <c r="AT182" s="167" t="s">
        <v>143</v>
      </c>
      <c r="AU182" s="167" t="s">
        <v>86</v>
      </c>
      <c r="AY182" s="16" t="s">
        <v>141</v>
      </c>
      <c r="BE182" s="168">
        <f>IF(N182="základná",J182,0)</f>
        <v>0</v>
      </c>
      <c r="BF182" s="168">
        <f>IF(N182="znížená",J182,0)</f>
        <v>0</v>
      </c>
      <c r="BG182" s="168">
        <f>IF(N182="zákl. prenesená",J182,0)</f>
        <v>0</v>
      </c>
      <c r="BH182" s="168">
        <f>IF(N182="zníž. prenesená",J182,0)</f>
        <v>0</v>
      </c>
      <c r="BI182" s="168">
        <f>IF(N182="nulová",J182,0)</f>
        <v>0</v>
      </c>
      <c r="BJ182" s="16" t="s">
        <v>86</v>
      </c>
      <c r="BK182" s="168">
        <f>ROUND(I182*H182,2)</f>
        <v>0</v>
      </c>
      <c r="BL182" s="16" t="s">
        <v>147</v>
      </c>
      <c r="BM182" s="167" t="s">
        <v>239</v>
      </c>
    </row>
    <row r="183" spans="1:65" s="13" customFormat="1">
      <c r="B183" s="169"/>
      <c r="D183" s="170" t="s">
        <v>148</v>
      </c>
      <c r="E183" s="171" t="s">
        <v>1</v>
      </c>
      <c r="F183" s="172" t="s">
        <v>603</v>
      </c>
      <c r="H183" s="173">
        <v>0.81</v>
      </c>
      <c r="I183" s="174"/>
      <c r="L183" s="169"/>
      <c r="M183" s="175"/>
      <c r="N183" s="176"/>
      <c r="O183" s="176"/>
      <c r="P183" s="176"/>
      <c r="Q183" s="176"/>
      <c r="R183" s="176"/>
      <c r="S183" s="176"/>
      <c r="T183" s="177"/>
      <c r="AT183" s="171" t="s">
        <v>148</v>
      </c>
      <c r="AU183" s="171" t="s">
        <v>86</v>
      </c>
      <c r="AV183" s="13" t="s">
        <v>86</v>
      </c>
      <c r="AW183" s="13" t="s">
        <v>31</v>
      </c>
      <c r="AX183" s="13" t="s">
        <v>75</v>
      </c>
      <c r="AY183" s="171" t="s">
        <v>141</v>
      </c>
    </row>
    <row r="184" spans="1:65" s="14" customFormat="1">
      <c r="B184" s="178"/>
      <c r="D184" s="170" t="s">
        <v>148</v>
      </c>
      <c r="E184" s="179" t="s">
        <v>1</v>
      </c>
      <c r="F184" s="180" t="s">
        <v>150</v>
      </c>
      <c r="H184" s="181">
        <v>0.81</v>
      </c>
      <c r="I184" s="182"/>
      <c r="L184" s="178"/>
      <c r="M184" s="183"/>
      <c r="N184" s="184"/>
      <c r="O184" s="184"/>
      <c r="P184" s="184"/>
      <c r="Q184" s="184"/>
      <c r="R184" s="184"/>
      <c r="S184" s="184"/>
      <c r="T184" s="185"/>
      <c r="AT184" s="179" t="s">
        <v>148</v>
      </c>
      <c r="AU184" s="179" t="s">
        <v>86</v>
      </c>
      <c r="AV184" s="14" t="s">
        <v>147</v>
      </c>
      <c r="AW184" s="14" t="s">
        <v>31</v>
      </c>
      <c r="AX184" s="14" t="s">
        <v>81</v>
      </c>
      <c r="AY184" s="179" t="s">
        <v>141</v>
      </c>
    </row>
    <row r="185" spans="1:65" s="12" customFormat="1" ht="22.9" customHeight="1">
      <c r="B185" s="141"/>
      <c r="D185" s="142" t="s">
        <v>74</v>
      </c>
      <c r="E185" s="152" t="s">
        <v>104</v>
      </c>
      <c r="F185" s="152" t="s">
        <v>288</v>
      </c>
      <c r="I185" s="144"/>
      <c r="J185" s="153">
        <f>BK185</f>
        <v>0</v>
      </c>
      <c r="L185" s="141"/>
      <c r="M185" s="146"/>
      <c r="N185" s="147"/>
      <c r="O185" s="147"/>
      <c r="P185" s="148">
        <f>SUM(P186:P188)</f>
        <v>0</v>
      </c>
      <c r="Q185" s="147"/>
      <c r="R185" s="148">
        <f>SUM(R186:R188)</f>
        <v>0</v>
      </c>
      <c r="S185" s="147"/>
      <c r="T185" s="149">
        <f>SUM(T186:T188)</f>
        <v>0</v>
      </c>
      <c r="AR185" s="142" t="s">
        <v>81</v>
      </c>
      <c r="AT185" s="150" t="s">
        <v>74</v>
      </c>
      <c r="AU185" s="150" t="s">
        <v>81</v>
      </c>
      <c r="AY185" s="142" t="s">
        <v>141</v>
      </c>
      <c r="BK185" s="151">
        <f>SUM(BK186:BK188)</f>
        <v>0</v>
      </c>
    </row>
    <row r="186" spans="1:65" s="2" customFormat="1" ht="24.2" customHeight="1">
      <c r="A186" s="31"/>
      <c r="B186" s="154"/>
      <c r="C186" s="155" t="s">
        <v>194</v>
      </c>
      <c r="D186" s="155" t="s">
        <v>143</v>
      </c>
      <c r="E186" s="156" t="s">
        <v>604</v>
      </c>
      <c r="F186" s="157" t="s">
        <v>605</v>
      </c>
      <c r="G186" s="158" t="s">
        <v>153</v>
      </c>
      <c r="H186" s="159">
        <v>119</v>
      </c>
      <c r="I186" s="160"/>
      <c r="J186" s="161">
        <f>ROUND(I186*H186,2)</f>
        <v>0</v>
      </c>
      <c r="K186" s="162"/>
      <c r="L186" s="32"/>
      <c r="M186" s="163" t="s">
        <v>1</v>
      </c>
      <c r="N186" s="164" t="s">
        <v>41</v>
      </c>
      <c r="O186" s="60"/>
      <c r="P186" s="165">
        <f>O186*H186</f>
        <v>0</v>
      </c>
      <c r="Q186" s="165">
        <v>0</v>
      </c>
      <c r="R186" s="165">
        <f>Q186*H186</f>
        <v>0</v>
      </c>
      <c r="S186" s="165">
        <v>0</v>
      </c>
      <c r="T186" s="166">
        <f>S186*H186</f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67" t="s">
        <v>147</v>
      </c>
      <c r="AT186" s="167" t="s">
        <v>143</v>
      </c>
      <c r="AU186" s="167" t="s">
        <v>86</v>
      </c>
      <c r="AY186" s="16" t="s">
        <v>141</v>
      </c>
      <c r="BE186" s="168">
        <f>IF(N186="základná",J186,0)</f>
        <v>0</v>
      </c>
      <c r="BF186" s="168">
        <f>IF(N186="znížená",J186,0)</f>
        <v>0</v>
      </c>
      <c r="BG186" s="168">
        <f>IF(N186="zákl. prenesená",J186,0)</f>
        <v>0</v>
      </c>
      <c r="BH186" s="168">
        <f>IF(N186="zníž. prenesená",J186,0)</f>
        <v>0</v>
      </c>
      <c r="BI186" s="168">
        <f>IF(N186="nulová",J186,0)</f>
        <v>0</v>
      </c>
      <c r="BJ186" s="16" t="s">
        <v>86</v>
      </c>
      <c r="BK186" s="168">
        <f>ROUND(I186*H186,2)</f>
        <v>0</v>
      </c>
      <c r="BL186" s="16" t="s">
        <v>147</v>
      </c>
      <c r="BM186" s="167" t="s">
        <v>243</v>
      </c>
    </row>
    <row r="187" spans="1:65" s="2" customFormat="1" ht="21.75" customHeight="1">
      <c r="A187" s="31"/>
      <c r="B187" s="154"/>
      <c r="C187" s="155" t="s">
        <v>245</v>
      </c>
      <c r="D187" s="155" t="s">
        <v>143</v>
      </c>
      <c r="E187" s="156" t="s">
        <v>606</v>
      </c>
      <c r="F187" s="157" t="s">
        <v>607</v>
      </c>
      <c r="G187" s="158" t="s">
        <v>153</v>
      </c>
      <c r="H187" s="159">
        <v>119</v>
      </c>
      <c r="I187" s="160"/>
      <c r="J187" s="161">
        <f>ROUND(I187*H187,2)</f>
        <v>0</v>
      </c>
      <c r="K187" s="162"/>
      <c r="L187" s="32"/>
      <c r="M187" s="163" t="s">
        <v>1</v>
      </c>
      <c r="N187" s="164" t="s">
        <v>41</v>
      </c>
      <c r="O187" s="60"/>
      <c r="P187" s="165">
        <f>O187*H187</f>
        <v>0</v>
      </c>
      <c r="Q187" s="165">
        <v>0</v>
      </c>
      <c r="R187" s="165">
        <f>Q187*H187</f>
        <v>0</v>
      </c>
      <c r="S187" s="165">
        <v>0</v>
      </c>
      <c r="T187" s="166">
        <f>S187*H187</f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67" t="s">
        <v>147</v>
      </c>
      <c r="AT187" s="167" t="s">
        <v>143</v>
      </c>
      <c r="AU187" s="167" t="s">
        <v>86</v>
      </c>
      <c r="AY187" s="16" t="s">
        <v>141</v>
      </c>
      <c r="BE187" s="168">
        <f>IF(N187="základná",J187,0)</f>
        <v>0</v>
      </c>
      <c r="BF187" s="168">
        <f>IF(N187="znížená",J187,0)</f>
        <v>0</v>
      </c>
      <c r="BG187" s="168">
        <f>IF(N187="zákl. prenesená",J187,0)</f>
        <v>0</v>
      </c>
      <c r="BH187" s="168">
        <f>IF(N187="zníž. prenesená",J187,0)</f>
        <v>0</v>
      </c>
      <c r="BI187" s="168">
        <f>IF(N187="nulová",J187,0)</f>
        <v>0</v>
      </c>
      <c r="BJ187" s="16" t="s">
        <v>86</v>
      </c>
      <c r="BK187" s="168">
        <f>ROUND(I187*H187,2)</f>
        <v>0</v>
      </c>
      <c r="BL187" s="16" t="s">
        <v>147</v>
      </c>
      <c r="BM187" s="167" t="s">
        <v>248</v>
      </c>
    </row>
    <row r="188" spans="1:65" s="2" customFormat="1" ht="16.5" customHeight="1">
      <c r="A188" s="31"/>
      <c r="B188" s="154"/>
      <c r="C188" s="155" t="s">
        <v>198</v>
      </c>
      <c r="D188" s="155" t="s">
        <v>143</v>
      </c>
      <c r="E188" s="156" t="s">
        <v>608</v>
      </c>
      <c r="F188" s="157" t="s">
        <v>609</v>
      </c>
      <c r="G188" s="158" t="s">
        <v>153</v>
      </c>
      <c r="H188" s="159">
        <v>119</v>
      </c>
      <c r="I188" s="160"/>
      <c r="J188" s="161">
        <f>ROUND(I188*H188,2)</f>
        <v>0</v>
      </c>
      <c r="K188" s="162"/>
      <c r="L188" s="32"/>
      <c r="M188" s="163" t="s">
        <v>1</v>
      </c>
      <c r="N188" s="164" t="s">
        <v>41</v>
      </c>
      <c r="O188" s="60"/>
      <c r="P188" s="165">
        <f>O188*H188</f>
        <v>0</v>
      </c>
      <c r="Q188" s="165">
        <v>0</v>
      </c>
      <c r="R188" s="165">
        <f>Q188*H188</f>
        <v>0</v>
      </c>
      <c r="S188" s="165">
        <v>0</v>
      </c>
      <c r="T188" s="166">
        <f>S188*H188</f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67" t="s">
        <v>147</v>
      </c>
      <c r="AT188" s="167" t="s">
        <v>143</v>
      </c>
      <c r="AU188" s="167" t="s">
        <v>86</v>
      </c>
      <c r="AY188" s="16" t="s">
        <v>141</v>
      </c>
      <c r="BE188" s="168">
        <f>IF(N188="základná",J188,0)</f>
        <v>0</v>
      </c>
      <c r="BF188" s="168">
        <f>IF(N188="znížená",J188,0)</f>
        <v>0</v>
      </c>
      <c r="BG188" s="168">
        <f>IF(N188="zákl. prenesená",J188,0)</f>
        <v>0</v>
      </c>
      <c r="BH188" s="168">
        <f>IF(N188="zníž. prenesená",J188,0)</f>
        <v>0</v>
      </c>
      <c r="BI188" s="168">
        <f>IF(N188="nulová",J188,0)</f>
        <v>0</v>
      </c>
      <c r="BJ188" s="16" t="s">
        <v>86</v>
      </c>
      <c r="BK188" s="168">
        <f>ROUND(I188*H188,2)</f>
        <v>0</v>
      </c>
      <c r="BL188" s="16" t="s">
        <v>147</v>
      </c>
      <c r="BM188" s="167" t="s">
        <v>252</v>
      </c>
    </row>
    <row r="189" spans="1:65" s="12" customFormat="1" ht="22.9" customHeight="1">
      <c r="B189" s="141"/>
      <c r="D189" s="142" t="s">
        <v>74</v>
      </c>
      <c r="E189" s="152" t="s">
        <v>185</v>
      </c>
      <c r="F189" s="152" t="s">
        <v>301</v>
      </c>
      <c r="I189" s="144"/>
      <c r="J189" s="153">
        <f>BK189</f>
        <v>0</v>
      </c>
      <c r="L189" s="141"/>
      <c r="M189" s="146"/>
      <c r="N189" s="147"/>
      <c r="O189" s="147"/>
      <c r="P189" s="148">
        <f>SUM(P190:P203)</f>
        <v>0</v>
      </c>
      <c r="Q189" s="147"/>
      <c r="R189" s="148">
        <f>SUM(R190:R203)</f>
        <v>0</v>
      </c>
      <c r="S189" s="147"/>
      <c r="T189" s="149">
        <f>SUM(T190:T203)</f>
        <v>0</v>
      </c>
      <c r="AR189" s="142" t="s">
        <v>81</v>
      </c>
      <c r="AT189" s="150" t="s">
        <v>74</v>
      </c>
      <c r="AU189" s="150" t="s">
        <v>81</v>
      </c>
      <c r="AY189" s="142" t="s">
        <v>141</v>
      </c>
      <c r="BK189" s="151">
        <f>SUM(BK190:BK203)</f>
        <v>0</v>
      </c>
    </row>
    <row r="190" spans="1:65" s="2" customFormat="1" ht="37.9" customHeight="1">
      <c r="A190" s="31"/>
      <c r="B190" s="154"/>
      <c r="C190" s="155" t="s">
        <v>254</v>
      </c>
      <c r="D190" s="155" t="s">
        <v>143</v>
      </c>
      <c r="E190" s="156" t="s">
        <v>324</v>
      </c>
      <c r="F190" s="157" t="s">
        <v>325</v>
      </c>
      <c r="G190" s="158" t="s">
        <v>168</v>
      </c>
      <c r="H190" s="159">
        <v>12.8</v>
      </c>
      <c r="I190" s="160"/>
      <c r="J190" s="161">
        <f>ROUND(I190*H190,2)</f>
        <v>0</v>
      </c>
      <c r="K190" s="162"/>
      <c r="L190" s="32"/>
      <c r="M190" s="163" t="s">
        <v>1</v>
      </c>
      <c r="N190" s="164" t="s">
        <v>41</v>
      </c>
      <c r="O190" s="60"/>
      <c r="P190" s="165">
        <f>O190*H190</f>
        <v>0</v>
      </c>
      <c r="Q190" s="165">
        <v>0</v>
      </c>
      <c r="R190" s="165">
        <f>Q190*H190</f>
        <v>0</v>
      </c>
      <c r="S190" s="165">
        <v>0</v>
      </c>
      <c r="T190" s="166">
        <f>S190*H190</f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67" t="s">
        <v>147</v>
      </c>
      <c r="AT190" s="167" t="s">
        <v>143</v>
      </c>
      <c r="AU190" s="167" t="s">
        <v>86</v>
      </c>
      <c r="AY190" s="16" t="s">
        <v>141</v>
      </c>
      <c r="BE190" s="168">
        <f>IF(N190="základná",J190,0)</f>
        <v>0</v>
      </c>
      <c r="BF190" s="168">
        <f>IF(N190="znížená",J190,0)</f>
        <v>0</v>
      </c>
      <c r="BG190" s="168">
        <f>IF(N190="zákl. prenesená",J190,0)</f>
        <v>0</v>
      </c>
      <c r="BH190" s="168">
        <f>IF(N190="zníž. prenesená",J190,0)</f>
        <v>0</v>
      </c>
      <c r="BI190" s="168">
        <f>IF(N190="nulová",J190,0)</f>
        <v>0</v>
      </c>
      <c r="BJ190" s="16" t="s">
        <v>86</v>
      </c>
      <c r="BK190" s="168">
        <f>ROUND(I190*H190,2)</f>
        <v>0</v>
      </c>
      <c r="BL190" s="16" t="s">
        <v>147</v>
      </c>
      <c r="BM190" s="167" t="s">
        <v>257</v>
      </c>
    </row>
    <row r="191" spans="1:65" s="13" customFormat="1">
      <c r="B191" s="169"/>
      <c r="D191" s="170" t="s">
        <v>148</v>
      </c>
      <c r="E191" s="171" t="s">
        <v>1</v>
      </c>
      <c r="F191" s="172" t="s">
        <v>610</v>
      </c>
      <c r="H191" s="173">
        <v>12.8</v>
      </c>
      <c r="I191" s="174"/>
      <c r="L191" s="169"/>
      <c r="M191" s="175"/>
      <c r="N191" s="176"/>
      <c r="O191" s="176"/>
      <c r="P191" s="176"/>
      <c r="Q191" s="176"/>
      <c r="R191" s="176"/>
      <c r="S191" s="176"/>
      <c r="T191" s="177"/>
      <c r="AT191" s="171" t="s">
        <v>148</v>
      </c>
      <c r="AU191" s="171" t="s">
        <v>86</v>
      </c>
      <c r="AV191" s="13" t="s">
        <v>86</v>
      </c>
      <c r="AW191" s="13" t="s">
        <v>31</v>
      </c>
      <c r="AX191" s="13" t="s">
        <v>75</v>
      </c>
      <c r="AY191" s="171" t="s">
        <v>141</v>
      </c>
    </row>
    <row r="192" spans="1:65" s="14" customFormat="1">
      <c r="B192" s="178"/>
      <c r="D192" s="170" t="s">
        <v>148</v>
      </c>
      <c r="E192" s="179" t="s">
        <v>1</v>
      </c>
      <c r="F192" s="180" t="s">
        <v>150</v>
      </c>
      <c r="H192" s="181">
        <v>12.8</v>
      </c>
      <c r="I192" s="182"/>
      <c r="L192" s="178"/>
      <c r="M192" s="183"/>
      <c r="N192" s="184"/>
      <c r="O192" s="184"/>
      <c r="P192" s="184"/>
      <c r="Q192" s="184"/>
      <c r="R192" s="184"/>
      <c r="S192" s="184"/>
      <c r="T192" s="185"/>
      <c r="AT192" s="179" t="s">
        <v>148</v>
      </c>
      <c r="AU192" s="179" t="s">
        <v>86</v>
      </c>
      <c r="AV192" s="14" t="s">
        <v>147</v>
      </c>
      <c r="AW192" s="14" t="s">
        <v>31</v>
      </c>
      <c r="AX192" s="14" t="s">
        <v>81</v>
      </c>
      <c r="AY192" s="179" t="s">
        <v>141</v>
      </c>
    </row>
    <row r="193" spans="1:65" s="2" customFormat="1" ht="16.5" customHeight="1">
      <c r="A193" s="31"/>
      <c r="B193" s="154"/>
      <c r="C193" s="186" t="s">
        <v>203</v>
      </c>
      <c r="D193" s="186" t="s">
        <v>195</v>
      </c>
      <c r="E193" s="187" t="s">
        <v>329</v>
      </c>
      <c r="F193" s="188" t="s">
        <v>330</v>
      </c>
      <c r="G193" s="189" t="s">
        <v>146</v>
      </c>
      <c r="H193" s="190">
        <v>13</v>
      </c>
      <c r="I193" s="191"/>
      <c r="J193" s="192">
        <f>ROUND(I193*H193,2)</f>
        <v>0</v>
      </c>
      <c r="K193" s="193"/>
      <c r="L193" s="194"/>
      <c r="M193" s="195" t="s">
        <v>1</v>
      </c>
      <c r="N193" s="196" t="s">
        <v>41</v>
      </c>
      <c r="O193" s="60"/>
      <c r="P193" s="165">
        <f>O193*H193</f>
        <v>0</v>
      </c>
      <c r="Q193" s="165">
        <v>0</v>
      </c>
      <c r="R193" s="165">
        <f>Q193*H193</f>
        <v>0</v>
      </c>
      <c r="S193" s="165">
        <v>0</v>
      </c>
      <c r="T193" s="166">
        <f>S193*H193</f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167" t="s">
        <v>162</v>
      </c>
      <c r="AT193" s="167" t="s">
        <v>195</v>
      </c>
      <c r="AU193" s="167" t="s">
        <v>86</v>
      </c>
      <c r="AY193" s="16" t="s">
        <v>141</v>
      </c>
      <c r="BE193" s="168">
        <f>IF(N193="základná",J193,0)</f>
        <v>0</v>
      </c>
      <c r="BF193" s="168">
        <f>IF(N193="znížená",J193,0)</f>
        <v>0</v>
      </c>
      <c r="BG193" s="168">
        <f>IF(N193="zákl. prenesená",J193,0)</f>
        <v>0</v>
      </c>
      <c r="BH193" s="168">
        <f>IF(N193="zníž. prenesená",J193,0)</f>
        <v>0</v>
      </c>
      <c r="BI193" s="168">
        <f>IF(N193="nulová",J193,0)</f>
        <v>0</v>
      </c>
      <c r="BJ193" s="16" t="s">
        <v>86</v>
      </c>
      <c r="BK193" s="168">
        <f>ROUND(I193*H193,2)</f>
        <v>0</v>
      </c>
      <c r="BL193" s="16" t="s">
        <v>147</v>
      </c>
      <c r="BM193" s="167" t="s">
        <v>261</v>
      </c>
    </row>
    <row r="194" spans="1:65" s="13" customFormat="1" ht="22.5">
      <c r="B194" s="169"/>
      <c r="D194" s="170" t="s">
        <v>148</v>
      </c>
      <c r="E194" s="171" t="s">
        <v>1</v>
      </c>
      <c r="F194" s="172" t="s">
        <v>611</v>
      </c>
      <c r="H194" s="173">
        <v>13</v>
      </c>
      <c r="I194" s="174"/>
      <c r="L194" s="169"/>
      <c r="M194" s="175"/>
      <c r="N194" s="176"/>
      <c r="O194" s="176"/>
      <c r="P194" s="176"/>
      <c r="Q194" s="176"/>
      <c r="R194" s="176"/>
      <c r="S194" s="176"/>
      <c r="T194" s="177"/>
      <c r="AT194" s="171" t="s">
        <v>148</v>
      </c>
      <c r="AU194" s="171" t="s">
        <v>86</v>
      </c>
      <c r="AV194" s="13" t="s">
        <v>86</v>
      </c>
      <c r="AW194" s="13" t="s">
        <v>31</v>
      </c>
      <c r="AX194" s="13" t="s">
        <v>75</v>
      </c>
      <c r="AY194" s="171" t="s">
        <v>141</v>
      </c>
    </row>
    <row r="195" spans="1:65" s="14" customFormat="1">
      <c r="B195" s="178"/>
      <c r="D195" s="170" t="s">
        <v>148</v>
      </c>
      <c r="E195" s="179" t="s">
        <v>1</v>
      </c>
      <c r="F195" s="180" t="s">
        <v>150</v>
      </c>
      <c r="H195" s="181">
        <v>13</v>
      </c>
      <c r="I195" s="182"/>
      <c r="L195" s="178"/>
      <c r="M195" s="183"/>
      <c r="N195" s="184"/>
      <c r="O195" s="184"/>
      <c r="P195" s="184"/>
      <c r="Q195" s="184"/>
      <c r="R195" s="184"/>
      <c r="S195" s="184"/>
      <c r="T195" s="185"/>
      <c r="AT195" s="179" t="s">
        <v>148</v>
      </c>
      <c r="AU195" s="179" t="s">
        <v>86</v>
      </c>
      <c r="AV195" s="14" t="s">
        <v>147</v>
      </c>
      <c r="AW195" s="14" t="s">
        <v>31</v>
      </c>
      <c r="AX195" s="14" t="s">
        <v>81</v>
      </c>
      <c r="AY195" s="179" t="s">
        <v>141</v>
      </c>
    </row>
    <row r="196" spans="1:65" s="2" customFormat="1" ht="33" customHeight="1">
      <c r="A196" s="31"/>
      <c r="B196" s="154"/>
      <c r="C196" s="155" t="s">
        <v>262</v>
      </c>
      <c r="D196" s="155" t="s">
        <v>143</v>
      </c>
      <c r="E196" s="156" t="s">
        <v>504</v>
      </c>
      <c r="F196" s="157" t="s">
        <v>505</v>
      </c>
      <c r="G196" s="158" t="s">
        <v>178</v>
      </c>
      <c r="H196" s="159">
        <v>38.219000000000001</v>
      </c>
      <c r="I196" s="160"/>
      <c r="J196" s="161">
        <f>ROUND(I196*H196,2)</f>
        <v>0</v>
      </c>
      <c r="K196" s="162"/>
      <c r="L196" s="32"/>
      <c r="M196" s="163" t="s">
        <v>1</v>
      </c>
      <c r="N196" s="164" t="s">
        <v>41</v>
      </c>
      <c r="O196" s="60"/>
      <c r="P196" s="165">
        <f>O196*H196</f>
        <v>0</v>
      </c>
      <c r="Q196" s="165">
        <v>0</v>
      </c>
      <c r="R196" s="165">
        <f>Q196*H196</f>
        <v>0</v>
      </c>
      <c r="S196" s="165">
        <v>0</v>
      </c>
      <c r="T196" s="166">
        <f>S196*H196</f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167" t="s">
        <v>147</v>
      </c>
      <c r="AT196" s="167" t="s">
        <v>143</v>
      </c>
      <c r="AU196" s="167" t="s">
        <v>86</v>
      </c>
      <c r="AY196" s="16" t="s">
        <v>141</v>
      </c>
      <c r="BE196" s="168">
        <f>IF(N196="základná",J196,0)</f>
        <v>0</v>
      </c>
      <c r="BF196" s="168">
        <f>IF(N196="znížená",J196,0)</f>
        <v>0</v>
      </c>
      <c r="BG196" s="168">
        <f>IF(N196="zákl. prenesená",J196,0)</f>
        <v>0</v>
      </c>
      <c r="BH196" s="168">
        <f>IF(N196="zníž. prenesená",J196,0)</f>
        <v>0</v>
      </c>
      <c r="BI196" s="168">
        <f>IF(N196="nulová",J196,0)</f>
        <v>0</v>
      </c>
      <c r="BJ196" s="16" t="s">
        <v>86</v>
      </c>
      <c r="BK196" s="168">
        <f>ROUND(I196*H196,2)</f>
        <v>0</v>
      </c>
      <c r="BL196" s="16" t="s">
        <v>147</v>
      </c>
      <c r="BM196" s="167" t="s">
        <v>265</v>
      </c>
    </row>
    <row r="197" spans="1:65" s="13" customFormat="1">
      <c r="B197" s="169"/>
      <c r="D197" s="170" t="s">
        <v>148</v>
      </c>
      <c r="E197" s="171" t="s">
        <v>1</v>
      </c>
      <c r="F197" s="172" t="s">
        <v>612</v>
      </c>
      <c r="H197" s="173">
        <v>38.219000000000001</v>
      </c>
      <c r="I197" s="174"/>
      <c r="L197" s="169"/>
      <c r="M197" s="175"/>
      <c r="N197" s="176"/>
      <c r="O197" s="176"/>
      <c r="P197" s="176"/>
      <c r="Q197" s="176"/>
      <c r="R197" s="176"/>
      <c r="S197" s="176"/>
      <c r="T197" s="177"/>
      <c r="AT197" s="171" t="s">
        <v>148</v>
      </c>
      <c r="AU197" s="171" t="s">
        <v>86</v>
      </c>
      <c r="AV197" s="13" t="s">
        <v>86</v>
      </c>
      <c r="AW197" s="13" t="s">
        <v>31</v>
      </c>
      <c r="AX197" s="13" t="s">
        <v>75</v>
      </c>
      <c r="AY197" s="171" t="s">
        <v>141</v>
      </c>
    </row>
    <row r="198" spans="1:65" s="14" customFormat="1">
      <c r="B198" s="178"/>
      <c r="D198" s="170" t="s">
        <v>148</v>
      </c>
      <c r="E198" s="179" t="s">
        <v>1</v>
      </c>
      <c r="F198" s="180" t="s">
        <v>150</v>
      </c>
      <c r="H198" s="181">
        <v>38.219000000000001</v>
      </c>
      <c r="I198" s="182"/>
      <c r="L198" s="178"/>
      <c r="M198" s="183"/>
      <c r="N198" s="184"/>
      <c r="O198" s="184"/>
      <c r="P198" s="184"/>
      <c r="Q198" s="184"/>
      <c r="R198" s="184"/>
      <c r="S198" s="184"/>
      <c r="T198" s="185"/>
      <c r="AT198" s="179" t="s">
        <v>148</v>
      </c>
      <c r="AU198" s="179" t="s">
        <v>86</v>
      </c>
      <c r="AV198" s="14" t="s">
        <v>147</v>
      </c>
      <c r="AW198" s="14" t="s">
        <v>31</v>
      </c>
      <c r="AX198" s="14" t="s">
        <v>81</v>
      </c>
      <c r="AY198" s="179" t="s">
        <v>141</v>
      </c>
    </row>
    <row r="199" spans="1:65" s="2" customFormat="1" ht="21.75" customHeight="1">
      <c r="A199" s="31"/>
      <c r="B199" s="154"/>
      <c r="C199" s="155" t="s">
        <v>207</v>
      </c>
      <c r="D199" s="155" t="s">
        <v>143</v>
      </c>
      <c r="E199" s="156" t="s">
        <v>409</v>
      </c>
      <c r="F199" s="157" t="s">
        <v>410</v>
      </c>
      <c r="G199" s="158" t="s">
        <v>260</v>
      </c>
      <c r="H199" s="159">
        <v>91.725999999999999</v>
      </c>
      <c r="I199" s="160"/>
      <c r="J199" s="161">
        <f>ROUND(I199*H199,2)</f>
        <v>0</v>
      </c>
      <c r="K199" s="162"/>
      <c r="L199" s="32"/>
      <c r="M199" s="163" t="s">
        <v>1</v>
      </c>
      <c r="N199" s="164" t="s">
        <v>41</v>
      </c>
      <c r="O199" s="60"/>
      <c r="P199" s="165">
        <f>O199*H199</f>
        <v>0</v>
      </c>
      <c r="Q199" s="165">
        <v>0</v>
      </c>
      <c r="R199" s="165">
        <f>Q199*H199</f>
        <v>0</v>
      </c>
      <c r="S199" s="165">
        <v>0</v>
      </c>
      <c r="T199" s="166">
        <f>S199*H199</f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67" t="s">
        <v>147</v>
      </c>
      <c r="AT199" s="167" t="s">
        <v>143</v>
      </c>
      <c r="AU199" s="167" t="s">
        <v>86</v>
      </c>
      <c r="AY199" s="16" t="s">
        <v>141</v>
      </c>
      <c r="BE199" s="168">
        <f>IF(N199="základná",J199,0)</f>
        <v>0</v>
      </c>
      <c r="BF199" s="168">
        <f>IF(N199="znížená",J199,0)</f>
        <v>0</v>
      </c>
      <c r="BG199" s="168">
        <f>IF(N199="zákl. prenesená",J199,0)</f>
        <v>0</v>
      </c>
      <c r="BH199" s="168">
        <f>IF(N199="zníž. prenesená",J199,0)</f>
        <v>0</v>
      </c>
      <c r="BI199" s="168">
        <f>IF(N199="nulová",J199,0)</f>
        <v>0</v>
      </c>
      <c r="BJ199" s="16" t="s">
        <v>86</v>
      </c>
      <c r="BK199" s="168">
        <f>ROUND(I199*H199,2)</f>
        <v>0</v>
      </c>
      <c r="BL199" s="16" t="s">
        <v>147</v>
      </c>
      <c r="BM199" s="167" t="s">
        <v>269</v>
      </c>
    </row>
    <row r="200" spans="1:65" s="2" customFormat="1" ht="24.2" customHeight="1">
      <c r="A200" s="31"/>
      <c r="B200" s="154"/>
      <c r="C200" s="155" t="s">
        <v>271</v>
      </c>
      <c r="D200" s="155" t="s">
        <v>143</v>
      </c>
      <c r="E200" s="156" t="s">
        <v>413</v>
      </c>
      <c r="F200" s="157" t="s">
        <v>414</v>
      </c>
      <c r="G200" s="158" t="s">
        <v>260</v>
      </c>
      <c r="H200" s="159">
        <v>183.452</v>
      </c>
      <c r="I200" s="160"/>
      <c r="J200" s="161">
        <f>ROUND(I200*H200,2)</f>
        <v>0</v>
      </c>
      <c r="K200" s="162"/>
      <c r="L200" s="32"/>
      <c r="M200" s="163" t="s">
        <v>1</v>
      </c>
      <c r="N200" s="164" t="s">
        <v>41</v>
      </c>
      <c r="O200" s="60"/>
      <c r="P200" s="165">
        <f>O200*H200</f>
        <v>0</v>
      </c>
      <c r="Q200" s="165">
        <v>0</v>
      </c>
      <c r="R200" s="165">
        <f>Q200*H200</f>
        <v>0</v>
      </c>
      <c r="S200" s="165">
        <v>0</v>
      </c>
      <c r="T200" s="166">
        <f>S200*H200</f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167" t="s">
        <v>147</v>
      </c>
      <c r="AT200" s="167" t="s">
        <v>143</v>
      </c>
      <c r="AU200" s="167" t="s">
        <v>86</v>
      </c>
      <c r="AY200" s="16" t="s">
        <v>141</v>
      </c>
      <c r="BE200" s="168">
        <f>IF(N200="základná",J200,0)</f>
        <v>0</v>
      </c>
      <c r="BF200" s="168">
        <f>IF(N200="znížená",J200,0)</f>
        <v>0</v>
      </c>
      <c r="BG200" s="168">
        <f>IF(N200="zákl. prenesená",J200,0)</f>
        <v>0</v>
      </c>
      <c r="BH200" s="168">
        <f>IF(N200="zníž. prenesená",J200,0)</f>
        <v>0</v>
      </c>
      <c r="BI200" s="168">
        <f>IF(N200="nulová",J200,0)</f>
        <v>0</v>
      </c>
      <c r="BJ200" s="16" t="s">
        <v>86</v>
      </c>
      <c r="BK200" s="168">
        <f>ROUND(I200*H200,2)</f>
        <v>0</v>
      </c>
      <c r="BL200" s="16" t="s">
        <v>147</v>
      </c>
      <c r="BM200" s="167" t="s">
        <v>274</v>
      </c>
    </row>
    <row r="201" spans="1:65" s="13" customFormat="1">
      <c r="B201" s="169"/>
      <c r="D201" s="170" t="s">
        <v>148</v>
      </c>
      <c r="E201" s="171" t="s">
        <v>1</v>
      </c>
      <c r="F201" s="172" t="s">
        <v>613</v>
      </c>
      <c r="H201" s="173">
        <v>183.452</v>
      </c>
      <c r="I201" s="174"/>
      <c r="L201" s="169"/>
      <c r="M201" s="175"/>
      <c r="N201" s="176"/>
      <c r="O201" s="176"/>
      <c r="P201" s="176"/>
      <c r="Q201" s="176"/>
      <c r="R201" s="176"/>
      <c r="S201" s="176"/>
      <c r="T201" s="177"/>
      <c r="AT201" s="171" t="s">
        <v>148</v>
      </c>
      <c r="AU201" s="171" t="s">
        <v>86</v>
      </c>
      <c r="AV201" s="13" t="s">
        <v>86</v>
      </c>
      <c r="AW201" s="13" t="s">
        <v>31</v>
      </c>
      <c r="AX201" s="13" t="s">
        <v>75</v>
      </c>
      <c r="AY201" s="171" t="s">
        <v>141</v>
      </c>
    </row>
    <row r="202" spans="1:65" s="14" customFormat="1">
      <c r="B202" s="178"/>
      <c r="D202" s="170" t="s">
        <v>148</v>
      </c>
      <c r="E202" s="179" t="s">
        <v>1</v>
      </c>
      <c r="F202" s="180" t="s">
        <v>150</v>
      </c>
      <c r="H202" s="181">
        <v>183.452</v>
      </c>
      <c r="I202" s="182"/>
      <c r="L202" s="178"/>
      <c r="M202" s="183"/>
      <c r="N202" s="184"/>
      <c r="O202" s="184"/>
      <c r="P202" s="184"/>
      <c r="Q202" s="184"/>
      <c r="R202" s="184"/>
      <c r="S202" s="184"/>
      <c r="T202" s="185"/>
      <c r="AT202" s="179" t="s">
        <v>148</v>
      </c>
      <c r="AU202" s="179" t="s">
        <v>86</v>
      </c>
      <c r="AV202" s="14" t="s">
        <v>147</v>
      </c>
      <c r="AW202" s="14" t="s">
        <v>31</v>
      </c>
      <c r="AX202" s="14" t="s">
        <v>81</v>
      </c>
      <c r="AY202" s="179" t="s">
        <v>141</v>
      </c>
    </row>
    <row r="203" spans="1:65" s="2" customFormat="1" ht="16.5" customHeight="1">
      <c r="A203" s="31"/>
      <c r="B203" s="154"/>
      <c r="C203" s="155" t="s">
        <v>212</v>
      </c>
      <c r="D203" s="155" t="s">
        <v>143</v>
      </c>
      <c r="E203" s="156" t="s">
        <v>417</v>
      </c>
      <c r="F203" s="157" t="s">
        <v>512</v>
      </c>
      <c r="G203" s="158" t="s">
        <v>260</v>
      </c>
      <c r="H203" s="159">
        <v>91.725999999999999</v>
      </c>
      <c r="I203" s="160"/>
      <c r="J203" s="161">
        <f>ROUND(I203*H203,2)</f>
        <v>0</v>
      </c>
      <c r="K203" s="162"/>
      <c r="L203" s="32"/>
      <c r="M203" s="163" t="s">
        <v>1</v>
      </c>
      <c r="N203" s="164" t="s">
        <v>41</v>
      </c>
      <c r="O203" s="60"/>
      <c r="P203" s="165">
        <f>O203*H203</f>
        <v>0</v>
      </c>
      <c r="Q203" s="165">
        <v>0</v>
      </c>
      <c r="R203" s="165">
        <f>Q203*H203</f>
        <v>0</v>
      </c>
      <c r="S203" s="165">
        <v>0</v>
      </c>
      <c r="T203" s="166">
        <f>S203*H203</f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167" t="s">
        <v>147</v>
      </c>
      <c r="AT203" s="167" t="s">
        <v>143</v>
      </c>
      <c r="AU203" s="167" t="s">
        <v>86</v>
      </c>
      <c r="AY203" s="16" t="s">
        <v>141</v>
      </c>
      <c r="BE203" s="168">
        <f>IF(N203="základná",J203,0)</f>
        <v>0</v>
      </c>
      <c r="BF203" s="168">
        <f>IF(N203="znížená",J203,0)</f>
        <v>0</v>
      </c>
      <c r="BG203" s="168">
        <f>IF(N203="zákl. prenesená",J203,0)</f>
        <v>0</v>
      </c>
      <c r="BH203" s="168">
        <f>IF(N203="zníž. prenesená",J203,0)</f>
        <v>0</v>
      </c>
      <c r="BI203" s="168">
        <f>IF(N203="nulová",J203,0)</f>
        <v>0</v>
      </c>
      <c r="BJ203" s="16" t="s">
        <v>86</v>
      </c>
      <c r="BK203" s="168">
        <f>ROUND(I203*H203,2)</f>
        <v>0</v>
      </c>
      <c r="BL203" s="16" t="s">
        <v>147</v>
      </c>
      <c r="BM203" s="167" t="s">
        <v>279</v>
      </c>
    </row>
    <row r="204" spans="1:65" s="12" customFormat="1" ht="22.9" customHeight="1">
      <c r="B204" s="141"/>
      <c r="D204" s="142" t="s">
        <v>74</v>
      </c>
      <c r="E204" s="152" t="s">
        <v>425</v>
      </c>
      <c r="F204" s="152" t="s">
        <v>426</v>
      </c>
      <c r="I204" s="144"/>
      <c r="J204" s="153">
        <f>BK204</f>
        <v>0</v>
      </c>
      <c r="L204" s="141"/>
      <c r="M204" s="146"/>
      <c r="N204" s="147"/>
      <c r="O204" s="147"/>
      <c r="P204" s="148">
        <f>P205</f>
        <v>0</v>
      </c>
      <c r="Q204" s="147"/>
      <c r="R204" s="148">
        <f>R205</f>
        <v>0</v>
      </c>
      <c r="S204" s="147"/>
      <c r="T204" s="149">
        <f>T205</f>
        <v>0</v>
      </c>
      <c r="AR204" s="142" t="s">
        <v>81</v>
      </c>
      <c r="AT204" s="150" t="s">
        <v>74</v>
      </c>
      <c r="AU204" s="150" t="s">
        <v>81</v>
      </c>
      <c r="AY204" s="142" t="s">
        <v>141</v>
      </c>
      <c r="BK204" s="151">
        <f>BK205</f>
        <v>0</v>
      </c>
    </row>
    <row r="205" spans="1:65" s="2" customFormat="1" ht="24.2" customHeight="1">
      <c r="A205" s="31"/>
      <c r="B205" s="154"/>
      <c r="C205" s="155" t="s">
        <v>284</v>
      </c>
      <c r="D205" s="155" t="s">
        <v>143</v>
      </c>
      <c r="E205" s="156" t="s">
        <v>614</v>
      </c>
      <c r="F205" s="157" t="s">
        <v>615</v>
      </c>
      <c r="G205" s="158" t="s">
        <v>260</v>
      </c>
      <c r="H205" s="159">
        <v>124.66800000000001</v>
      </c>
      <c r="I205" s="160"/>
      <c r="J205" s="161">
        <f>ROUND(I205*H205,2)</f>
        <v>0</v>
      </c>
      <c r="K205" s="162"/>
      <c r="L205" s="32"/>
      <c r="M205" s="163" t="s">
        <v>1</v>
      </c>
      <c r="N205" s="164" t="s">
        <v>41</v>
      </c>
      <c r="O205" s="60"/>
      <c r="P205" s="165">
        <f>O205*H205</f>
        <v>0</v>
      </c>
      <c r="Q205" s="165">
        <v>0</v>
      </c>
      <c r="R205" s="165">
        <f>Q205*H205</f>
        <v>0</v>
      </c>
      <c r="S205" s="165">
        <v>0</v>
      </c>
      <c r="T205" s="166">
        <f>S205*H205</f>
        <v>0</v>
      </c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R205" s="167" t="s">
        <v>147</v>
      </c>
      <c r="AT205" s="167" t="s">
        <v>143</v>
      </c>
      <c r="AU205" s="167" t="s">
        <v>86</v>
      </c>
      <c r="AY205" s="16" t="s">
        <v>141</v>
      </c>
      <c r="BE205" s="168">
        <f>IF(N205="základná",J205,0)</f>
        <v>0</v>
      </c>
      <c r="BF205" s="168">
        <f>IF(N205="znížená",J205,0)</f>
        <v>0</v>
      </c>
      <c r="BG205" s="168">
        <f>IF(N205="zákl. prenesená",J205,0)</f>
        <v>0</v>
      </c>
      <c r="BH205" s="168">
        <f>IF(N205="zníž. prenesená",J205,0)</f>
        <v>0</v>
      </c>
      <c r="BI205" s="168">
        <f>IF(N205="nulová",J205,0)</f>
        <v>0</v>
      </c>
      <c r="BJ205" s="16" t="s">
        <v>86</v>
      </c>
      <c r="BK205" s="168">
        <f>ROUND(I205*H205,2)</f>
        <v>0</v>
      </c>
      <c r="BL205" s="16" t="s">
        <v>147</v>
      </c>
      <c r="BM205" s="167" t="s">
        <v>287</v>
      </c>
    </row>
    <row r="206" spans="1:65" s="12" customFormat="1" ht="25.9" customHeight="1">
      <c r="B206" s="141"/>
      <c r="D206" s="142" t="s">
        <v>74</v>
      </c>
      <c r="E206" s="143" t="s">
        <v>430</v>
      </c>
      <c r="F206" s="143" t="s">
        <v>431</v>
      </c>
      <c r="I206" s="144"/>
      <c r="J206" s="145">
        <f>BK206</f>
        <v>0</v>
      </c>
      <c r="L206" s="141"/>
      <c r="M206" s="146"/>
      <c r="N206" s="147"/>
      <c r="O206" s="147"/>
      <c r="P206" s="148">
        <f>P207+P221+P243+P251+P253+P262+P281</f>
        <v>0</v>
      </c>
      <c r="Q206" s="147"/>
      <c r="R206" s="148">
        <f>R207+R221+R243+R251+R253+R262+R281</f>
        <v>0</v>
      </c>
      <c r="S206" s="147"/>
      <c r="T206" s="149">
        <f>T207+T221+T243+T251+T253+T262+T281</f>
        <v>0</v>
      </c>
      <c r="AR206" s="142" t="s">
        <v>86</v>
      </c>
      <c r="AT206" s="150" t="s">
        <v>74</v>
      </c>
      <c r="AU206" s="150" t="s">
        <v>75</v>
      </c>
      <c r="AY206" s="142" t="s">
        <v>141</v>
      </c>
      <c r="BK206" s="151">
        <f>BK207+BK221+BK243+BK251+BK253+BK262+BK281</f>
        <v>0</v>
      </c>
    </row>
    <row r="207" spans="1:65" s="12" customFormat="1" ht="22.9" customHeight="1">
      <c r="B207" s="141"/>
      <c r="D207" s="142" t="s">
        <v>74</v>
      </c>
      <c r="E207" s="152" t="s">
        <v>432</v>
      </c>
      <c r="F207" s="152" t="s">
        <v>433</v>
      </c>
      <c r="I207" s="144"/>
      <c r="J207" s="153">
        <f>BK207</f>
        <v>0</v>
      </c>
      <c r="L207" s="141"/>
      <c r="M207" s="146"/>
      <c r="N207" s="147"/>
      <c r="O207" s="147"/>
      <c r="P207" s="148">
        <f>SUM(P208:P220)</f>
        <v>0</v>
      </c>
      <c r="Q207" s="147"/>
      <c r="R207" s="148">
        <f>SUM(R208:R220)</f>
        <v>0</v>
      </c>
      <c r="S207" s="147"/>
      <c r="T207" s="149">
        <f>SUM(T208:T220)</f>
        <v>0</v>
      </c>
      <c r="AR207" s="142" t="s">
        <v>86</v>
      </c>
      <c r="AT207" s="150" t="s">
        <v>74</v>
      </c>
      <c r="AU207" s="150" t="s">
        <v>81</v>
      </c>
      <c r="AY207" s="142" t="s">
        <v>141</v>
      </c>
      <c r="BK207" s="151">
        <f>SUM(BK208:BK220)</f>
        <v>0</v>
      </c>
    </row>
    <row r="208" spans="1:65" s="2" customFormat="1" ht="24.2" customHeight="1">
      <c r="A208" s="31"/>
      <c r="B208" s="154"/>
      <c r="C208" s="155" t="s">
        <v>216</v>
      </c>
      <c r="D208" s="155" t="s">
        <v>143</v>
      </c>
      <c r="E208" s="156" t="s">
        <v>516</v>
      </c>
      <c r="F208" s="157" t="s">
        <v>517</v>
      </c>
      <c r="G208" s="158" t="s">
        <v>153</v>
      </c>
      <c r="H208" s="159">
        <v>12.42</v>
      </c>
      <c r="I208" s="160"/>
      <c r="J208" s="161">
        <f>ROUND(I208*H208,2)</f>
        <v>0</v>
      </c>
      <c r="K208" s="162"/>
      <c r="L208" s="32"/>
      <c r="M208" s="163" t="s">
        <v>1</v>
      </c>
      <c r="N208" s="164" t="s">
        <v>41</v>
      </c>
      <c r="O208" s="60"/>
      <c r="P208" s="165">
        <f>O208*H208</f>
        <v>0</v>
      </c>
      <c r="Q208" s="165">
        <v>0</v>
      </c>
      <c r="R208" s="165">
        <f>Q208*H208</f>
        <v>0</v>
      </c>
      <c r="S208" s="165">
        <v>0</v>
      </c>
      <c r="T208" s="166">
        <f>S208*H208</f>
        <v>0</v>
      </c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R208" s="167" t="s">
        <v>184</v>
      </c>
      <c r="AT208" s="167" t="s">
        <v>143</v>
      </c>
      <c r="AU208" s="167" t="s">
        <v>86</v>
      </c>
      <c r="AY208" s="16" t="s">
        <v>141</v>
      </c>
      <c r="BE208" s="168">
        <f>IF(N208="základná",J208,0)</f>
        <v>0</v>
      </c>
      <c r="BF208" s="168">
        <f>IF(N208="znížená",J208,0)</f>
        <v>0</v>
      </c>
      <c r="BG208" s="168">
        <f>IF(N208="zákl. prenesená",J208,0)</f>
        <v>0</v>
      </c>
      <c r="BH208" s="168">
        <f>IF(N208="zníž. prenesená",J208,0)</f>
        <v>0</v>
      </c>
      <c r="BI208" s="168">
        <f>IF(N208="nulová",J208,0)</f>
        <v>0</v>
      </c>
      <c r="BJ208" s="16" t="s">
        <v>86</v>
      </c>
      <c r="BK208" s="168">
        <f>ROUND(I208*H208,2)</f>
        <v>0</v>
      </c>
      <c r="BL208" s="16" t="s">
        <v>184</v>
      </c>
      <c r="BM208" s="167" t="s">
        <v>291</v>
      </c>
    </row>
    <row r="209" spans="1:65" s="13" customFormat="1">
      <c r="B209" s="169"/>
      <c r="D209" s="170" t="s">
        <v>148</v>
      </c>
      <c r="E209" s="171" t="s">
        <v>1</v>
      </c>
      <c r="F209" s="172" t="s">
        <v>616</v>
      </c>
      <c r="H209" s="173">
        <v>12.42</v>
      </c>
      <c r="I209" s="174"/>
      <c r="L209" s="169"/>
      <c r="M209" s="175"/>
      <c r="N209" s="176"/>
      <c r="O209" s="176"/>
      <c r="P209" s="176"/>
      <c r="Q209" s="176"/>
      <c r="R209" s="176"/>
      <c r="S209" s="176"/>
      <c r="T209" s="177"/>
      <c r="AT209" s="171" t="s">
        <v>148</v>
      </c>
      <c r="AU209" s="171" t="s">
        <v>86</v>
      </c>
      <c r="AV209" s="13" t="s">
        <v>86</v>
      </c>
      <c r="AW209" s="13" t="s">
        <v>31</v>
      </c>
      <c r="AX209" s="13" t="s">
        <v>75</v>
      </c>
      <c r="AY209" s="171" t="s">
        <v>141</v>
      </c>
    </row>
    <row r="210" spans="1:65" s="14" customFormat="1">
      <c r="B210" s="178"/>
      <c r="D210" s="170" t="s">
        <v>148</v>
      </c>
      <c r="E210" s="179" t="s">
        <v>1</v>
      </c>
      <c r="F210" s="180" t="s">
        <v>150</v>
      </c>
      <c r="H210" s="181">
        <v>12.42</v>
      </c>
      <c r="I210" s="182"/>
      <c r="L210" s="178"/>
      <c r="M210" s="183"/>
      <c r="N210" s="184"/>
      <c r="O210" s="184"/>
      <c r="P210" s="184"/>
      <c r="Q210" s="184"/>
      <c r="R210" s="184"/>
      <c r="S210" s="184"/>
      <c r="T210" s="185"/>
      <c r="AT210" s="179" t="s">
        <v>148</v>
      </c>
      <c r="AU210" s="179" t="s">
        <v>86</v>
      </c>
      <c r="AV210" s="14" t="s">
        <v>147</v>
      </c>
      <c r="AW210" s="14" t="s">
        <v>31</v>
      </c>
      <c r="AX210" s="14" t="s">
        <v>81</v>
      </c>
      <c r="AY210" s="179" t="s">
        <v>141</v>
      </c>
    </row>
    <row r="211" spans="1:65" s="2" customFormat="1" ht="16.5" customHeight="1">
      <c r="A211" s="31"/>
      <c r="B211" s="154"/>
      <c r="C211" s="186" t="s">
        <v>293</v>
      </c>
      <c r="D211" s="186" t="s">
        <v>195</v>
      </c>
      <c r="E211" s="187" t="s">
        <v>519</v>
      </c>
      <c r="F211" s="188" t="s">
        <v>520</v>
      </c>
      <c r="G211" s="189" t="s">
        <v>442</v>
      </c>
      <c r="H211" s="190">
        <v>4.0000000000000001E-3</v>
      </c>
      <c r="I211" s="191"/>
      <c r="J211" s="192">
        <f>ROUND(I211*H211,2)</f>
        <v>0</v>
      </c>
      <c r="K211" s="193"/>
      <c r="L211" s="194"/>
      <c r="M211" s="195" t="s">
        <v>1</v>
      </c>
      <c r="N211" s="196" t="s">
        <v>41</v>
      </c>
      <c r="O211" s="60"/>
      <c r="P211" s="165">
        <f>O211*H211</f>
        <v>0</v>
      </c>
      <c r="Q211" s="165">
        <v>0</v>
      </c>
      <c r="R211" s="165">
        <f>Q211*H211</f>
        <v>0</v>
      </c>
      <c r="S211" s="165">
        <v>0</v>
      </c>
      <c r="T211" s="166">
        <f>S211*H211</f>
        <v>0</v>
      </c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R211" s="167" t="s">
        <v>216</v>
      </c>
      <c r="AT211" s="167" t="s">
        <v>195</v>
      </c>
      <c r="AU211" s="167" t="s">
        <v>86</v>
      </c>
      <c r="AY211" s="16" t="s">
        <v>141</v>
      </c>
      <c r="BE211" s="168">
        <f>IF(N211="základná",J211,0)</f>
        <v>0</v>
      </c>
      <c r="BF211" s="168">
        <f>IF(N211="znížená",J211,0)</f>
        <v>0</v>
      </c>
      <c r="BG211" s="168">
        <f>IF(N211="zákl. prenesená",J211,0)</f>
        <v>0</v>
      </c>
      <c r="BH211" s="168">
        <f>IF(N211="zníž. prenesená",J211,0)</f>
        <v>0</v>
      </c>
      <c r="BI211" s="168">
        <f>IF(N211="nulová",J211,0)</f>
        <v>0</v>
      </c>
      <c r="BJ211" s="16" t="s">
        <v>86</v>
      </c>
      <c r="BK211" s="168">
        <f>ROUND(I211*H211,2)</f>
        <v>0</v>
      </c>
      <c r="BL211" s="16" t="s">
        <v>184</v>
      </c>
      <c r="BM211" s="167" t="s">
        <v>296</v>
      </c>
    </row>
    <row r="212" spans="1:65" s="13" customFormat="1">
      <c r="B212" s="169"/>
      <c r="D212" s="170" t="s">
        <v>148</v>
      </c>
      <c r="E212" s="171" t="s">
        <v>1</v>
      </c>
      <c r="F212" s="172" t="s">
        <v>617</v>
      </c>
      <c r="H212" s="173">
        <v>4.0000000000000001E-3</v>
      </c>
      <c r="I212" s="174"/>
      <c r="L212" s="169"/>
      <c r="M212" s="175"/>
      <c r="N212" s="176"/>
      <c r="O212" s="176"/>
      <c r="P212" s="176"/>
      <c r="Q212" s="176"/>
      <c r="R212" s="176"/>
      <c r="S212" s="176"/>
      <c r="T212" s="177"/>
      <c r="AT212" s="171" t="s">
        <v>148</v>
      </c>
      <c r="AU212" s="171" t="s">
        <v>86</v>
      </c>
      <c r="AV212" s="13" t="s">
        <v>86</v>
      </c>
      <c r="AW212" s="13" t="s">
        <v>31</v>
      </c>
      <c r="AX212" s="13" t="s">
        <v>75</v>
      </c>
      <c r="AY212" s="171" t="s">
        <v>141</v>
      </c>
    </row>
    <row r="213" spans="1:65" s="14" customFormat="1">
      <c r="B213" s="178"/>
      <c r="D213" s="170" t="s">
        <v>148</v>
      </c>
      <c r="E213" s="179" t="s">
        <v>1</v>
      </c>
      <c r="F213" s="180" t="s">
        <v>150</v>
      </c>
      <c r="H213" s="181">
        <v>4.0000000000000001E-3</v>
      </c>
      <c r="I213" s="182"/>
      <c r="L213" s="178"/>
      <c r="M213" s="183"/>
      <c r="N213" s="184"/>
      <c r="O213" s="184"/>
      <c r="P213" s="184"/>
      <c r="Q213" s="184"/>
      <c r="R213" s="184"/>
      <c r="S213" s="184"/>
      <c r="T213" s="185"/>
      <c r="AT213" s="179" t="s">
        <v>148</v>
      </c>
      <c r="AU213" s="179" t="s">
        <v>86</v>
      </c>
      <c r="AV213" s="14" t="s">
        <v>147</v>
      </c>
      <c r="AW213" s="14" t="s">
        <v>31</v>
      </c>
      <c r="AX213" s="14" t="s">
        <v>81</v>
      </c>
      <c r="AY213" s="179" t="s">
        <v>141</v>
      </c>
    </row>
    <row r="214" spans="1:65" s="2" customFormat="1" ht="24.2" customHeight="1">
      <c r="A214" s="31"/>
      <c r="B214" s="154"/>
      <c r="C214" s="155" t="s">
        <v>222</v>
      </c>
      <c r="D214" s="155" t="s">
        <v>143</v>
      </c>
      <c r="E214" s="156" t="s">
        <v>522</v>
      </c>
      <c r="F214" s="157" t="s">
        <v>523</v>
      </c>
      <c r="G214" s="158" t="s">
        <v>153</v>
      </c>
      <c r="H214" s="159">
        <v>24.84</v>
      </c>
      <c r="I214" s="160"/>
      <c r="J214" s="161">
        <f>ROUND(I214*H214,2)</f>
        <v>0</v>
      </c>
      <c r="K214" s="162"/>
      <c r="L214" s="32"/>
      <c r="M214" s="163" t="s">
        <v>1</v>
      </c>
      <c r="N214" s="164" t="s">
        <v>41</v>
      </c>
      <c r="O214" s="60"/>
      <c r="P214" s="165">
        <f>O214*H214</f>
        <v>0</v>
      </c>
      <c r="Q214" s="165">
        <v>0</v>
      </c>
      <c r="R214" s="165">
        <f>Q214*H214</f>
        <v>0</v>
      </c>
      <c r="S214" s="165">
        <v>0</v>
      </c>
      <c r="T214" s="166">
        <f>S214*H214</f>
        <v>0</v>
      </c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R214" s="167" t="s">
        <v>184</v>
      </c>
      <c r="AT214" s="167" t="s">
        <v>143</v>
      </c>
      <c r="AU214" s="167" t="s">
        <v>86</v>
      </c>
      <c r="AY214" s="16" t="s">
        <v>141</v>
      </c>
      <c r="BE214" s="168">
        <f>IF(N214="základná",J214,0)</f>
        <v>0</v>
      </c>
      <c r="BF214" s="168">
        <f>IF(N214="znížená",J214,0)</f>
        <v>0</v>
      </c>
      <c r="BG214" s="168">
        <f>IF(N214="zákl. prenesená",J214,0)</f>
        <v>0</v>
      </c>
      <c r="BH214" s="168">
        <f>IF(N214="zníž. prenesená",J214,0)</f>
        <v>0</v>
      </c>
      <c r="BI214" s="168">
        <f>IF(N214="nulová",J214,0)</f>
        <v>0</v>
      </c>
      <c r="BJ214" s="16" t="s">
        <v>86</v>
      </c>
      <c r="BK214" s="168">
        <f>ROUND(I214*H214,2)</f>
        <v>0</v>
      </c>
      <c r="BL214" s="16" t="s">
        <v>184</v>
      </c>
      <c r="BM214" s="167" t="s">
        <v>299</v>
      </c>
    </row>
    <row r="215" spans="1:65" s="13" customFormat="1">
      <c r="B215" s="169"/>
      <c r="D215" s="170" t="s">
        <v>148</v>
      </c>
      <c r="E215" s="171" t="s">
        <v>1</v>
      </c>
      <c r="F215" s="172" t="s">
        <v>618</v>
      </c>
      <c r="H215" s="173">
        <v>24.84</v>
      </c>
      <c r="I215" s="174"/>
      <c r="L215" s="169"/>
      <c r="M215" s="175"/>
      <c r="N215" s="176"/>
      <c r="O215" s="176"/>
      <c r="P215" s="176"/>
      <c r="Q215" s="176"/>
      <c r="R215" s="176"/>
      <c r="S215" s="176"/>
      <c r="T215" s="177"/>
      <c r="AT215" s="171" t="s">
        <v>148</v>
      </c>
      <c r="AU215" s="171" t="s">
        <v>86</v>
      </c>
      <c r="AV215" s="13" t="s">
        <v>86</v>
      </c>
      <c r="AW215" s="13" t="s">
        <v>31</v>
      </c>
      <c r="AX215" s="13" t="s">
        <v>75</v>
      </c>
      <c r="AY215" s="171" t="s">
        <v>141</v>
      </c>
    </row>
    <row r="216" spans="1:65" s="14" customFormat="1">
      <c r="B216" s="178"/>
      <c r="D216" s="170" t="s">
        <v>148</v>
      </c>
      <c r="E216" s="179" t="s">
        <v>1</v>
      </c>
      <c r="F216" s="180" t="s">
        <v>150</v>
      </c>
      <c r="H216" s="181">
        <v>24.84</v>
      </c>
      <c r="I216" s="182"/>
      <c r="L216" s="178"/>
      <c r="M216" s="183"/>
      <c r="N216" s="184"/>
      <c r="O216" s="184"/>
      <c r="P216" s="184"/>
      <c r="Q216" s="184"/>
      <c r="R216" s="184"/>
      <c r="S216" s="184"/>
      <c r="T216" s="185"/>
      <c r="AT216" s="179" t="s">
        <v>148</v>
      </c>
      <c r="AU216" s="179" t="s">
        <v>86</v>
      </c>
      <c r="AV216" s="14" t="s">
        <v>147</v>
      </c>
      <c r="AW216" s="14" t="s">
        <v>31</v>
      </c>
      <c r="AX216" s="14" t="s">
        <v>81</v>
      </c>
      <c r="AY216" s="179" t="s">
        <v>141</v>
      </c>
    </row>
    <row r="217" spans="1:65" s="2" customFormat="1" ht="16.5" customHeight="1">
      <c r="A217" s="31"/>
      <c r="B217" s="154"/>
      <c r="C217" s="186" t="s">
        <v>302</v>
      </c>
      <c r="D217" s="186" t="s">
        <v>195</v>
      </c>
      <c r="E217" s="187" t="s">
        <v>525</v>
      </c>
      <c r="F217" s="188" t="s">
        <v>526</v>
      </c>
      <c r="G217" s="189" t="s">
        <v>260</v>
      </c>
      <c r="H217" s="190">
        <v>4.2000000000000003E-2</v>
      </c>
      <c r="I217" s="191"/>
      <c r="J217" s="192">
        <f>ROUND(I217*H217,2)</f>
        <v>0</v>
      </c>
      <c r="K217" s="193"/>
      <c r="L217" s="194"/>
      <c r="M217" s="195" t="s">
        <v>1</v>
      </c>
      <c r="N217" s="196" t="s">
        <v>41</v>
      </c>
      <c r="O217" s="60"/>
      <c r="P217" s="165">
        <f>O217*H217</f>
        <v>0</v>
      </c>
      <c r="Q217" s="165">
        <v>0</v>
      </c>
      <c r="R217" s="165">
        <f>Q217*H217</f>
        <v>0</v>
      </c>
      <c r="S217" s="165">
        <v>0</v>
      </c>
      <c r="T217" s="166">
        <f>S217*H217</f>
        <v>0</v>
      </c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R217" s="167" t="s">
        <v>216</v>
      </c>
      <c r="AT217" s="167" t="s">
        <v>195</v>
      </c>
      <c r="AU217" s="167" t="s">
        <v>86</v>
      </c>
      <c r="AY217" s="16" t="s">
        <v>141</v>
      </c>
      <c r="BE217" s="168">
        <f>IF(N217="základná",J217,0)</f>
        <v>0</v>
      </c>
      <c r="BF217" s="168">
        <f>IF(N217="znížená",J217,0)</f>
        <v>0</v>
      </c>
      <c r="BG217" s="168">
        <f>IF(N217="zákl. prenesená",J217,0)</f>
        <v>0</v>
      </c>
      <c r="BH217" s="168">
        <f>IF(N217="zníž. prenesená",J217,0)</f>
        <v>0</v>
      </c>
      <c r="BI217" s="168">
        <f>IF(N217="nulová",J217,0)</f>
        <v>0</v>
      </c>
      <c r="BJ217" s="16" t="s">
        <v>86</v>
      </c>
      <c r="BK217" s="168">
        <f>ROUND(I217*H217,2)</f>
        <v>0</v>
      </c>
      <c r="BL217" s="16" t="s">
        <v>184</v>
      </c>
      <c r="BM217" s="167" t="s">
        <v>305</v>
      </c>
    </row>
    <row r="218" spans="1:65" s="13" customFormat="1">
      <c r="B218" s="169"/>
      <c r="D218" s="170" t="s">
        <v>148</v>
      </c>
      <c r="E218" s="171" t="s">
        <v>1</v>
      </c>
      <c r="F218" s="172" t="s">
        <v>619</v>
      </c>
      <c r="H218" s="173">
        <v>4.2000000000000003E-2</v>
      </c>
      <c r="I218" s="174"/>
      <c r="L218" s="169"/>
      <c r="M218" s="175"/>
      <c r="N218" s="176"/>
      <c r="O218" s="176"/>
      <c r="P218" s="176"/>
      <c r="Q218" s="176"/>
      <c r="R218" s="176"/>
      <c r="S218" s="176"/>
      <c r="T218" s="177"/>
      <c r="AT218" s="171" t="s">
        <v>148</v>
      </c>
      <c r="AU218" s="171" t="s">
        <v>86</v>
      </c>
      <c r="AV218" s="13" t="s">
        <v>86</v>
      </c>
      <c r="AW218" s="13" t="s">
        <v>31</v>
      </c>
      <c r="AX218" s="13" t="s">
        <v>75</v>
      </c>
      <c r="AY218" s="171" t="s">
        <v>141</v>
      </c>
    </row>
    <row r="219" spans="1:65" s="14" customFormat="1">
      <c r="B219" s="178"/>
      <c r="D219" s="170" t="s">
        <v>148</v>
      </c>
      <c r="E219" s="179" t="s">
        <v>1</v>
      </c>
      <c r="F219" s="180" t="s">
        <v>150</v>
      </c>
      <c r="H219" s="181">
        <v>4.2000000000000003E-2</v>
      </c>
      <c r="I219" s="182"/>
      <c r="L219" s="178"/>
      <c r="M219" s="183"/>
      <c r="N219" s="184"/>
      <c r="O219" s="184"/>
      <c r="P219" s="184"/>
      <c r="Q219" s="184"/>
      <c r="R219" s="184"/>
      <c r="S219" s="184"/>
      <c r="T219" s="185"/>
      <c r="AT219" s="179" t="s">
        <v>148</v>
      </c>
      <c r="AU219" s="179" t="s">
        <v>86</v>
      </c>
      <c r="AV219" s="14" t="s">
        <v>147</v>
      </c>
      <c r="AW219" s="14" t="s">
        <v>31</v>
      </c>
      <c r="AX219" s="14" t="s">
        <v>81</v>
      </c>
      <c r="AY219" s="179" t="s">
        <v>141</v>
      </c>
    </row>
    <row r="220" spans="1:65" s="2" customFormat="1" ht="24.2" customHeight="1">
      <c r="A220" s="31"/>
      <c r="B220" s="154"/>
      <c r="C220" s="155" t="s">
        <v>226</v>
      </c>
      <c r="D220" s="155" t="s">
        <v>143</v>
      </c>
      <c r="E220" s="156" t="s">
        <v>446</v>
      </c>
      <c r="F220" s="157" t="s">
        <v>447</v>
      </c>
      <c r="G220" s="158" t="s">
        <v>260</v>
      </c>
      <c r="H220" s="159">
        <v>4.8000000000000001E-2</v>
      </c>
      <c r="I220" s="160"/>
      <c r="J220" s="161">
        <f>ROUND(I220*H220,2)</f>
        <v>0</v>
      </c>
      <c r="K220" s="162"/>
      <c r="L220" s="32"/>
      <c r="M220" s="163" t="s">
        <v>1</v>
      </c>
      <c r="N220" s="164" t="s">
        <v>41</v>
      </c>
      <c r="O220" s="60"/>
      <c r="P220" s="165">
        <f>O220*H220</f>
        <v>0</v>
      </c>
      <c r="Q220" s="165">
        <v>0</v>
      </c>
      <c r="R220" s="165">
        <f>Q220*H220</f>
        <v>0</v>
      </c>
      <c r="S220" s="165">
        <v>0</v>
      </c>
      <c r="T220" s="166">
        <f>S220*H220</f>
        <v>0</v>
      </c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R220" s="167" t="s">
        <v>184</v>
      </c>
      <c r="AT220" s="167" t="s">
        <v>143</v>
      </c>
      <c r="AU220" s="167" t="s">
        <v>86</v>
      </c>
      <c r="AY220" s="16" t="s">
        <v>141</v>
      </c>
      <c r="BE220" s="168">
        <f>IF(N220="základná",J220,0)</f>
        <v>0</v>
      </c>
      <c r="BF220" s="168">
        <f>IF(N220="znížená",J220,0)</f>
        <v>0</v>
      </c>
      <c r="BG220" s="168">
        <f>IF(N220="zákl. prenesená",J220,0)</f>
        <v>0</v>
      </c>
      <c r="BH220" s="168">
        <f>IF(N220="zníž. prenesená",J220,0)</f>
        <v>0</v>
      </c>
      <c r="BI220" s="168">
        <f>IF(N220="nulová",J220,0)</f>
        <v>0</v>
      </c>
      <c r="BJ220" s="16" t="s">
        <v>86</v>
      </c>
      <c r="BK220" s="168">
        <f>ROUND(I220*H220,2)</f>
        <v>0</v>
      </c>
      <c r="BL220" s="16" t="s">
        <v>184</v>
      </c>
      <c r="BM220" s="167" t="s">
        <v>310</v>
      </c>
    </row>
    <row r="221" spans="1:65" s="12" customFormat="1" ht="22.9" customHeight="1">
      <c r="B221" s="141"/>
      <c r="D221" s="142" t="s">
        <v>74</v>
      </c>
      <c r="E221" s="152" t="s">
        <v>620</v>
      </c>
      <c r="F221" s="152" t="s">
        <v>621</v>
      </c>
      <c r="I221" s="144"/>
      <c r="J221" s="153">
        <f>BK221</f>
        <v>0</v>
      </c>
      <c r="L221" s="141"/>
      <c r="M221" s="146"/>
      <c r="N221" s="147"/>
      <c r="O221" s="147"/>
      <c r="P221" s="148">
        <f>SUM(P222:P242)</f>
        <v>0</v>
      </c>
      <c r="Q221" s="147"/>
      <c r="R221" s="148">
        <f>SUM(R222:R242)</f>
        <v>0</v>
      </c>
      <c r="S221" s="147"/>
      <c r="T221" s="149">
        <f>SUM(T222:T242)</f>
        <v>0</v>
      </c>
      <c r="AR221" s="142" t="s">
        <v>86</v>
      </c>
      <c r="AT221" s="150" t="s">
        <v>74</v>
      </c>
      <c r="AU221" s="150" t="s">
        <v>81</v>
      </c>
      <c r="AY221" s="142" t="s">
        <v>141</v>
      </c>
      <c r="BK221" s="151">
        <f>SUM(BK222:BK242)</f>
        <v>0</v>
      </c>
    </row>
    <row r="222" spans="1:65" s="2" customFormat="1" ht="21.75" customHeight="1">
      <c r="A222" s="31"/>
      <c r="B222" s="154"/>
      <c r="C222" s="155" t="s">
        <v>311</v>
      </c>
      <c r="D222" s="155" t="s">
        <v>143</v>
      </c>
      <c r="E222" s="156" t="s">
        <v>622</v>
      </c>
      <c r="F222" s="157" t="s">
        <v>623</v>
      </c>
      <c r="G222" s="158" t="s">
        <v>153</v>
      </c>
      <c r="H222" s="159">
        <v>10.199999999999999</v>
      </c>
      <c r="I222" s="160"/>
      <c r="J222" s="161">
        <f>ROUND(I222*H222,2)</f>
        <v>0</v>
      </c>
      <c r="K222" s="162"/>
      <c r="L222" s="32"/>
      <c r="M222" s="163" t="s">
        <v>1</v>
      </c>
      <c r="N222" s="164" t="s">
        <v>41</v>
      </c>
      <c r="O222" s="60"/>
      <c r="P222" s="165">
        <f>O222*H222</f>
        <v>0</v>
      </c>
      <c r="Q222" s="165">
        <v>0</v>
      </c>
      <c r="R222" s="165">
        <f>Q222*H222</f>
        <v>0</v>
      </c>
      <c r="S222" s="165">
        <v>0</v>
      </c>
      <c r="T222" s="166">
        <f>S222*H222</f>
        <v>0</v>
      </c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R222" s="167" t="s">
        <v>184</v>
      </c>
      <c r="AT222" s="167" t="s">
        <v>143</v>
      </c>
      <c r="AU222" s="167" t="s">
        <v>86</v>
      </c>
      <c r="AY222" s="16" t="s">
        <v>141</v>
      </c>
      <c r="BE222" s="168">
        <f>IF(N222="základná",J222,0)</f>
        <v>0</v>
      </c>
      <c r="BF222" s="168">
        <f>IF(N222="znížená",J222,0)</f>
        <v>0</v>
      </c>
      <c r="BG222" s="168">
        <f>IF(N222="zákl. prenesená",J222,0)</f>
        <v>0</v>
      </c>
      <c r="BH222" s="168">
        <f>IF(N222="zníž. prenesená",J222,0)</f>
        <v>0</v>
      </c>
      <c r="BI222" s="168">
        <f>IF(N222="nulová",J222,0)</f>
        <v>0</v>
      </c>
      <c r="BJ222" s="16" t="s">
        <v>86</v>
      </c>
      <c r="BK222" s="168">
        <f>ROUND(I222*H222,2)</f>
        <v>0</v>
      </c>
      <c r="BL222" s="16" t="s">
        <v>184</v>
      </c>
      <c r="BM222" s="167" t="s">
        <v>314</v>
      </c>
    </row>
    <row r="223" spans="1:65" s="13" customFormat="1">
      <c r="B223" s="169"/>
      <c r="D223" s="170" t="s">
        <v>148</v>
      </c>
      <c r="E223" s="171" t="s">
        <v>1</v>
      </c>
      <c r="F223" s="172" t="s">
        <v>624</v>
      </c>
      <c r="H223" s="173">
        <v>10.199999999999999</v>
      </c>
      <c r="I223" s="174"/>
      <c r="L223" s="169"/>
      <c r="M223" s="175"/>
      <c r="N223" s="176"/>
      <c r="O223" s="176"/>
      <c r="P223" s="176"/>
      <c r="Q223" s="176"/>
      <c r="R223" s="176"/>
      <c r="S223" s="176"/>
      <c r="T223" s="177"/>
      <c r="AT223" s="171" t="s">
        <v>148</v>
      </c>
      <c r="AU223" s="171" t="s">
        <v>86</v>
      </c>
      <c r="AV223" s="13" t="s">
        <v>86</v>
      </c>
      <c r="AW223" s="13" t="s">
        <v>31</v>
      </c>
      <c r="AX223" s="13" t="s">
        <v>75</v>
      </c>
      <c r="AY223" s="171" t="s">
        <v>141</v>
      </c>
    </row>
    <row r="224" spans="1:65" s="14" customFormat="1">
      <c r="B224" s="178"/>
      <c r="D224" s="170" t="s">
        <v>148</v>
      </c>
      <c r="E224" s="179" t="s">
        <v>1</v>
      </c>
      <c r="F224" s="180" t="s">
        <v>150</v>
      </c>
      <c r="H224" s="181">
        <v>10.199999999999999</v>
      </c>
      <c r="I224" s="182"/>
      <c r="L224" s="178"/>
      <c r="M224" s="183"/>
      <c r="N224" s="184"/>
      <c r="O224" s="184"/>
      <c r="P224" s="184"/>
      <c r="Q224" s="184"/>
      <c r="R224" s="184"/>
      <c r="S224" s="184"/>
      <c r="T224" s="185"/>
      <c r="AT224" s="179" t="s">
        <v>148</v>
      </c>
      <c r="AU224" s="179" t="s">
        <v>86</v>
      </c>
      <c r="AV224" s="14" t="s">
        <v>147</v>
      </c>
      <c r="AW224" s="14" t="s">
        <v>31</v>
      </c>
      <c r="AX224" s="14" t="s">
        <v>81</v>
      </c>
      <c r="AY224" s="179" t="s">
        <v>141</v>
      </c>
    </row>
    <row r="225" spans="1:65" s="2" customFormat="1" ht="24.2" customHeight="1">
      <c r="A225" s="31"/>
      <c r="B225" s="154"/>
      <c r="C225" s="186" t="s">
        <v>231</v>
      </c>
      <c r="D225" s="186" t="s">
        <v>195</v>
      </c>
      <c r="E225" s="187" t="s">
        <v>625</v>
      </c>
      <c r="F225" s="188" t="s">
        <v>626</v>
      </c>
      <c r="G225" s="189" t="s">
        <v>153</v>
      </c>
      <c r="H225" s="190">
        <v>11.73</v>
      </c>
      <c r="I225" s="191"/>
      <c r="J225" s="192">
        <f>ROUND(I225*H225,2)</f>
        <v>0</v>
      </c>
      <c r="K225" s="193"/>
      <c r="L225" s="194"/>
      <c r="M225" s="195" t="s">
        <v>1</v>
      </c>
      <c r="N225" s="196" t="s">
        <v>41</v>
      </c>
      <c r="O225" s="60"/>
      <c r="P225" s="165">
        <f>O225*H225</f>
        <v>0</v>
      </c>
      <c r="Q225" s="165">
        <v>0</v>
      </c>
      <c r="R225" s="165">
        <f>Q225*H225</f>
        <v>0</v>
      </c>
      <c r="S225" s="165">
        <v>0</v>
      </c>
      <c r="T225" s="166">
        <f>S225*H225</f>
        <v>0</v>
      </c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R225" s="167" t="s">
        <v>216</v>
      </c>
      <c r="AT225" s="167" t="s">
        <v>195</v>
      </c>
      <c r="AU225" s="167" t="s">
        <v>86</v>
      </c>
      <c r="AY225" s="16" t="s">
        <v>141</v>
      </c>
      <c r="BE225" s="168">
        <f>IF(N225="základná",J225,0)</f>
        <v>0</v>
      </c>
      <c r="BF225" s="168">
        <f>IF(N225="znížená",J225,0)</f>
        <v>0</v>
      </c>
      <c r="BG225" s="168">
        <f>IF(N225="zákl. prenesená",J225,0)</f>
        <v>0</v>
      </c>
      <c r="BH225" s="168">
        <f>IF(N225="zníž. prenesená",J225,0)</f>
        <v>0</v>
      </c>
      <c r="BI225" s="168">
        <f>IF(N225="nulová",J225,0)</f>
        <v>0</v>
      </c>
      <c r="BJ225" s="16" t="s">
        <v>86</v>
      </c>
      <c r="BK225" s="168">
        <f>ROUND(I225*H225,2)</f>
        <v>0</v>
      </c>
      <c r="BL225" s="16" t="s">
        <v>184</v>
      </c>
      <c r="BM225" s="167" t="s">
        <v>317</v>
      </c>
    </row>
    <row r="226" spans="1:65" s="13" customFormat="1">
      <c r="B226" s="169"/>
      <c r="D226" s="170" t="s">
        <v>148</v>
      </c>
      <c r="E226" s="171" t="s">
        <v>1</v>
      </c>
      <c r="F226" s="172" t="s">
        <v>627</v>
      </c>
      <c r="H226" s="173">
        <v>11.73</v>
      </c>
      <c r="I226" s="174"/>
      <c r="L226" s="169"/>
      <c r="M226" s="175"/>
      <c r="N226" s="176"/>
      <c r="O226" s="176"/>
      <c r="P226" s="176"/>
      <c r="Q226" s="176"/>
      <c r="R226" s="176"/>
      <c r="S226" s="176"/>
      <c r="T226" s="177"/>
      <c r="AT226" s="171" t="s">
        <v>148</v>
      </c>
      <c r="AU226" s="171" t="s">
        <v>86</v>
      </c>
      <c r="AV226" s="13" t="s">
        <v>86</v>
      </c>
      <c r="AW226" s="13" t="s">
        <v>31</v>
      </c>
      <c r="AX226" s="13" t="s">
        <v>75</v>
      </c>
      <c r="AY226" s="171" t="s">
        <v>141</v>
      </c>
    </row>
    <row r="227" spans="1:65" s="14" customFormat="1">
      <c r="B227" s="178"/>
      <c r="D227" s="170" t="s">
        <v>148</v>
      </c>
      <c r="E227" s="179" t="s">
        <v>1</v>
      </c>
      <c r="F227" s="180" t="s">
        <v>150</v>
      </c>
      <c r="H227" s="181">
        <v>11.73</v>
      </c>
      <c r="I227" s="182"/>
      <c r="L227" s="178"/>
      <c r="M227" s="183"/>
      <c r="N227" s="184"/>
      <c r="O227" s="184"/>
      <c r="P227" s="184"/>
      <c r="Q227" s="184"/>
      <c r="R227" s="184"/>
      <c r="S227" s="184"/>
      <c r="T227" s="185"/>
      <c r="AT227" s="179" t="s">
        <v>148</v>
      </c>
      <c r="AU227" s="179" t="s">
        <v>86</v>
      </c>
      <c r="AV227" s="14" t="s">
        <v>147</v>
      </c>
      <c r="AW227" s="14" t="s">
        <v>31</v>
      </c>
      <c r="AX227" s="14" t="s">
        <v>81</v>
      </c>
      <c r="AY227" s="179" t="s">
        <v>141</v>
      </c>
    </row>
    <row r="228" spans="1:65" s="2" customFormat="1" ht="24.2" customHeight="1">
      <c r="A228" s="31"/>
      <c r="B228" s="154"/>
      <c r="C228" s="155" t="s">
        <v>319</v>
      </c>
      <c r="D228" s="155" t="s">
        <v>143</v>
      </c>
      <c r="E228" s="156" t="s">
        <v>628</v>
      </c>
      <c r="F228" s="157" t="s">
        <v>629</v>
      </c>
      <c r="G228" s="158" t="s">
        <v>153</v>
      </c>
      <c r="H228" s="159">
        <v>9.57</v>
      </c>
      <c r="I228" s="160"/>
      <c r="J228" s="161">
        <f>ROUND(I228*H228,2)</f>
        <v>0</v>
      </c>
      <c r="K228" s="162"/>
      <c r="L228" s="32"/>
      <c r="M228" s="163" t="s">
        <v>1</v>
      </c>
      <c r="N228" s="164" t="s">
        <v>41</v>
      </c>
      <c r="O228" s="60"/>
      <c r="P228" s="165">
        <f>O228*H228</f>
        <v>0</v>
      </c>
      <c r="Q228" s="165">
        <v>0</v>
      </c>
      <c r="R228" s="165">
        <f>Q228*H228</f>
        <v>0</v>
      </c>
      <c r="S228" s="165">
        <v>0</v>
      </c>
      <c r="T228" s="166">
        <f>S228*H228</f>
        <v>0</v>
      </c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R228" s="167" t="s">
        <v>184</v>
      </c>
      <c r="AT228" s="167" t="s">
        <v>143</v>
      </c>
      <c r="AU228" s="167" t="s">
        <v>86</v>
      </c>
      <c r="AY228" s="16" t="s">
        <v>141</v>
      </c>
      <c r="BE228" s="168">
        <f>IF(N228="základná",J228,0)</f>
        <v>0</v>
      </c>
      <c r="BF228" s="168">
        <f>IF(N228="znížená",J228,0)</f>
        <v>0</v>
      </c>
      <c r="BG228" s="168">
        <f>IF(N228="zákl. prenesená",J228,0)</f>
        <v>0</v>
      </c>
      <c r="BH228" s="168">
        <f>IF(N228="zníž. prenesená",J228,0)</f>
        <v>0</v>
      </c>
      <c r="BI228" s="168">
        <f>IF(N228="nulová",J228,0)</f>
        <v>0</v>
      </c>
      <c r="BJ228" s="16" t="s">
        <v>86</v>
      </c>
      <c r="BK228" s="168">
        <f>ROUND(I228*H228,2)</f>
        <v>0</v>
      </c>
      <c r="BL228" s="16" t="s">
        <v>184</v>
      </c>
      <c r="BM228" s="167" t="s">
        <v>322</v>
      </c>
    </row>
    <row r="229" spans="1:65" s="13" customFormat="1">
      <c r="B229" s="169"/>
      <c r="D229" s="170" t="s">
        <v>148</v>
      </c>
      <c r="E229" s="171" t="s">
        <v>1</v>
      </c>
      <c r="F229" s="172" t="s">
        <v>630</v>
      </c>
      <c r="H229" s="173">
        <v>9.57</v>
      </c>
      <c r="I229" s="174"/>
      <c r="L229" s="169"/>
      <c r="M229" s="175"/>
      <c r="N229" s="176"/>
      <c r="O229" s="176"/>
      <c r="P229" s="176"/>
      <c r="Q229" s="176"/>
      <c r="R229" s="176"/>
      <c r="S229" s="176"/>
      <c r="T229" s="177"/>
      <c r="AT229" s="171" t="s">
        <v>148</v>
      </c>
      <c r="AU229" s="171" t="s">
        <v>86</v>
      </c>
      <c r="AV229" s="13" t="s">
        <v>86</v>
      </c>
      <c r="AW229" s="13" t="s">
        <v>31</v>
      </c>
      <c r="AX229" s="13" t="s">
        <v>75</v>
      </c>
      <c r="AY229" s="171" t="s">
        <v>141</v>
      </c>
    </row>
    <row r="230" spans="1:65" s="14" customFormat="1">
      <c r="B230" s="178"/>
      <c r="D230" s="170" t="s">
        <v>148</v>
      </c>
      <c r="E230" s="179" t="s">
        <v>1</v>
      </c>
      <c r="F230" s="180" t="s">
        <v>150</v>
      </c>
      <c r="H230" s="181">
        <v>9.57</v>
      </c>
      <c r="I230" s="182"/>
      <c r="L230" s="178"/>
      <c r="M230" s="183"/>
      <c r="N230" s="184"/>
      <c r="O230" s="184"/>
      <c r="P230" s="184"/>
      <c r="Q230" s="184"/>
      <c r="R230" s="184"/>
      <c r="S230" s="184"/>
      <c r="T230" s="185"/>
      <c r="AT230" s="179" t="s">
        <v>148</v>
      </c>
      <c r="AU230" s="179" t="s">
        <v>86</v>
      </c>
      <c r="AV230" s="14" t="s">
        <v>147</v>
      </c>
      <c r="AW230" s="14" t="s">
        <v>31</v>
      </c>
      <c r="AX230" s="14" t="s">
        <v>81</v>
      </c>
      <c r="AY230" s="179" t="s">
        <v>141</v>
      </c>
    </row>
    <row r="231" spans="1:65" s="2" customFormat="1" ht="16.5" customHeight="1">
      <c r="A231" s="31"/>
      <c r="B231" s="154"/>
      <c r="C231" s="186" t="s">
        <v>235</v>
      </c>
      <c r="D231" s="186" t="s">
        <v>195</v>
      </c>
      <c r="E231" s="187" t="s">
        <v>631</v>
      </c>
      <c r="F231" s="188" t="s">
        <v>632</v>
      </c>
      <c r="G231" s="189" t="s">
        <v>260</v>
      </c>
      <c r="H231" s="190">
        <v>2.9000000000000001E-2</v>
      </c>
      <c r="I231" s="191"/>
      <c r="J231" s="192">
        <f>ROUND(I231*H231,2)</f>
        <v>0</v>
      </c>
      <c r="K231" s="193"/>
      <c r="L231" s="194"/>
      <c r="M231" s="195" t="s">
        <v>1</v>
      </c>
      <c r="N231" s="196" t="s">
        <v>41</v>
      </c>
      <c r="O231" s="60"/>
      <c r="P231" s="165">
        <f>O231*H231</f>
        <v>0</v>
      </c>
      <c r="Q231" s="165">
        <v>0</v>
      </c>
      <c r="R231" s="165">
        <f>Q231*H231</f>
        <v>0</v>
      </c>
      <c r="S231" s="165">
        <v>0</v>
      </c>
      <c r="T231" s="166">
        <f>S231*H231</f>
        <v>0</v>
      </c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R231" s="167" t="s">
        <v>216</v>
      </c>
      <c r="AT231" s="167" t="s">
        <v>195</v>
      </c>
      <c r="AU231" s="167" t="s">
        <v>86</v>
      </c>
      <c r="AY231" s="16" t="s">
        <v>141</v>
      </c>
      <c r="BE231" s="168">
        <f>IF(N231="základná",J231,0)</f>
        <v>0</v>
      </c>
      <c r="BF231" s="168">
        <f>IF(N231="znížená",J231,0)</f>
        <v>0</v>
      </c>
      <c r="BG231" s="168">
        <f>IF(N231="zákl. prenesená",J231,0)</f>
        <v>0</v>
      </c>
      <c r="BH231" s="168">
        <f>IF(N231="zníž. prenesená",J231,0)</f>
        <v>0</v>
      </c>
      <c r="BI231" s="168">
        <f>IF(N231="nulová",J231,0)</f>
        <v>0</v>
      </c>
      <c r="BJ231" s="16" t="s">
        <v>86</v>
      </c>
      <c r="BK231" s="168">
        <f>ROUND(I231*H231,2)</f>
        <v>0</v>
      </c>
      <c r="BL231" s="16" t="s">
        <v>184</v>
      </c>
      <c r="BM231" s="167" t="s">
        <v>326</v>
      </c>
    </row>
    <row r="232" spans="1:65" s="13" customFormat="1">
      <c r="B232" s="169"/>
      <c r="D232" s="170" t="s">
        <v>148</v>
      </c>
      <c r="E232" s="171" t="s">
        <v>1</v>
      </c>
      <c r="F232" s="172" t="s">
        <v>633</v>
      </c>
      <c r="H232" s="173">
        <v>2.9000000000000001E-2</v>
      </c>
      <c r="I232" s="174"/>
      <c r="L232" s="169"/>
      <c r="M232" s="175"/>
      <c r="N232" s="176"/>
      <c r="O232" s="176"/>
      <c r="P232" s="176"/>
      <c r="Q232" s="176"/>
      <c r="R232" s="176"/>
      <c r="S232" s="176"/>
      <c r="T232" s="177"/>
      <c r="AT232" s="171" t="s">
        <v>148</v>
      </c>
      <c r="AU232" s="171" t="s">
        <v>86</v>
      </c>
      <c r="AV232" s="13" t="s">
        <v>86</v>
      </c>
      <c r="AW232" s="13" t="s">
        <v>31</v>
      </c>
      <c r="AX232" s="13" t="s">
        <v>75</v>
      </c>
      <c r="AY232" s="171" t="s">
        <v>141</v>
      </c>
    </row>
    <row r="233" spans="1:65" s="14" customFormat="1">
      <c r="B233" s="178"/>
      <c r="D233" s="170" t="s">
        <v>148</v>
      </c>
      <c r="E233" s="179" t="s">
        <v>1</v>
      </c>
      <c r="F233" s="180" t="s">
        <v>150</v>
      </c>
      <c r="H233" s="181">
        <v>2.9000000000000001E-2</v>
      </c>
      <c r="I233" s="182"/>
      <c r="L233" s="178"/>
      <c r="M233" s="183"/>
      <c r="N233" s="184"/>
      <c r="O233" s="184"/>
      <c r="P233" s="184"/>
      <c r="Q233" s="184"/>
      <c r="R233" s="184"/>
      <c r="S233" s="184"/>
      <c r="T233" s="185"/>
      <c r="AT233" s="179" t="s">
        <v>148</v>
      </c>
      <c r="AU233" s="179" t="s">
        <v>86</v>
      </c>
      <c r="AV233" s="14" t="s">
        <v>147</v>
      </c>
      <c r="AW233" s="14" t="s">
        <v>31</v>
      </c>
      <c r="AX233" s="14" t="s">
        <v>81</v>
      </c>
      <c r="AY233" s="179" t="s">
        <v>141</v>
      </c>
    </row>
    <row r="234" spans="1:65" s="2" customFormat="1" ht="24.2" customHeight="1">
      <c r="A234" s="31"/>
      <c r="B234" s="154"/>
      <c r="C234" s="155" t="s">
        <v>328</v>
      </c>
      <c r="D234" s="155" t="s">
        <v>143</v>
      </c>
      <c r="E234" s="156" t="s">
        <v>634</v>
      </c>
      <c r="F234" s="157" t="s">
        <v>635</v>
      </c>
      <c r="G234" s="158" t="s">
        <v>153</v>
      </c>
      <c r="H234" s="159">
        <v>10.33</v>
      </c>
      <c r="I234" s="160"/>
      <c r="J234" s="161">
        <f>ROUND(I234*H234,2)</f>
        <v>0</v>
      </c>
      <c r="K234" s="162"/>
      <c r="L234" s="32"/>
      <c r="M234" s="163" t="s">
        <v>1</v>
      </c>
      <c r="N234" s="164" t="s">
        <v>41</v>
      </c>
      <c r="O234" s="60"/>
      <c r="P234" s="165">
        <f>O234*H234</f>
        <v>0</v>
      </c>
      <c r="Q234" s="165">
        <v>0</v>
      </c>
      <c r="R234" s="165">
        <f>Q234*H234</f>
        <v>0</v>
      </c>
      <c r="S234" s="165">
        <v>0</v>
      </c>
      <c r="T234" s="166">
        <f>S234*H234</f>
        <v>0</v>
      </c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R234" s="167" t="s">
        <v>184</v>
      </c>
      <c r="AT234" s="167" t="s">
        <v>143</v>
      </c>
      <c r="AU234" s="167" t="s">
        <v>86</v>
      </c>
      <c r="AY234" s="16" t="s">
        <v>141</v>
      </c>
      <c r="BE234" s="168">
        <f>IF(N234="základná",J234,0)</f>
        <v>0</v>
      </c>
      <c r="BF234" s="168">
        <f>IF(N234="znížená",J234,0)</f>
        <v>0</v>
      </c>
      <c r="BG234" s="168">
        <f>IF(N234="zákl. prenesená",J234,0)</f>
        <v>0</v>
      </c>
      <c r="BH234" s="168">
        <f>IF(N234="zníž. prenesená",J234,0)</f>
        <v>0</v>
      </c>
      <c r="BI234" s="168">
        <f>IF(N234="nulová",J234,0)</f>
        <v>0</v>
      </c>
      <c r="BJ234" s="16" t="s">
        <v>86</v>
      </c>
      <c r="BK234" s="168">
        <f>ROUND(I234*H234,2)</f>
        <v>0</v>
      </c>
      <c r="BL234" s="16" t="s">
        <v>184</v>
      </c>
      <c r="BM234" s="167" t="s">
        <v>331</v>
      </c>
    </row>
    <row r="235" spans="1:65" s="13" customFormat="1">
      <c r="B235" s="169"/>
      <c r="D235" s="170" t="s">
        <v>148</v>
      </c>
      <c r="E235" s="171" t="s">
        <v>1</v>
      </c>
      <c r="F235" s="172" t="s">
        <v>636</v>
      </c>
      <c r="H235" s="173">
        <v>10.33</v>
      </c>
      <c r="I235" s="174"/>
      <c r="L235" s="169"/>
      <c r="M235" s="175"/>
      <c r="N235" s="176"/>
      <c r="O235" s="176"/>
      <c r="P235" s="176"/>
      <c r="Q235" s="176"/>
      <c r="R235" s="176"/>
      <c r="S235" s="176"/>
      <c r="T235" s="177"/>
      <c r="AT235" s="171" t="s">
        <v>148</v>
      </c>
      <c r="AU235" s="171" t="s">
        <v>86</v>
      </c>
      <c r="AV235" s="13" t="s">
        <v>86</v>
      </c>
      <c r="AW235" s="13" t="s">
        <v>31</v>
      </c>
      <c r="AX235" s="13" t="s">
        <v>75</v>
      </c>
      <c r="AY235" s="171" t="s">
        <v>141</v>
      </c>
    </row>
    <row r="236" spans="1:65" s="14" customFormat="1">
      <c r="B236" s="178"/>
      <c r="D236" s="170" t="s">
        <v>148</v>
      </c>
      <c r="E236" s="179" t="s">
        <v>1</v>
      </c>
      <c r="F236" s="180" t="s">
        <v>150</v>
      </c>
      <c r="H236" s="181">
        <v>10.33</v>
      </c>
      <c r="I236" s="182"/>
      <c r="L236" s="178"/>
      <c r="M236" s="183"/>
      <c r="N236" s="184"/>
      <c r="O236" s="184"/>
      <c r="P236" s="184"/>
      <c r="Q236" s="184"/>
      <c r="R236" s="184"/>
      <c r="S236" s="184"/>
      <c r="T236" s="185"/>
      <c r="AT236" s="179" t="s">
        <v>148</v>
      </c>
      <c r="AU236" s="179" t="s">
        <v>86</v>
      </c>
      <c r="AV236" s="14" t="s">
        <v>147</v>
      </c>
      <c r="AW236" s="14" t="s">
        <v>31</v>
      </c>
      <c r="AX236" s="14" t="s">
        <v>81</v>
      </c>
      <c r="AY236" s="179" t="s">
        <v>141</v>
      </c>
    </row>
    <row r="237" spans="1:65" s="2" customFormat="1" ht="16.5" customHeight="1">
      <c r="A237" s="31"/>
      <c r="B237" s="154"/>
      <c r="C237" s="186" t="s">
        <v>239</v>
      </c>
      <c r="D237" s="186" t="s">
        <v>195</v>
      </c>
      <c r="E237" s="187" t="s">
        <v>637</v>
      </c>
      <c r="F237" s="188" t="s">
        <v>638</v>
      </c>
      <c r="G237" s="189" t="s">
        <v>153</v>
      </c>
      <c r="H237" s="190">
        <v>10.33</v>
      </c>
      <c r="I237" s="191"/>
      <c r="J237" s="192">
        <f>ROUND(I237*H237,2)</f>
        <v>0</v>
      </c>
      <c r="K237" s="193"/>
      <c r="L237" s="194"/>
      <c r="M237" s="195" t="s">
        <v>1</v>
      </c>
      <c r="N237" s="196" t="s">
        <v>41</v>
      </c>
      <c r="O237" s="60"/>
      <c r="P237" s="165">
        <f>O237*H237</f>
        <v>0</v>
      </c>
      <c r="Q237" s="165">
        <v>0</v>
      </c>
      <c r="R237" s="165">
        <f>Q237*H237</f>
        <v>0</v>
      </c>
      <c r="S237" s="165">
        <v>0</v>
      </c>
      <c r="T237" s="166">
        <f>S237*H237</f>
        <v>0</v>
      </c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R237" s="167" t="s">
        <v>216</v>
      </c>
      <c r="AT237" s="167" t="s">
        <v>195</v>
      </c>
      <c r="AU237" s="167" t="s">
        <v>86</v>
      </c>
      <c r="AY237" s="16" t="s">
        <v>141</v>
      </c>
      <c r="BE237" s="168">
        <f>IF(N237="základná",J237,0)</f>
        <v>0</v>
      </c>
      <c r="BF237" s="168">
        <f>IF(N237="znížená",J237,0)</f>
        <v>0</v>
      </c>
      <c r="BG237" s="168">
        <f>IF(N237="zákl. prenesená",J237,0)</f>
        <v>0</v>
      </c>
      <c r="BH237" s="168">
        <f>IF(N237="zníž. prenesená",J237,0)</f>
        <v>0</v>
      </c>
      <c r="BI237" s="168">
        <f>IF(N237="nulová",J237,0)</f>
        <v>0</v>
      </c>
      <c r="BJ237" s="16" t="s">
        <v>86</v>
      </c>
      <c r="BK237" s="168">
        <f>ROUND(I237*H237,2)</f>
        <v>0</v>
      </c>
      <c r="BL237" s="16" t="s">
        <v>184</v>
      </c>
      <c r="BM237" s="167" t="s">
        <v>335</v>
      </c>
    </row>
    <row r="238" spans="1:65" s="2" customFormat="1" ht="33" customHeight="1">
      <c r="A238" s="31"/>
      <c r="B238" s="154"/>
      <c r="C238" s="155" t="s">
        <v>336</v>
      </c>
      <c r="D238" s="155" t="s">
        <v>143</v>
      </c>
      <c r="E238" s="156" t="s">
        <v>639</v>
      </c>
      <c r="F238" s="157" t="s">
        <v>640</v>
      </c>
      <c r="G238" s="158" t="s">
        <v>153</v>
      </c>
      <c r="H238" s="159">
        <v>12.452999999999999</v>
      </c>
      <c r="I238" s="160"/>
      <c r="J238" s="161">
        <f>ROUND(I238*H238,2)</f>
        <v>0</v>
      </c>
      <c r="K238" s="162"/>
      <c r="L238" s="32"/>
      <c r="M238" s="163" t="s">
        <v>1</v>
      </c>
      <c r="N238" s="164" t="s">
        <v>41</v>
      </c>
      <c r="O238" s="60"/>
      <c r="P238" s="165">
        <f>O238*H238</f>
        <v>0</v>
      </c>
      <c r="Q238" s="165">
        <v>0</v>
      </c>
      <c r="R238" s="165">
        <f>Q238*H238</f>
        <v>0</v>
      </c>
      <c r="S238" s="165">
        <v>0</v>
      </c>
      <c r="T238" s="166">
        <f>S238*H238</f>
        <v>0</v>
      </c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R238" s="167" t="s">
        <v>184</v>
      </c>
      <c r="AT238" s="167" t="s">
        <v>143</v>
      </c>
      <c r="AU238" s="167" t="s">
        <v>86</v>
      </c>
      <c r="AY238" s="16" t="s">
        <v>141</v>
      </c>
      <c r="BE238" s="168">
        <f>IF(N238="základná",J238,0)</f>
        <v>0</v>
      </c>
      <c r="BF238" s="168">
        <f>IF(N238="znížená",J238,0)</f>
        <v>0</v>
      </c>
      <c r="BG238" s="168">
        <f>IF(N238="zákl. prenesená",J238,0)</f>
        <v>0</v>
      </c>
      <c r="BH238" s="168">
        <f>IF(N238="zníž. prenesená",J238,0)</f>
        <v>0</v>
      </c>
      <c r="BI238" s="168">
        <f>IF(N238="nulová",J238,0)</f>
        <v>0</v>
      </c>
      <c r="BJ238" s="16" t="s">
        <v>86</v>
      </c>
      <c r="BK238" s="168">
        <f>ROUND(I238*H238,2)</f>
        <v>0</v>
      </c>
      <c r="BL238" s="16" t="s">
        <v>184</v>
      </c>
      <c r="BM238" s="167" t="s">
        <v>339</v>
      </c>
    </row>
    <row r="239" spans="1:65" s="13" customFormat="1">
      <c r="B239" s="169"/>
      <c r="D239" s="170" t="s">
        <v>148</v>
      </c>
      <c r="E239" s="171" t="s">
        <v>1</v>
      </c>
      <c r="F239" s="172" t="s">
        <v>641</v>
      </c>
      <c r="H239" s="173">
        <v>12.452999999999999</v>
      </c>
      <c r="I239" s="174"/>
      <c r="L239" s="169"/>
      <c r="M239" s="175"/>
      <c r="N239" s="176"/>
      <c r="O239" s="176"/>
      <c r="P239" s="176"/>
      <c r="Q239" s="176"/>
      <c r="R239" s="176"/>
      <c r="S239" s="176"/>
      <c r="T239" s="177"/>
      <c r="AT239" s="171" t="s">
        <v>148</v>
      </c>
      <c r="AU239" s="171" t="s">
        <v>86</v>
      </c>
      <c r="AV239" s="13" t="s">
        <v>86</v>
      </c>
      <c r="AW239" s="13" t="s">
        <v>31</v>
      </c>
      <c r="AX239" s="13" t="s">
        <v>75</v>
      </c>
      <c r="AY239" s="171" t="s">
        <v>141</v>
      </c>
    </row>
    <row r="240" spans="1:65" s="14" customFormat="1">
      <c r="B240" s="178"/>
      <c r="D240" s="170" t="s">
        <v>148</v>
      </c>
      <c r="E240" s="179" t="s">
        <v>1</v>
      </c>
      <c r="F240" s="180" t="s">
        <v>150</v>
      </c>
      <c r="H240" s="181">
        <v>12.452999999999999</v>
      </c>
      <c r="I240" s="182"/>
      <c r="L240" s="178"/>
      <c r="M240" s="183"/>
      <c r="N240" s="184"/>
      <c r="O240" s="184"/>
      <c r="P240" s="184"/>
      <c r="Q240" s="184"/>
      <c r="R240" s="184"/>
      <c r="S240" s="184"/>
      <c r="T240" s="185"/>
      <c r="AT240" s="179" t="s">
        <v>148</v>
      </c>
      <c r="AU240" s="179" t="s">
        <v>86</v>
      </c>
      <c r="AV240" s="14" t="s">
        <v>147</v>
      </c>
      <c r="AW240" s="14" t="s">
        <v>31</v>
      </c>
      <c r="AX240" s="14" t="s">
        <v>81</v>
      </c>
      <c r="AY240" s="179" t="s">
        <v>141</v>
      </c>
    </row>
    <row r="241" spans="1:65" s="2" customFormat="1" ht="37.9" customHeight="1">
      <c r="A241" s="31"/>
      <c r="B241" s="154"/>
      <c r="C241" s="186" t="s">
        <v>243</v>
      </c>
      <c r="D241" s="186" t="s">
        <v>195</v>
      </c>
      <c r="E241" s="187" t="s">
        <v>642</v>
      </c>
      <c r="F241" s="188" t="s">
        <v>643</v>
      </c>
      <c r="G241" s="189" t="s">
        <v>153</v>
      </c>
      <c r="H241" s="190">
        <v>12.452999999999999</v>
      </c>
      <c r="I241" s="191"/>
      <c r="J241" s="192">
        <f>ROUND(I241*H241,2)</f>
        <v>0</v>
      </c>
      <c r="K241" s="193"/>
      <c r="L241" s="194"/>
      <c r="M241" s="195" t="s">
        <v>1</v>
      </c>
      <c r="N241" s="196" t="s">
        <v>41</v>
      </c>
      <c r="O241" s="60"/>
      <c r="P241" s="165">
        <f>O241*H241</f>
        <v>0</v>
      </c>
      <c r="Q241" s="165">
        <v>0</v>
      </c>
      <c r="R241" s="165">
        <f>Q241*H241</f>
        <v>0</v>
      </c>
      <c r="S241" s="165">
        <v>0</v>
      </c>
      <c r="T241" s="166">
        <f>S241*H241</f>
        <v>0</v>
      </c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R241" s="167" t="s">
        <v>216</v>
      </c>
      <c r="AT241" s="167" t="s">
        <v>195</v>
      </c>
      <c r="AU241" s="167" t="s">
        <v>86</v>
      </c>
      <c r="AY241" s="16" t="s">
        <v>141</v>
      </c>
      <c r="BE241" s="168">
        <f>IF(N241="základná",J241,0)</f>
        <v>0</v>
      </c>
      <c r="BF241" s="168">
        <f>IF(N241="znížená",J241,0)</f>
        <v>0</v>
      </c>
      <c r="BG241" s="168">
        <f>IF(N241="zákl. prenesená",J241,0)</f>
        <v>0</v>
      </c>
      <c r="BH241" s="168">
        <f>IF(N241="zníž. prenesená",J241,0)</f>
        <v>0</v>
      </c>
      <c r="BI241" s="168">
        <f>IF(N241="nulová",J241,0)</f>
        <v>0</v>
      </c>
      <c r="BJ241" s="16" t="s">
        <v>86</v>
      </c>
      <c r="BK241" s="168">
        <f>ROUND(I241*H241,2)</f>
        <v>0</v>
      </c>
      <c r="BL241" s="16" t="s">
        <v>184</v>
      </c>
      <c r="BM241" s="167" t="s">
        <v>342</v>
      </c>
    </row>
    <row r="242" spans="1:65" s="2" customFormat="1" ht="24.2" customHeight="1">
      <c r="A242" s="31"/>
      <c r="B242" s="154"/>
      <c r="C242" s="155" t="s">
        <v>344</v>
      </c>
      <c r="D242" s="155" t="s">
        <v>143</v>
      </c>
      <c r="E242" s="156" t="s">
        <v>644</v>
      </c>
      <c r="F242" s="157" t="s">
        <v>645</v>
      </c>
      <c r="G242" s="158" t="s">
        <v>260</v>
      </c>
      <c r="H242" s="159">
        <v>0.06</v>
      </c>
      <c r="I242" s="160"/>
      <c r="J242" s="161">
        <f>ROUND(I242*H242,2)</f>
        <v>0</v>
      </c>
      <c r="K242" s="162"/>
      <c r="L242" s="32"/>
      <c r="M242" s="163" t="s">
        <v>1</v>
      </c>
      <c r="N242" s="164" t="s">
        <v>41</v>
      </c>
      <c r="O242" s="60"/>
      <c r="P242" s="165">
        <f>O242*H242</f>
        <v>0</v>
      </c>
      <c r="Q242" s="165">
        <v>0</v>
      </c>
      <c r="R242" s="165">
        <f>Q242*H242</f>
        <v>0</v>
      </c>
      <c r="S242" s="165">
        <v>0</v>
      </c>
      <c r="T242" s="166">
        <f>S242*H242</f>
        <v>0</v>
      </c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R242" s="167" t="s">
        <v>184</v>
      </c>
      <c r="AT242" s="167" t="s">
        <v>143</v>
      </c>
      <c r="AU242" s="167" t="s">
        <v>86</v>
      </c>
      <c r="AY242" s="16" t="s">
        <v>141</v>
      </c>
      <c r="BE242" s="168">
        <f>IF(N242="základná",J242,0)</f>
        <v>0</v>
      </c>
      <c r="BF242" s="168">
        <f>IF(N242="znížená",J242,0)</f>
        <v>0</v>
      </c>
      <c r="BG242" s="168">
        <f>IF(N242="zákl. prenesená",J242,0)</f>
        <v>0</v>
      </c>
      <c r="BH242" s="168">
        <f>IF(N242="zníž. prenesená",J242,0)</f>
        <v>0</v>
      </c>
      <c r="BI242" s="168">
        <f>IF(N242="nulová",J242,0)</f>
        <v>0</v>
      </c>
      <c r="BJ242" s="16" t="s">
        <v>86</v>
      </c>
      <c r="BK242" s="168">
        <f>ROUND(I242*H242,2)</f>
        <v>0</v>
      </c>
      <c r="BL242" s="16" t="s">
        <v>184</v>
      </c>
      <c r="BM242" s="167" t="s">
        <v>347</v>
      </c>
    </row>
    <row r="243" spans="1:65" s="12" customFormat="1" ht="22.9" customHeight="1">
      <c r="B243" s="141"/>
      <c r="D243" s="142" t="s">
        <v>74</v>
      </c>
      <c r="E243" s="152" t="s">
        <v>646</v>
      </c>
      <c r="F243" s="152" t="s">
        <v>647</v>
      </c>
      <c r="I243" s="144"/>
      <c r="J243" s="153">
        <f>BK243</f>
        <v>0</v>
      </c>
      <c r="L243" s="141"/>
      <c r="M243" s="146"/>
      <c r="N243" s="147"/>
      <c r="O243" s="147"/>
      <c r="P243" s="148">
        <f>SUM(P244:P250)</f>
        <v>0</v>
      </c>
      <c r="Q243" s="147"/>
      <c r="R243" s="148">
        <f>SUM(R244:R250)</f>
        <v>0</v>
      </c>
      <c r="S243" s="147"/>
      <c r="T243" s="149">
        <f>SUM(T244:T250)</f>
        <v>0</v>
      </c>
      <c r="AR243" s="142" t="s">
        <v>86</v>
      </c>
      <c r="AT243" s="150" t="s">
        <v>74</v>
      </c>
      <c r="AU243" s="150" t="s">
        <v>81</v>
      </c>
      <c r="AY243" s="142" t="s">
        <v>141</v>
      </c>
      <c r="BK243" s="151">
        <f>SUM(BK244:BK250)</f>
        <v>0</v>
      </c>
    </row>
    <row r="244" spans="1:65" s="2" customFormat="1" ht="33" customHeight="1">
      <c r="A244" s="31"/>
      <c r="B244" s="154"/>
      <c r="C244" s="155" t="s">
        <v>248</v>
      </c>
      <c r="D244" s="155" t="s">
        <v>143</v>
      </c>
      <c r="E244" s="156" t="s">
        <v>648</v>
      </c>
      <c r="F244" s="157" t="s">
        <v>649</v>
      </c>
      <c r="G244" s="158" t="s">
        <v>153</v>
      </c>
      <c r="H244" s="159">
        <v>7.47</v>
      </c>
      <c r="I244" s="160"/>
      <c r="J244" s="161">
        <f>ROUND(I244*H244,2)</f>
        <v>0</v>
      </c>
      <c r="K244" s="162"/>
      <c r="L244" s="32"/>
      <c r="M244" s="163" t="s">
        <v>1</v>
      </c>
      <c r="N244" s="164" t="s">
        <v>41</v>
      </c>
      <c r="O244" s="60"/>
      <c r="P244" s="165">
        <f>O244*H244</f>
        <v>0</v>
      </c>
      <c r="Q244" s="165">
        <v>0</v>
      </c>
      <c r="R244" s="165">
        <f>Q244*H244</f>
        <v>0</v>
      </c>
      <c r="S244" s="165">
        <v>0</v>
      </c>
      <c r="T244" s="166">
        <f>S244*H244</f>
        <v>0</v>
      </c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R244" s="167" t="s">
        <v>184</v>
      </c>
      <c r="AT244" s="167" t="s">
        <v>143</v>
      </c>
      <c r="AU244" s="167" t="s">
        <v>86</v>
      </c>
      <c r="AY244" s="16" t="s">
        <v>141</v>
      </c>
      <c r="BE244" s="168">
        <f>IF(N244="základná",J244,0)</f>
        <v>0</v>
      </c>
      <c r="BF244" s="168">
        <f>IF(N244="znížená",J244,0)</f>
        <v>0</v>
      </c>
      <c r="BG244" s="168">
        <f>IF(N244="zákl. prenesená",J244,0)</f>
        <v>0</v>
      </c>
      <c r="BH244" s="168">
        <f>IF(N244="zníž. prenesená",J244,0)</f>
        <v>0</v>
      </c>
      <c r="BI244" s="168">
        <f>IF(N244="nulová",J244,0)</f>
        <v>0</v>
      </c>
      <c r="BJ244" s="16" t="s">
        <v>86</v>
      </c>
      <c r="BK244" s="168">
        <f>ROUND(I244*H244,2)</f>
        <v>0</v>
      </c>
      <c r="BL244" s="16" t="s">
        <v>184</v>
      </c>
      <c r="BM244" s="167" t="s">
        <v>351</v>
      </c>
    </row>
    <row r="245" spans="1:65" s="13" customFormat="1">
      <c r="B245" s="169"/>
      <c r="D245" s="170" t="s">
        <v>148</v>
      </c>
      <c r="E245" s="171" t="s">
        <v>1</v>
      </c>
      <c r="F245" s="172" t="s">
        <v>650</v>
      </c>
      <c r="H245" s="173">
        <v>7.47</v>
      </c>
      <c r="I245" s="174"/>
      <c r="L245" s="169"/>
      <c r="M245" s="175"/>
      <c r="N245" s="176"/>
      <c r="O245" s="176"/>
      <c r="P245" s="176"/>
      <c r="Q245" s="176"/>
      <c r="R245" s="176"/>
      <c r="S245" s="176"/>
      <c r="T245" s="177"/>
      <c r="AT245" s="171" t="s">
        <v>148</v>
      </c>
      <c r="AU245" s="171" t="s">
        <v>86</v>
      </c>
      <c r="AV245" s="13" t="s">
        <v>86</v>
      </c>
      <c r="AW245" s="13" t="s">
        <v>31</v>
      </c>
      <c r="AX245" s="13" t="s">
        <v>75</v>
      </c>
      <c r="AY245" s="171" t="s">
        <v>141</v>
      </c>
    </row>
    <row r="246" spans="1:65" s="14" customFormat="1">
      <c r="B246" s="178"/>
      <c r="D246" s="170" t="s">
        <v>148</v>
      </c>
      <c r="E246" s="179" t="s">
        <v>1</v>
      </c>
      <c r="F246" s="180" t="s">
        <v>150</v>
      </c>
      <c r="H246" s="181">
        <v>7.47</v>
      </c>
      <c r="I246" s="182"/>
      <c r="L246" s="178"/>
      <c r="M246" s="183"/>
      <c r="N246" s="184"/>
      <c r="O246" s="184"/>
      <c r="P246" s="184"/>
      <c r="Q246" s="184"/>
      <c r="R246" s="184"/>
      <c r="S246" s="184"/>
      <c r="T246" s="185"/>
      <c r="AT246" s="179" t="s">
        <v>148</v>
      </c>
      <c r="AU246" s="179" t="s">
        <v>86</v>
      </c>
      <c r="AV246" s="14" t="s">
        <v>147</v>
      </c>
      <c r="AW246" s="14" t="s">
        <v>31</v>
      </c>
      <c r="AX246" s="14" t="s">
        <v>81</v>
      </c>
      <c r="AY246" s="179" t="s">
        <v>141</v>
      </c>
    </row>
    <row r="247" spans="1:65" s="2" customFormat="1" ht="24.2" customHeight="1">
      <c r="A247" s="31"/>
      <c r="B247" s="154"/>
      <c r="C247" s="186" t="s">
        <v>353</v>
      </c>
      <c r="D247" s="186" t="s">
        <v>195</v>
      </c>
      <c r="E247" s="187" t="s">
        <v>651</v>
      </c>
      <c r="F247" s="188" t="s">
        <v>652</v>
      </c>
      <c r="G247" s="189" t="s">
        <v>178</v>
      </c>
      <c r="H247" s="190">
        <v>0.76200000000000001</v>
      </c>
      <c r="I247" s="191"/>
      <c r="J247" s="192">
        <f>ROUND(I247*H247,2)</f>
        <v>0</v>
      </c>
      <c r="K247" s="193"/>
      <c r="L247" s="194"/>
      <c r="M247" s="195" t="s">
        <v>1</v>
      </c>
      <c r="N247" s="196" t="s">
        <v>41</v>
      </c>
      <c r="O247" s="60"/>
      <c r="P247" s="165">
        <f>O247*H247</f>
        <v>0</v>
      </c>
      <c r="Q247" s="165">
        <v>0</v>
      </c>
      <c r="R247" s="165">
        <f>Q247*H247</f>
        <v>0</v>
      </c>
      <c r="S247" s="165">
        <v>0</v>
      </c>
      <c r="T247" s="166">
        <f>S247*H247</f>
        <v>0</v>
      </c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R247" s="167" t="s">
        <v>216</v>
      </c>
      <c r="AT247" s="167" t="s">
        <v>195</v>
      </c>
      <c r="AU247" s="167" t="s">
        <v>86</v>
      </c>
      <c r="AY247" s="16" t="s">
        <v>141</v>
      </c>
      <c r="BE247" s="168">
        <f>IF(N247="základná",J247,0)</f>
        <v>0</v>
      </c>
      <c r="BF247" s="168">
        <f>IF(N247="znížená",J247,0)</f>
        <v>0</v>
      </c>
      <c r="BG247" s="168">
        <f>IF(N247="zákl. prenesená",J247,0)</f>
        <v>0</v>
      </c>
      <c r="BH247" s="168">
        <f>IF(N247="zníž. prenesená",J247,0)</f>
        <v>0</v>
      </c>
      <c r="BI247" s="168">
        <f>IF(N247="nulová",J247,0)</f>
        <v>0</v>
      </c>
      <c r="BJ247" s="16" t="s">
        <v>86</v>
      </c>
      <c r="BK247" s="168">
        <f>ROUND(I247*H247,2)</f>
        <v>0</v>
      </c>
      <c r="BL247" s="16" t="s">
        <v>184</v>
      </c>
      <c r="BM247" s="167" t="s">
        <v>356</v>
      </c>
    </row>
    <row r="248" spans="1:65" s="13" customFormat="1">
      <c r="B248" s="169"/>
      <c r="D248" s="170" t="s">
        <v>148</v>
      </c>
      <c r="E248" s="171" t="s">
        <v>1</v>
      </c>
      <c r="F248" s="172" t="s">
        <v>653</v>
      </c>
      <c r="H248" s="173">
        <v>0.76200000000000001</v>
      </c>
      <c r="I248" s="174"/>
      <c r="L248" s="169"/>
      <c r="M248" s="175"/>
      <c r="N248" s="176"/>
      <c r="O248" s="176"/>
      <c r="P248" s="176"/>
      <c r="Q248" s="176"/>
      <c r="R248" s="176"/>
      <c r="S248" s="176"/>
      <c r="T248" s="177"/>
      <c r="AT248" s="171" t="s">
        <v>148</v>
      </c>
      <c r="AU248" s="171" t="s">
        <v>86</v>
      </c>
      <c r="AV248" s="13" t="s">
        <v>86</v>
      </c>
      <c r="AW248" s="13" t="s">
        <v>31</v>
      </c>
      <c r="AX248" s="13" t="s">
        <v>75</v>
      </c>
      <c r="AY248" s="171" t="s">
        <v>141</v>
      </c>
    </row>
    <row r="249" spans="1:65" s="14" customFormat="1">
      <c r="B249" s="178"/>
      <c r="D249" s="170" t="s">
        <v>148</v>
      </c>
      <c r="E249" s="179" t="s">
        <v>1</v>
      </c>
      <c r="F249" s="180" t="s">
        <v>150</v>
      </c>
      <c r="H249" s="181">
        <v>0.76200000000000001</v>
      </c>
      <c r="I249" s="182"/>
      <c r="L249" s="178"/>
      <c r="M249" s="183"/>
      <c r="N249" s="184"/>
      <c r="O249" s="184"/>
      <c r="P249" s="184"/>
      <c r="Q249" s="184"/>
      <c r="R249" s="184"/>
      <c r="S249" s="184"/>
      <c r="T249" s="185"/>
      <c r="AT249" s="179" t="s">
        <v>148</v>
      </c>
      <c r="AU249" s="179" t="s">
        <v>86</v>
      </c>
      <c r="AV249" s="14" t="s">
        <v>147</v>
      </c>
      <c r="AW249" s="14" t="s">
        <v>31</v>
      </c>
      <c r="AX249" s="14" t="s">
        <v>81</v>
      </c>
      <c r="AY249" s="179" t="s">
        <v>141</v>
      </c>
    </row>
    <row r="250" spans="1:65" s="2" customFormat="1" ht="24.2" customHeight="1">
      <c r="A250" s="31"/>
      <c r="B250" s="154"/>
      <c r="C250" s="155" t="s">
        <v>252</v>
      </c>
      <c r="D250" s="155" t="s">
        <v>143</v>
      </c>
      <c r="E250" s="156" t="s">
        <v>654</v>
      </c>
      <c r="F250" s="157" t="s">
        <v>655</v>
      </c>
      <c r="G250" s="158" t="s">
        <v>260</v>
      </c>
      <c r="H250" s="159">
        <v>1.4999999999999999E-2</v>
      </c>
      <c r="I250" s="160"/>
      <c r="J250" s="161">
        <f>ROUND(I250*H250,2)</f>
        <v>0</v>
      </c>
      <c r="K250" s="162"/>
      <c r="L250" s="32"/>
      <c r="M250" s="163" t="s">
        <v>1</v>
      </c>
      <c r="N250" s="164" t="s">
        <v>41</v>
      </c>
      <c r="O250" s="60"/>
      <c r="P250" s="165">
        <f>O250*H250</f>
        <v>0</v>
      </c>
      <c r="Q250" s="165">
        <v>0</v>
      </c>
      <c r="R250" s="165">
        <f>Q250*H250</f>
        <v>0</v>
      </c>
      <c r="S250" s="165">
        <v>0</v>
      </c>
      <c r="T250" s="166">
        <f>S250*H250</f>
        <v>0</v>
      </c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R250" s="167" t="s">
        <v>184</v>
      </c>
      <c r="AT250" s="167" t="s">
        <v>143</v>
      </c>
      <c r="AU250" s="167" t="s">
        <v>86</v>
      </c>
      <c r="AY250" s="16" t="s">
        <v>141</v>
      </c>
      <c r="BE250" s="168">
        <f>IF(N250="základná",J250,0)</f>
        <v>0</v>
      </c>
      <c r="BF250" s="168">
        <f>IF(N250="znížená",J250,0)</f>
        <v>0</v>
      </c>
      <c r="BG250" s="168">
        <f>IF(N250="zákl. prenesená",J250,0)</f>
        <v>0</v>
      </c>
      <c r="BH250" s="168">
        <f>IF(N250="zníž. prenesená",J250,0)</f>
        <v>0</v>
      </c>
      <c r="BI250" s="168">
        <f>IF(N250="nulová",J250,0)</f>
        <v>0</v>
      </c>
      <c r="BJ250" s="16" t="s">
        <v>86</v>
      </c>
      <c r="BK250" s="168">
        <f>ROUND(I250*H250,2)</f>
        <v>0</v>
      </c>
      <c r="BL250" s="16" t="s">
        <v>184</v>
      </c>
      <c r="BM250" s="167" t="s">
        <v>361</v>
      </c>
    </row>
    <row r="251" spans="1:65" s="12" customFormat="1" ht="22.9" customHeight="1">
      <c r="B251" s="141"/>
      <c r="D251" s="142" t="s">
        <v>74</v>
      </c>
      <c r="E251" s="152" t="s">
        <v>656</v>
      </c>
      <c r="F251" s="152" t="s">
        <v>657</v>
      </c>
      <c r="I251" s="144"/>
      <c r="J251" s="153">
        <f>BK251</f>
        <v>0</v>
      </c>
      <c r="L251" s="141"/>
      <c r="M251" s="146"/>
      <c r="N251" s="147"/>
      <c r="O251" s="147"/>
      <c r="P251" s="148">
        <f>P252</f>
        <v>0</v>
      </c>
      <c r="Q251" s="147"/>
      <c r="R251" s="148">
        <f>R252</f>
        <v>0</v>
      </c>
      <c r="S251" s="147"/>
      <c r="T251" s="149">
        <f>T252</f>
        <v>0</v>
      </c>
      <c r="AR251" s="142" t="s">
        <v>86</v>
      </c>
      <c r="AT251" s="150" t="s">
        <v>74</v>
      </c>
      <c r="AU251" s="150" t="s">
        <v>81</v>
      </c>
      <c r="AY251" s="142" t="s">
        <v>141</v>
      </c>
      <c r="BK251" s="151">
        <f>BK252</f>
        <v>0</v>
      </c>
    </row>
    <row r="252" spans="1:65" s="2" customFormat="1" ht="16.5" customHeight="1">
      <c r="A252" s="31"/>
      <c r="B252" s="154"/>
      <c r="C252" s="155" t="s">
        <v>364</v>
      </c>
      <c r="D252" s="155" t="s">
        <v>143</v>
      </c>
      <c r="E252" s="156" t="s">
        <v>658</v>
      </c>
      <c r="F252" s="157" t="s">
        <v>659</v>
      </c>
      <c r="G252" s="158" t="s">
        <v>660</v>
      </c>
      <c r="H252" s="159">
        <v>1</v>
      </c>
      <c r="I252" s="160"/>
      <c r="J252" s="161">
        <f>ROUND(I252*H252,2)</f>
        <v>0</v>
      </c>
      <c r="K252" s="162"/>
      <c r="L252" s="32"/>
      <c r="M252" s="163" t="s">
        <v>1</v>
      </c>
      <c r="N252" s="164" t="s">
        <v>41</v>
      </c>
      <c r="O252" s="60"/>
      <c r="P252" s="165">
        <f>O252*H252</f>
        <v>0</v>
      </c>
      <c r="Q252" s="165">
        <v>0</v>
      </c>
      <c r="R252" s="165">
        <f>Q252*H252</f>
        <v>0</v>
      </c>
      <c r="S252" s="165">
        <v>0</v>
      </c>
      <c r="T252" s="166">
        <f>S252*H252</f>
        <v>0</v>
      </c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R252" s="167" t="s">
        <v>184</v>
      </c>
      <c r="AT252" s="167" t="s">
        <v>143</v>
      </c>
      <c r="AU252" s="167" t="s">
        <v>86</v>
      </c>
      <c r="AY252" s="16" t="s">
        <v>141</v>
      </c>
      <c r="BE252" s="168">
        <f>IF(N252="základná",J252,0)</f>
        <v>0</v>
      </c>
      <c r="BF252" s="168">
        <f>IF(N252="znížená",J252,0)</f>
        <v>0</v>
      </c>
      <c r="BG252" s="168">
        <f>IF(N252="zákl. prenesená",J252,0)</f>
        <v>0</v>
      </c>
      <c r="BH252" s="168">
        <f>IF(N252="zníž. prenesená",J252,0)</f>
        <v>0</v>
      </c>
      <c r="BI252" s="168">
        <f>IF(N252="nulová",J252,0)</f>
        <v>0</v>
      </c>
      <c r="BJ252" s="16" t="s">
        <v>86</v>
      </c>
      <c r="BK252" s="168">
        <f>ROUND(I252*H252,2)</f>
        <v>0</v>
      </c>
      <c r="BL252" s="16" t="s">
        <v>184</v>
      </c>
      <c r="BM252" s="167" t="s">
        <v>367</v>
      </c>
    </row>
    <row r="253" spans="1:65" s="12" customFormat="1" ht="22.9" customHeight="1">
      <c r="B253" s="141"/>
      <c r="D253" s="142" t="s">
        <v>74</v>
      </c>
      <c r="E253" s="152" t="s">
        <v>661</v>
      </c>
      <c r="F253" s="152" t="s">
        <v>662</v>
      </c>
      <c r="I253" s="144"/>
      <c r="J253" s="153">
        <f>BK253</f>
        <v>0</v>
      </c>
      <c r="L253" s="141"/>
      <c r="M253" s="146"/>
      <c r="N253" s="147"/>
      <c r="O253" s="147"/>
      <c r="P253" s="148">
        <f>SUM(P254:P261)</f>
        <v>0</v>
      </c>
      <c r="Q253" s="147"/>
      <c r="R253" s="148">
        <f>SUM(R254:R261)</f>
        <v>0</v>
      </c>
      <c r="S253" s="147"/>
      <c r="T253" s="149">
        <f>SUM(T254:T261)</f>
        <v>0</v>
      </c>
      <c r="AR253" s="142" t="s">
        <v>86</v>
      </c>
      <c r="AT253" s="150" t="s">
        <v>74</v>
      </c>
      <c r="AU253" s="150" t="s">
        <v>81</v>
      </c>
      <c r="AY253" s="142" t="s">
        <v>141</v>
      </c>
      <c r="BK253" s="151">
        <f>SUM(BK254:BK261)</f>
        <v>0</v>
      </c>
    </row>
    <row r="254" spans="1:65" s="2" customFormat="1" ht="16.5" customHeight="1">
      <c r="A254" s="31"/>
      <c r="B254" s="154"/>
      <c r="C254" s="155" t="s">
        <v>257</v>
      </c>
      <c r="D254" s="155" t="s">
        <v>143</v>
      </c>
      <c r="E254" s="156" t="s">
        <v>663</v>
      </c>
      <c r="F254" s="157" t="s">
        <v>664</v>
      </c>
      <c r="G254" s="158" t="s">
        <v>168</v>
      </c>
      <c r="H254" s="159">
        <v>18.100000000000001</v>
      </c>
      <c r="I254" s="160"/>
      <c r="J254" s="161">
        <f>ROUND(I254*H254,2)</f>
        <v>0</v>
      </c>
      <c r="K254" s="162"/>
      <c r="L254" s="32"/>
      <c r="M254" s="163" t="s">
        <v>1</v>
      </c>
      <c r="N254" s="164" t="s">
        <v>41</v>
      </c>
      <c r="O254" s="60"/>
      <c r="P254" s="165">
        <f>O254*H254</f>
        <v>0</v>
      </c>
      <c r="Q254" s="165">
        <v>0</v>
      </c>
      <c r="R254" s="165">
        <f>Q254*H254</f>
        <v>0</v>
      </c>
      <c r="S254" s="165">
        <v>0</v>
      </c>
      <c r="T254" s="166">
        <f>S254*H254</f>
        <v>0</v>
      </c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R254" s="167" t="s">
        <v>184</v>
      </c>
      <c r="AT254" s="167" t="s">
        <v>143</v>
      </c>
      <c r="AU254" s="167" t="s">
        <v>86</v>
      </c>
      <c r="AY254" s="16" t="s">
        <v>141</v>
      </c>
      <c r="BE254" s="168">
        <f>IF(N254="základná",J254,0)</f>
        <v>0</v>
      </c>
      <c r="BF254" s="168">
        <f>IF(N254="znížená",J254,0)</f>
        <v>0</v>
      </c>
      <c r="BG254" s="168">
        <f>IF(N254="zákl. prenesená",J254,0)</f>
        <v>0</v>
      </c>
      <c r="BH254" s="168">
        <f>IF(N254="zníž. prenesená",J254,0)</f>
        <v>0</v>
      </c>
      <c r="BI254" s="168">
        <f>IF(N254="nulová",J254,0)</f>
        <v>0</v>
      </c>
      <c r="BJ254" s="16" t="s">
        <v>86</v>
      </c>
      <c r="BK254" s="168">
        <f>ROUND(I254*H254,2)</f>
        <v>0</v>
      </c>
      <c r="BL254" s="16" t="s">
        <v>184</v>
      </c>
      <c r="BM254" s="167" t="s">
        <v>370</v>
      </c>
    </row>
    <row r="255" spans="1:65" s="13" customFormat="1">
      <c r="B255" s="169"/>
      <c r="D255" s="170" t="s">
        <v>148</v>
      </c>
      <c r="E255" s="171" t="s">
        <v>1</v>
      </c>
      <c r="F255" s="172" t="s">
        <v>665</v>
      </c>
      <c r="H255" s="173">
        <v>12</v>
      </c>
      <c r="I255" s="174"/>
      <c r="L255" s="169"/>
      <c r="M255" s="175"/>
      <c r="N255" s="176"/>
      <c r="O255" s="176"/>
      <c r="P255" s="176"/>
      <c r="Q255" s="176"/>
      <c r="R255" s="176"/>
      <c r="S255" s="176"/>
      <c r="T255" s="177"/>
      <c r="AT255" s="171" t="s">
        <v>148</v>
      </c>
      <c r="AU255" s="171" t="s">
        <v>86</v>
      </c>
      <c r="AV255" s="13" t="s">
        <v>86</v>
      </c>
      <c r="AW255" s="13" t="s">
        <v>31</v>
      </c>
      <c r="AX255" s="13" t="s">
        <v>75</v>
      </c>
      <c r="AY255" s="171" t="s">
        <v>141</v>
      </c>
    </row>
    <row r="256" spans="1:65" s="13" customFormat="1">
      <c r="B256" s="169"/>
      <c r="D256" s="170" t="s">
        <v>148</v>
      </c>
      <c r="E256" s="171" t="s">
        <v>1</v>
      </c>
      <c r="F256" s="172" t="s">
        <v>666</v>
      </c>
      <c r="H256" s="173">
        <v>6.1</v>
      </c>
      <c r="I256" s="174"/>
      <c r="L256" s="169"/>
      <c r="M256" s="175"/>
      <c r="N256" s="176"/>
      <c r="O256" s="176"/>
      <c r="P256" s="176"/>
      <c r="Q256" s="176"/>
      <c r="R256" s="176"/>
      <c r="S256" s="176"/>
      <c r="T256" s="177"/>
      <c r="AT256" s="171" t="s">
        <v>148</v>
      </c>
      <c r="AU256" s="171" t="s">
        <v>86</v>
      </c>
      <c r="AV256" s="13" t="s">
        <v>86</v>
      </c>
      <c r="AW256" s="13" t="s">
        <v>31</v>
      </c>
      <c r="AX256" s="13" t="s">
        <v>75</v>
      </c>
      <c r="AY256" s="171" t="s">
        <v>141</v>
      </c>
    </row>
    <row r="257" spans="1:65" s="14" customFormat="1">
      <c r="B257" s="178"/>
      <c r="D257" s="170" t="s">
        <v>148</v>
      </c>
      <c r="E257" s="179" t="s">
        <v>1</v>
      </c>
      <c r="F257" s="180" t="s">
        <v>150</v>
      </c>
      <c r="H257" s="181">
        <v>18.100000000000001</v>
      </c>
      <c r="I257" s="182"/>
      <c r="L257" s="178"/>
      <c r="M257" s="183"/>
      <c r="N257" s="184"/>
      <c r="O257" s="184"/>
      <c r="P257" s="184"/>
      <c r="Q257" s="184"/>
      <c r="R257" s="184"/>
      <c r="S257" s="184"/>
      <c r="T257" s="185"/>
      <c r="AT257" s="179" t="s">
        <v>148</v>
      </c>
      <c r="AU257" s="179" t="s">
        <v>86</v>
      </c>
      <c r="AV257" s="14" t="s">
        <v>147</v>
      </c>
      <c r="AW257" s="14" t="s">
        <v>31</v>
      </c>
      <c r="AX257" s="14" t="s">
        <v>81</v>
      </c>
      <c r="AY257" s="179" t="s">
        <v>141</v>
      </c>
    </row>
    <row r="258" spans="1:65" s="2" customFormat="1" ht="16.5" customHeight="1">
      <c r="A258" s="31"/>
      <c r="B258" s="154"/>
      <c r="C258" s="155" t="s">
        <v>371</v>
      </c>
      <c r="D258" s="155" t="s">
        <v>143</v>
      </c>
      <c r="E258" s="156" t="s">
        <v>667</v>
      </c>
      <c r="F258" s="157" t="s">
        <v>668</v>
      </c>
      <c r="G258" s="158" t="s">
        <v>146</v>
      </c>
      <c r="H258" s="159">
        <v>20</v>
      </c>
      <c r="I258" s="160"/>
      <c r="J258" s="161">
        <f>ROUND(I258*H258,2)</f>
        <v>0</v>
      </c>
      <c r="K258" s="162"/>
      <c r="L258" s="32"/>
      <c r="M258" s="163" t="s">
        <v>1</v>
      </c>
      <c r="N258" s="164" t="s">
        <v>41</v>
      </c>
      <c r="O258" s="60"/>
      <c r="P258" s="165">
        <f>O258*H258</f>
        <v>0</v>
      </c>
      <c r="Q258" s="165">
        <v>0</v>
      </c>
      <c r="R258" s="165">
        <f>Q258*H258</f>
        <v>0</v>
      </c>
      <c r="S258" s="165">
        <v>0</v>
      </c>
      <c r="T258" s="166">
        <f>S258*H258</f>
        <v>0</v>
      </c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R258" s="167" t="s">
        <v>184</v>
      </c>
      <c r="AT258" s="167" t="s">
        <v>143</v>
      </c>
      <c r="AU258" s="167" t="s">
        <v>86</v>
      </c>
      <c r="AY258" s="16" t="s">
        <v>141</v>
      </c>
      <c r="BE258" s="168">
        <f>IF(N258="základná",J258,0)</f>
        <v>0</v>
      </c>
      <c r="BF258" s="168">
        <f>IF(N258="znížená",J258,0)</f>
        <v>0</v>
      </c>
      <c r="BG258" s="168">
        <f>IF(N258="zákl. prenesená",J258,0)</f>
        <v>0</v>
      </c>
      <c r="BH258" s="168">
        <f>IF(N258="zníž. prenesená",J258,0)</f>
        <v>0</v>
      </c>
      <c r="BI258" s="168">
        <f>IF(N258="nulová",J258,0)</f>
        <v>0</v>
      </c>
      <c r="BJ258" s="16" t="s">
        <v>86</v>
      </c>
      <c r="BK258" s="168">
        <f>ROUND(I258*H258,2)</f>
        <v>0</v>
      </c>
      <c r="BL258" s="16" t="s">
        <v>184</v>
      </c>
      <c r="BM258" s="167" t="s">
        <v>374</v>
      </c>
    </row>
    <row r="259" spans="1:65" s="2" customFormat="1" ht="16.5" customHeight="1">
      <c r="A259" s="31"/>
      <c r="B259" s="154"/>
      <c r="C259" s="155" t="s">
        <v>261</v>
      </c>
      <c r="D259" s="155" t="s">
        <v>143</v>
      </c>
      <c r="E259" s="156" t="s">
        <v>669</v>
      </c>
      <c r="F259" s="157" t="s">
        <v>670</v>
      </c>
      <c r="G259" s="158" t="s">
        <v>146</v>
      </c>
      <c r="H259" s="159">
        <v>2</v>
      </c>
      <c r="I259" s="160"/>
      <c r="J259" s="161">
        <f>ROUND(I259*H259,2)</f>
        <v>0</v>
      </c>
      <c r="K259" s="162"/>
      <c r="L259" s="32"/>
      <c r="M259" s="163" t="s">
        <v>1</v>
      </c>
      <c r="N259" s="164" t="s">
        <v>41</v>
      </c>
      <c r="O259" s="60"/>
      <c r="P259" s="165">
        <f>O259*H259</f>
        <v>0</v>
      </c>
      <c r="Q259" s="165">
        <v>0</v>
      </c>
      <c r="R259" s="165">
        <f>Q259*H259</f>
        <v>0</v>
      </c>
      <c r="S259" s="165">
        <v>0</v>
      </c>
      <c r="T259" s="166">
        <f>S259*H259</f>
        <v>0</v>
      </c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R259" s="167" t="s">
        <v>184</v>
      </c>
      <c r="AT259" s="167" t="s">
        <v>143</v>
      </c>
      <c r="AU259" s="167" t="s">
        <v>86</v>
      </c>
      <c r="AY259" s="16" t="s">
        <v>141</v>
      </c>
      <c r="BE259" s="168">
        <f>IF(N259="základná",J259,0)</f>
        <v>0</v>
      </c>
      <c r="BF259" s="168">
        <f>IF(N259="znížená",J259,0)</f>
        <v>0</v>
      </c>
      <c r="BG259" s="168">
        <f>IF(N259="zákl. prenesená",J259,0)</f>
        <v>0</v>
      </c>
      <c r="BH259" s="168">
        <f>IF(N259="zníž. prenesená",J259,0)</f>
        <v>0</v>
      </c>
      <c r="BI259" s="168">
        <f>IF(N259="nulová",J259,0)</f>
        <v>0</v>
      </c>
      <c r="BJ259" s="16" t="s">
        <v>86</v>
      </c>
      <c r="BK259" s="168">
        <f>ROUND(I259*H259,2)</f>
        <v>0</v>
      </c>
      <c r="BL259" s="16" t="s">
        <v>184</v>
      </c>
      <c r="BM259" s="167" t="s">
        <v>377</v>
      </c>
    </row>
    <row r="260" spans="1:65" s="2" customFormat="1" ht="16.5" customHeight="1">
      <c r="A260" s="31"/>
      <c r="B260" s="154"/>
      <c r="C260" s="155" t="s">
        <v>379</v>
      </c>
      <c r="D260" s="155" t="s">
        <v>143</v>
      </c>
      <c r="E260" s="156" t="s">
        <v>671</v>
      </c>
      <c r="F260" s="157" t="s">
        <v>672</v>
      </c>
      <c r="G260" s="158" t="s">
        <v>146</v>
      </c>
      <c r="H260" s="159">
        <v>2</v>
      </c>
      <c r="I260" s="160"/>
      <c r="J260" s="161">
        <f>ROUND(I260*H260,2)</f>
        <v>0</v>
      </c>
      <c r="K260" s="162"/>
      <c r="L260" s="32"/>
      <c r="M260" s="163" t="s">
        <v>1</v>
      </c>
      <c r="N260" s="164" t="s">
        <v>41</v>
      </c>
      <c r="O260" s="60"/>
      <c r="P260" s="165">
        <f>O260*H260</f>
        <v>0</v>
      </c>
      <c r="Q260" s="165">
        <v>0</v>
      </c>
      <c r="R260" s="165">
        <f>Q260*H260</f>
        <v>0</v>
      </c>
      <c r="S260" s="165">
        <v>0</v>
      </c>
      <c r="T260" s="166">
        <f>S260*H260</f>
        <v>0</v>
      </c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R260" s="167" t="s">
        <v>184</v>
      </c>
      <c r="AT260" s="167" t="s">
        <v>143</v>
      </c>
      <c r="AU260" s="167" t="s">
        <v>86</v>
      </c>
      <c r="AY260" s="16" t="s">
        <v>141</v>
      </c>
      <c r="BE260" s="168">
        <f>IF(N260="základná",J260,0)</f>
        <v>0</v>
      </c>
      <c r="BF260" s="168">
        <f>IF(N260="znížená",J260,0)</f>
        <v>0</v>
      </c>
      <c r="BG260" s="168">
        <f>IF(N260="zákl. prenesená",J260,0)</f>
        <v>0</v>
      </c>
      <c r="BH260" s="168">
        <f>IF(N260="zníž. prenesená",J260,0)</f>
        <v>0</v>
      </c>
      <c r="BI260" s="168">
        <f>IF(N260="nulová",J260,0)</f>
        <v>0</v>
      </c>
      <c r="BJ260" s="16" t="s">
        <v>86</v>
      </c>
      <c r="BK260" s="168">
        <f>ROUND(I260*H260,2)</f>
        <v>0</v>
      </c>
      <c r="BL260" s="16" t="s">
        <v>184</v>
      </c>
      <c r="BM260" s="167" t="s">
        <v>382</v>
      </c>
    </row>
    <row r="261" spans="1:65" s="2" customFormat="1" ht="16.5" customHeight="1">
      <c r="A261" s="31"/>
      <c r="B261" s="154"/>
      <c r="C261" s="155" t="s">
        <v>265</v>
      </c>
      <c r="D261" s="155" t="s">
        <v>143</v>
      </c>
      <c r="E261" s="156" t="s">
        <v>673</v>
      </c>
      <c r="F261" s="157" t="s">
        <v>674</v>
      </c>
      <c r="G261" s="158" t="s">
        <v>146</v>
      </c>
      <c r="H261" s="159">
        <v>1</v>
      </c>
      <c r="I261" s="160"/>
      <c r="J261" s="161">
        <f>ROUND(I261*H261,2)</f>
        <v>0</v>
      </c>
      <c r="K261" s="162"/>
      <c r="L261" s="32"/>
      <c r="M261" s="163" t="s">
        <v>1</v>
      </c>
      <c r="N261" s="164" t="s">
        <v>41</v>
      </c>
      <c r="O261" s="60"/>
      <c r="P261" s="165">
        <f>O261*H261</f>
        <v>0</v>
      </c>
      <c r="Q261" s="165">
        <v>0</v>
      </c>
      <c r="R261" s="165">
        <f>Q261*H261</f>
        <v>0</v>
      </c>
      <c r="S261" s="165">
        <v>0</v>
      </c>
      <c r="T261" s="166">
        <f>S261*H261</f>
        <v>0</v>
      </c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R261" s="167" t="s">
        <v>184</v>
      </c>
      <c r="AT261" s="167" t="s">
        <v>143</v>
      </c>
      <c r="AU261" s="167" t="s">
        <v>86</v>
      </c>
      <c r="AY261" s="16" t="s">
        <v>141</v>
      </c>
      <c r="BE261" s="168">
        <f>IF(N261="základná",J261,0)</f>
        <v>0</v>
      </c>
      <c r="BF261" s="168">
        <f>IF(N261="znížená",J261,0)</f>
        <v>0</v>
      </c>
      <c r="BG261" s="168">
        <f>IF(N261="zákl. prenesená",J261,0)</f>
        <v>0</v>
      </c>
      <c r="BH261" s="168">
        <f>IF(N261="zníž. prenesená",J261,0)</f>
        <v>0</v>
      </c>
      <c r="BI261" s="168">
        <f>IF(N261="nulová",J261,0)</f>
        <v>0</v>
      </c>
      <c r="BJ261" s="16" t="s">
        <v>86</v>
      </c>
      <c r="BK261" s="168">
        <f>ROUND(I261*H261,2)</f>
        <v>0</v>
      </c>
      <c r="BL261" s="16" t="s">
        <v>184</v>
      </c>
      <c r="BM261" s="167" t="s">
        <v>388</v>
      </c>
    </row>
    <row r="262" spans="1:65" s="12" customFormat="1" ht="22.9" customHeight="1">
      <c r="B262" s="141"/>
      <c r="D262" s="142" t="s">
        <v>74</v>
      </c>
      <c r="E262" s="152" t="s">
        <v>675</v>
      </c>
      <c r="F262" s="152" t="s">
        <v>676</v>
      </c>
      <c r="I262" s="144"/>
      <c r="J262" s="153">
        <f>BK262</f>
        <v>0</v>
      </c>
      <c r="L262" s="141"/>
      <c r="M262" s="146"/>
      <c r="N262" s="147"/>
      <c r="O262" s="147"/>
      <c r="P262" s="148">
        <f>SUM(P263:P280)</f>
        <v>0</v>
      </c>
      <c r="Q262" s="147"/>
      <c r="R262" s="148">
        <f>SUM(R263:R280)</f>
        <v>0</v>
      </c>
      <c r="S262" s="147"/>
      <c r="T262" s="149">
        <f>SUM(T263:T280)</f>
        <v>0</v>
      </c>
      <c r="AR262" s="142" t="s">
        <v>86</v>
      </c>
      <c r="AT262" s="150" t="s">
        <v>74</v>
      </c>
      <c r="AU262" s="150" t="s">
        <v>81</v>
      </c>
      <c r="AY262" s="142" t="s">
        <v>141</v>
      </c>
      <c r="BK262" s="151">
        <f>SUM(BK263:BK280)</f>
        <v>0</v>
      </c>
    </row>
    <row r="263" spans="1:65" s="2" customFormat="1" ht="24.2" customHeight="1">
      <c r="A263" s="31"/>
      <c r="B263" s="154"/>
      <c r="C263" s="155" t="s">
        <v>391</v>
      </c>
      <c r="D263" s="155" t="s">
        <v>143</v>
      </c>
      <c r="E263" s="156" t="s">
        <v>677</v>
      </c>
      <c r="F263" s="157" t="s">
        <v>678</v>
      </c>
      <c r="G263" s="158" t="s">
        <v>168</v>
      </c>
      <c r="H263" s="159">
        <v>3</v>
      </c>
      <c r="I263" s="160"/>
      <c r="J263" s="161">
        <f>ROUND(I263*H263,2)</f>
        <v>0</v>
      </c>
      <c r="K263" s="162"/>
      <c r="L263" s="32"/>
      <c r="M263" s="163" t="s">
        <v>1</v>
      </c>
      <c r="N263" s="164" t="s">
        <v>41</v>
      </c>
      <c r="O263" s="60"/>
      <c r="P263" s="165">
        <f>O263*H263</f>
        <v>0</v>
      </c>
      <c r="Q263" s="165">
        <v>0</v>
      </c>
      <c r="R263" s="165">
        <f>Q263*H263</f>
        <v>0</v>
      </c>
      <c r="S263" s="165">
        <v>0</v>
      </c>
      <c r="T263" s="166">
        <f>S263*H263</f>
        <v>0</v>
      </c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R263" s="167" t="s">
        <v>184</v>
      </c>
      <c r="AT263" s="167" t="s">
        <v>143</v>
      </c>
      <c r="AU263" s="167" t="s">
        <v>86</v>
      </c>
      <c r="AY263" s="16" t="s">
        <v>141</v>
      </c>
      <c r="BE263" s="168">
        <f>IF(N263="základná",J263,0)</f>
        <v>0</v>
      </c>
      <c r="BF263" s="168">
        <f>IF(N263="znížená",J263,0)</f>
        <v>0</v>
      </c>
      <c r="BG263" s="168">
        <f>IF(N263="zákl. prenesená",J263,0)</f>
        <v>0</v>
      </c>
      <c r="BH263" s="168">
        <f>IF(N263="zníž. prenesená",J263,0)</f>
        <v>0</v>
      </c>
      <c r="BI263" s="168">
        <f>IF(N263="nulová",J263,0)</f>
        <v>0</v>
      </c>
      <c r="BJ263" s="16" t="s">
        <v>86</v>
      </c>
      <c r="BK263" s="168">
        <f>ROUND(I263*H263,2)</f>
        <v>0</v>
      </c>
      <c r="BL263" s="16" t="s">
        <v>184</v>
      </c>
      <c r="BM263" s="167" t="s">
        <v>394</v>
      </c>
    </row>
    <row r="264" spans="1:65" s="13" customFormat="1">
      <c r="B264" s="169"/>
      <c r="D264" s="170" t="s">
        <v>148</v>
      </c>
      <c r="E264" s="171" t="s">
        <v>1</v>
      </c>
      <c r="F264" s="172" t="s">
        <v>679</v>
      </c>
      <c r="H264" s="173">
        <v>3</v>
      </c>
      <c r="I264" s="174"/>
      <c r="L264" s="169"/>
      <c r="M264" s="175"/>
      <c r="N264" s="176"/>
      <c r="O264" s="176"/>
      <c r="P264" s="176"/>
      <c r="Q264" s="176"/>
      <c r="R264" s="176"/>
      <c r="S264" s="176"/>
      <c r="T264" s="177"/>
      <c r="AT264" s="171" t="s">
        <v>148</v>
      </c>
      <c r="AU264" s="171" t="s">
        <v>86</v>
      </c>
      <c r="AV264" s="13" t="s">
        <v>86</v>
      </c>
      <c r="AW264" s="13" t="s">
        <v>31</v>
      </c>
      <c r="AX264" s="13" t="s">
        <v>75</v>
      </c>
      <c r="AY264" s="171" t="s">
        <v>141</v>
      </c>
    </row>
    <row r="265" spans="1:65" s="14" customFormat="1">
      <c r="B265" s="178"/>
      <c r="D265" s="170" t="s">
        <v>148</v>
      </c>
      <c r="E265" s="179" t="s">
        <v>1</v>
      </c>
      <c r="F265" s="180" t="s">
        <v>150</v>
      </c>
      <c r="H265" s="181">
        <v>3</v>
      </c>
      <c r="I265" s="182"/>
      <c r="L265" s="178"/>
      <c r="M265" s="183"/>
      <c r="N265" s="184"/>
      <c r="O265" s="184"/>
      <c r="P265" s="184"/>
      <c r="Q265" s="184"/>
      <c r="R265" s="184"/>
      <c r="S265" s="184"/>
      <c r="T265" s="185"/>
      <c r="AT265" s="179" t="s">
        <v>148</v>
      </c>
      <c r="AU265" s="179" t="s">
        <v>86</v>
      </c>
      <c r="AV265" s="14" t="s">
        <v>147</v>
      </c>
      <c r="AW265" s="14" t="s">
        <v>31</v>
      </c>
      <c r="AX265" s="14" t="s">
        <v>81</v>
      </c>
      <c r="AY265" s="179" t="s">
        <v>141</v>
      </c>
    </row>
    <row r="266" spans="1:65" s="2" customFormat="1" ht="24.2" customHeight="1">
      <c r="A266" s="31"/>
      <c r="B266" s="154"/>
      <c r="C266" s="186" t="s">
        <v>269</v>
      </c>
      <c r="D266" s="186" t="s">
        <v>195</v>
      </c>
      <c r="E266" s="187" t="s">
        <v>680</v>
      </c>
      <c r="F266" s="188" t="s">
        <v>681</v>
      </c>
      <c r="G266" s="189" t="s">
        <v>168</v>
      </c>
      <c r="H266" s="190">
        <v>3</v>
      </c>
      <c r="I266" s="191"/>
      <c r="J266" s="192">
        <f>ROUND(I266*H266,2)</f>
        <v>0</v>
      </c>
      <c r="K266" s="193"/>
      <c r="L266" s="194"/>
      <c r="M266" s="195" t="s">
        <v>1</v>
      </c>
      <c r="N266" s="196" t="s">
        <v>41</v>
      </c>
      <c r="O266" s="60"/>
      <c r="P266" s="165">
        <f>O266*H266</f>
        <v>0</v>
      </c>
      <c r="Q266" s="165">
        <v>0</v>
      </c>
      <c r="R266" s="165">
        <f>Q266*H266</f>
        <v>0</v>
      </c>
      <c r="S266" s="165">
        <v>0</v>
      </c>
      <c r="T266" s="166">
        <f>S266*H266</f>
        <v>0</v>
      </c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R266" s="167" t="s">
        <v>216</v>
      </c>
      <c r="AT266" s="167" t="s">
        <v>195</v>
      </c>
      <c r="AU266" s="167" t="s">
        <v>86</v>
      </c>
      <c r="AY266" s="16" t="s">
        <v>141</v>
      </c>
      <c r="BE266" s="168">
        <f>IF(N266="základná",J266,0)</f>
        <v>0</v>
      </c>
      <c r="BF266" s="168">
        <f>IF(N266="znížená",J266,0)</f>
        <v>0</v>
      </c>
      <c r="BG266" s="168">
        <f>IF(N266="zákl. prenesená",J266,0)</f>
        <v>0</v>
      </c>
      <c r="BH266" s="168">
        <f>IF(N266="zníž. prenesená",J266,0)</f>
        <v>0</v>
      </c>
      <c r="BI266" s="168">
        <f>IF(N266="nulová",J266,0)</f>
        <v>0</v>
      </c>
      <c r="BJ266" s="16" t="s">
        <v>86</v>
      </c>
      <c r="BK266" s="168">
        <f>ROUND(I266*H266,2)</f>
        <v>0</v>
      </c>
      <c r="BL266" s="16" t="s">
        <v>184</v>
      </c>
      <c r="BM266" s="167" t="s">
        <v>397</v>
      </c>
    </row>
    <row r="267" spans="1:65" s="2" customFormat="1" ht="24.2" customHeight="1">
      <c r="A267" s="31"/>
      <c r="B267" s="154"/>
      <c r="C267" s="155" t="s">
        <v>398</v>
      </c>
      <c r="D267" s="155" t="s">
        <v>143</v>
      </c>
      <c r="E267" s="156" t="s">
        <v>682</v>
      </c>
      <c r="F267" s="157" t="s">
        <v>683</v>
      </c>
      <c r="G267" s="158" t="s">
        <v>168</v>
      </c>
      <c r="H267" s="159">
        <v>22.7</v>
      </c>
      <c r="I267" s="160"/>
      <c r="J267" s="161">
        <f>ROUND(I267*H267,2)</f>
        <v>0</v>
      </c>
      <c r="K267" s="162"/>
      <c r="L267" s="32"/>
      <c r="M267" s="163" t="s">
        <v>1</v>
      </c>
      <c r="N267" s="164" t="s">
        <v>41</v>
      </c>
      <c r="O267" s="60"/>
      <c r="P267" s="165">
        <f>O267*H267</f>
        <v>0</v>
      </c>
      <c r="Q267" s="165">
        <v>0</v>
      </c>
      <c r="R267" s="165">
        <f>Q267*H267</f>
        <v>0</v>
      </c>
      <c r="S267" s="165">
        <v>0</v>
      </c>
      <c r="T267" s="166">
        <f>S267*H267</f>
        <v>0</v>
      </c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R267" s="167" t="s">
        <v>184</v>
      </c>
      <c r="AT267" s="167" t="s">
        <v>143</v>
      </c>
      <c r="AU267" s="167" t="s">
        <v>86</v>
      </c>
      <c r="AY267" s="16" t="s">
        <v>141</v>
      </c>
      <c r="BE267" s="168">
        <f>IF(N267="základná",J267,0)</f>
        <v>0</v>
      </c>
      <c r="BF267" s="168">
        <f>IF(N267="znížená",J267,0)</f>
        <v>0</v>
      </c>
      <c r="BG267" s="168">
        <f>IF(N267="zákl. prenesená",J267,0)</f>
        <v>0</v>
      </c>
      <c r="BH267" s="168">
        <f>IF(N267="zníž. prenesená",J267,0)</f>
        <v>0</v>
      </c>
      <c r="BI267" s="168">
        <f>IF(N267="nulová",J267,0)</f>
        <v>0</v>
      </c>
      <c r="BJ267" s="16" t="s">
        <v>86</v>
      </c>
      <c r="BK267" s="168">
        <f>ROUND(I267*H267,2)</f>
        <v>0</v>
      </c>
      <c r="BL267" s="16" t="s">
        <v>184</v>
      </c>
      <c r="BM267" s="167" t="s">
        <v>401</v>
      </c>
    </row>
    <row r="268" spans="1:65" s="13" customFormat="1">
      <c r="B268" s="169"/>
      <c r="D268" s="170" t="s">
        <v>148</v>
      </c>
      <c r="E268" s="171" t="s">
        <v>1</v>
      </c>
      <c r="F268" s="172" t="s">
        <v>684</v>
      </c>
      <c r="H268" s="173">
        <v>22.7</v>
      </c>
      <c r="I268" s="174"/>
      <c r="L268" s="169"/>
      <c r="M268" s="175"/>
      <c r="N268" s="176"/>
      <c r="O268" s="176"/>
      <c r="P268" s="176"/>
      <c r="Q268" s="176"/>
      <c r="R268" s="176"/>
      <c r="S268" s="176"/>
      <c r="T268" s="177"/>
      <c r="AT268" s="171" t="s">
        <v>148</v>
      </c>
      <c r="AU268" s="171" t="s">
        <v>86</v>
      </c>
      <c r="AV268" s="13" t="s">
        <v>86</v>
      </c>
      <c r="AW268" s="13" t="s">
        <v>31</v>
      </c>
      <c r="AX268" s="13" t="s">
        <v>75</v>
      </c>
      <c r="AY268" s="171" t="s">
        <v>141</v>
      </c>
    </row>
    <row r="269" spans="1:65" s="14" customFormat="1">
      <c r="B269" s="178"/>
      <c r="D269" s="170" t="s">
        <v>148</v>
      </c>
      <c r="E269" s="179" t="s">
        <v>1</v>
      </c>
      <c r="F269" s="180" t="s">
        <v>150</v>
      </c>
      <c r="H269" s="181">
        <v>22.7</v>
      </c>
      <c r="I269" s="182"/>
      <c r="L269" s="178"/>
      <c r="M269" s="183"/>
      <c r="N269" s="184"/>
      <c r="O269" s="184"/>
      <c r="P269" s="184"/>
      <c r="Q269" s="184"/>
      <c r="R269" s="184"/>
      <c r="S269" s="184"/>
      <c r="T269" s="185"/>
      <c r="AT269" s="179" t="s">
        <v>148</v>
      </c>
      <c r="AU269" s="179" t="s">
        <v>86</v>
      </c>
      <c r="AV269" s="14" t="s">
        <v>147</v>
      </c>
      <c r="AW269" s="14" t="s">
        <v>31</v>
      </c>
      <c r="AX269" s="14" t="s">
        <v>81</v>
      </c>
      <c r="AY269" s="179" t="s">
        <v>141</v>
      </c>
    </row>
    <row r="270" spans="1:65" s="2" customFormat="1" ht="24.2" customHeight="1">
      <c r="A270" s="31"/>
      <c r="B270" s="154"/>
      <c r="C270" s="155" t="s">
        <v>274</v>
      </c>
      <c r="D270" s="155" t="s">
        <v>143</v>
      </c>
      <c r="E270" s="156" t="s">
        <v>685</v>
      </c>
      <c r="F270" s="157" t="s">
        <v>686</v>
      </c>
      <c r="G270" s="158" t="s">
        <v>168</v>
      </c>
      <c r="H270" s="159">
        <v>7.8</v>
      </c>
      <c r="I270" s="160"/>
      <c r="J270" s="161">
        <f>ROUND(I270*H270,2)</f>
        <v>0</v>
      </c>
      <c r="K270" s="162"/>
      <c r="L270" s="32"/>
      <c r="M270" s="163" t="s">
        <v>1</v>
      </c>
      <c r="N270" s="164" t="s">
        <v>41</v>
      </c>
      <c r="O270" s="60"/>
      <c r="P270" s="165">
        <f>O270*H270</f>
        <v>0</v>
      </c>
      <c r="Q270" s="165">
        <v>0</v>
      </c>
      <c r="R270" s="165">
        <f>Q270*H270</f>
        <v>0</v>
      </c>
      <c r="S270" s="165">
        <v>0</v>
      </c>
      <c r="T270" s="166">
        <f>S270*H270</f>
        <v>0</v>
      </c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R270" s="167" t="s">
        <v>184</v>
      </c>
      <c r="AT270" s="167" t="s">
        <v>143</v>
      </c>
      <c r="AU270" s="167" t="s">
        <v>86</v>
      </c>
      <c r="AY270" s="16" t="s">
        <v>141</v>
      </c>
      <c r="BE270" s="168">
        <f>IF(N270="základná",J270,0)</f>
        <v>0</v>
      </c>
      <c r="BF270" s="168">
        <f>IF(N270="znížená",J270,0)</f>
        <v>0</v>
      </c>
      <c r="BG270" s="168">
        <f>IF(N270="zákl. prenesená",J270,0)</f>
        <v>0</v>
      </c>
      <c r="BH270" s="168">
        <f>IF(N270="zníž. prenesená",J270,0)</f>
        <v>0</v>
      </c>
      <c r="BI270" s="168">
        <f>IF(N270="nulová",J270,0)</f>
        <v>0</v>
      </c>
      <c r="BJ270" s="16" t="s">
        <v>86</v>
      </c>
      <c r="BK270" s="168">
        <f>ROUND(I270*H270,2)</f>
        <v>0</v>
      </c>
      <c r="BL270" s="16" t="s">
        <v>184</v>
      </c>
      <c r="BM270" s="167" t="s">
        <v>411</v>
      </c>
    </row>
    <row r="271" spans="1:65" s="13" customFormat="1">
      <c r="B271" s="169"/>
      <c r="D271" s="170" t="s">
        <v>148</v>
      </c>
      <c r="E271" s="171" t="s">
        <v>1</v>
      </c>
      <c r="F271" s="172" t="s">
        <v>687</v>
      </c>
      <c r="H271" s="173">
        <v>7.8</v>
      </c>
      <c r="I271" s="174"/>
      <c r="L271" s="169"/>
      <c r="M271" s="175"/>
      <c r="N271" s="176"/>
      <c r="O271" s="176"/>
      <c r="P271" s="176"/>
      <c r="Q271" s="176"/>
      <c r="R271" s="176"/>
      <c r="S271" s="176"/>
      <c r="T271" s="177"/>
      <c r="AT271" s="171" t="s">
        <v>148</v>
      </c>
      <c r="AU271" s="171" t="s">
        <v>86</v>
      </c>
      <c r="AV271" s="13" t="s">
        <v>86</v>
      </c>
      <c r="AW271" s="13" t="s">
        <v>31</v>
      </c>
      <c r="AX271" s="13" t="s">
        <v>75</v>
      </c>
      <c r="AY271" s="171" t="s">
        <v>141</v>
      </c>
    </row>
    <row r="272" spans="1:65" s="14" customFormat="1">
      <c r="B272" s="178"/>
      <c r="D272" s="170" t="s">
        <v>148</v>
      </c>
      <c r="E272" s="179" t="s">
        <v>1</v>
      </c>
      <c r="F272" s="180" t="s">
        <v>150</v>
      </c>
      <c r="H272" s="181">
        <v>7.8</v>
      </c>
      <c r="I272" s="182"/>
      <c r="L272" s="178"/>
      <c r="M272" s="183"/>
      <c r="N272" s="184"/>
      <c r="O272" s="184"/>
      <c r="P272" s="184"/>
      <c r="Q272" s="184"/>
      <c r="R272" s="184"/>
      <c r="S272" s="184"/>
      <c r="T272" s="185"/>
      <c r="AT272" s="179" t="s">
        <v>148</v>
      </c>
      <c r="AU272" s="179" t="s">
        <v>86</v>
      </c>
      <c r="AV272" s="14" t="s">
        <v>147</v>
      </c>
      <c r="AW272" s="14" t="s">
        <v>31</v>
      </c>
      <c r="AX272" s="14" t="s">
        <v>81</v>
      </c>
      <c r="AY272" s="179" t="s">
        <v>141</v>
      </c>
    </row>
    <row r="273" spans="1:65" s="2" customFormat="1" ht="24.2" customHeight="1">
      <c r="A273" s="31"/>
      <c r="B273" s="154"/>
      <c r="C273" s="155" t="s">
        <v>412</v>
      </c>
      <c r="D273" s="155" t="s">
        <v>143</v>
      </c>
      <c r="E273" s="156" t="s">
        <v>688</v>
      </c>
      <c r="F273" s="157" t="s">
        <v>689</v>
      </c>
      <c r="G273" s="158" t="s">
        <v>168</v>
      </c>
      <c r="H273" s="159">
        <v>2.4</v>
      </c>
      <c r="I273" s="160"/>
      <c r="J273" s="161">
        <f>ROUND(I273*H273,2)</f>
        <v>0</v>
      </c>
      <c r="K273" s="162"/>
      <c r="L273" s="32"/>
      <c r="M273" s="163" t="s">
        <v>1</v>
      </c>
      <c r="N273" s="164" t="s">
        <v>41</v>
      </c>
      <c r="O273" s="60"/>
      <c r="P273" s="165">
        <f>O273*H273</f>
        <v>0</v>
      </c>
      <c r="Q273" s="165">
        <v>0</v>
      </c>
      <c r="R273" s="165">
        <f>Q273*H273</f>
        <v>0</v>
      </c>
      <c r="S273" s="165">
        <v>0</v>
      </c>
      <c r="T273" s="166">
        <f>S273*H273</f>
        <v>0</v>
      </c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R273" s="167" t="s">
        <v>184</v>
      </c>
      <c r="AT273" s="167" t="s">
        <v>143</v>
      </c>
      <c r="AU273" s="167" t="s">
        <v>86</v>
      </c>
      <c r="AY273" s="16" t="s">
        <v>141</v>
      </c>
      <c r="BE273" s="168">
        <f>IF(N273="základná",J273,0)</f>
        <v>0</v>
      </c>
      <c r="BF273" s="168">
        <f>IF(N273="znížená",J273,0)</f>
        <v>0</v>
      </c>
      <c r="BG273" s="168">
        <f>IF(N273="zákl. prenesená",J273,0)</f>
        <v>0</v>
      </c>
      <c r="BH273" s="168">
        <f>IF(N273="zníž. prenesená",J273,0)</f>
        <v>0</v>
      </c>
      <c r="BI273" s="168">
        <f>IF(N273="nulová",J273,0)</f>
        <v>0</v>
      </c>
      <c r="BJ273" s="16" t="s">
        <v>86</v>
      </c>
      <c r="BK273" s="168">
        <f>ROUND(I273*H273,2)</f>
        <v>0</v>
      </c>
      <c r="BL273" s="16" t="s">
        <v>184</v>
      </c>
      <c r="BM273" s="167" t="s">
        <v>415</v>
      </c>
    </row>
    <row r="274" spans="1:65" s="13" customFormat="1">
      <c r="B274" s="169"/>
      <c r="D274" s="170" t="s">
        <v>148</v>
      </c>
      <c r="E274" s="171" t="s">
        <v>1</v>
      </c>
      <c r="F274" s="172" t="s">
        <v>690</v>
      </c>
      <c r="H274" s="173">
        <v>2.4</v>
      </c>
      <c r="I274" s="174"/>
      <c r="L274" s="169"/>
      <c r="M274" s="175"/>
      <c r="N274" s="176"/>
      <c r="O274" s="176"/>
      <c r="P274" s="176"/>
      <c r="Q274" s="176"/>
      <c r="R274" s="176"/>
      <c r="S274" s="176"/>
      <c r="T274" s="177"/>
      <c r="AT274" s="171" t="s">
        <v>148</v>
      </c>
      <c r="AU274" s="171" t="s">
        <v>86</v>
      </c>
      <c r="AV274" s="13" t="s">
        <v>86</v>
      </c>
      <c r="AW274" s="13" t="s">
        <v>31</v>
      </c>
      <c r="AX274" s="13" t="s">
        <v>75</v>
      </c>
      <c r="AY274" s="171" t="s">
        <v>141</v>
      </c>
    </row>
    <row r="275" spans="1:65" s="14" customFormat="1">
      <c r="B275" s="178"/>
      <c r="D275" s="170" t="s">
        <v>148</v>
      </c>
      <c r="E275" s="179" t="s">
        <v>1</v>
      </c>
      <c r="F275" s="180" t="s">
        <v>150</v>
      </c>
      <c r="H275" s="181">
        <v>2.4</v>
      </c>
      <c r="I275" s="182"/>
      <c r="L275" s="178"/>
      <c r="M275" s="183"/>
      <c r="N275" s="184"/>
      <c r="O275" s="184"/>
      <c r="P275" s="184"/>
      <c r="Q275" s="184"/>
      <c r="R275" s="184"/>
      <c r="S275" s="184"/>
      <c r="T275" s="185"/>
      <c r="AT275" s="179" t="s">
        <v>148</v>
      </c>
      <c r="AU275" s="179" t="s">
        <v>86</v>
      </c>
      <c r="AV275" s="14" t="s">
        <v>147</v>
      </c>
      <c r="AW275" s="14" t="s">
        <v>31</v>
      </c>
      <c r="AX275" s="14" t="s">
        <v>81</v>
      </c>
      <c r="AY275" s="179" t="s">
        <v>141</v>
      </c>
    </row>
    <row r="276" spans="1:65" s="2" customFormat="1" ht="24.2" customHeight="1">
      <c r="A276" s="31"/>
      <c r="B276" s="154"/>
      <c r="C276" s="155" t="s">
        <v>279</v>
      </c>
      <c r="D276" s="155" t="s">
        <v>143</v>
      </c>
      <c r="E276" s="156" t="s">
        <v>691</v>
      </c>
      <c r="F276" s="157" t="s">
        <v>692</v>
      </c>
      <c r="G276" s="158" t="s">
        <v>168</v>
      </c>
      <c r="H276" s="159">
        <v>12</v>
      </c>
      <c r="I276" s="160"/>
      <c r="J276" s="161">
        <f>ROUND(I276*H276,2)</f>
        <v>0</v>
      </c>
      <c r="K276" s="162"/>
      <c r="L276" s="32"/>
      <c r="M276" s="163" t="s">
        <v>1</v>
      </c>
      <c r="N276" s="164" t="s">
        <v>41</v>
      </c>
      <c r="O276" s="60"/>
      <c r="P276" s="165">
        <f>O276*H276</f>
        <v>0</v>
      </c>
      <c r="Q276" s="165">
        <v>0</v>
      </c>
      <c r="R276" s="165">
        <f>Q276*H276</f>
        <v>0</v>
      </c>
      <c r="S276" s="165">
        <v>0</v>
      </c>
      <c r="T276" s="166">
        <f>S276*H276</f>
        <v>0</v>
      </c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R276" s="167" t="s">
        <v>184</v>
      </c>
      <c r="AT276" s="167" t="s">
        <v>143</v>
      </c>
      <c r="AU276" s="167" t="s">
        <v>86</v>
      </c>
      <c r="AY276" s="16" t="s">
        <v>141</v>
      </c>
      <c r="BE276" s="168">
        <f>IF(N276="základná",J276,0)</f>
        <v>0</v>
      </c>
      <c r="BF276" s="168">
        <f>IF(N276="znížená",J276,0)</f>
        <v>0</v>
      </c>
      <c r="BG276" s="168">
        <f>IF(N276="zákl. prenesená",J276,0)</f>
        <v>0</v>
      </c>
      <c r="BH276" s="168">
        <f>IF(N276="zníž. prenesená",J276,0)</f>
        <v>0</v>
      </c>
      <c r="BI276" s="168">
        <f>IF(N276="nulová",J276,0)</f>
        <v>0</v>
      </c>
      <c r="BJ276" s="16" t="s">
        <v>86</v>
      </c>
      <c r="BK276" s="168">
        <f>ROUND(I276*H276,2)</f>
        <v>0</v>
      </c>
      <c r="BL276" s="16" t="s">
        <v>184</v>
      </c>
      <c r="BM276" s="167" t="s">
        <v>419</v>
      </c>
    </row>
    <row r="277" spans="1:65" s="13" customFormat="1">
      <c r="B277" s="169"/>
      <c r="D277" s="170" t="s">
        <v>148</v>
      </c>
      <c r="E277" s="171" t="s">
        <v>1</v>
      </c>
      <c r="F277" s="172" t="s">
        <v>693</v>
      </c>
      <c r="H277" s="173">
        <v>12</v>
      </c>
      <c r="I277" s="174"/>
      <c r="L277" s="169"/>
      <c r="M277" s="175"/>
      <c r="N277" s="176"/>
      <c r="O277" s="176"/>
      <c r="P277" s="176"/>
      <c r="Q277" s="176"/>
      <c r="R277" s="176"/>
      <c r="S277" s="176"/>
      <c r="T277" s="177"/>
      <c r="AT277" s="171" t="s">
        <v>148</v>
      </c>
      <c r="AU277" s="171" t="s">
        <v>86</v>
      </c>
      <c r="AV277" s="13" t="s">
        <v>86</v>
      </c>
      <c r="AW277" s="13" t="s">
        <v>31</v>
      </c>
      <c r="AX277" s="13" t="s">
        <v>75</v>
      </c>
      <c r="AY277" s="171" t="s">
        <v>141</v>
      </c>
    </row>
    <row r="278" spans="1:65" s="14" customFormat="1">
      <c r="B278" s="178"/>
      <c r="D278" s="170" t="s">
        <v>148</v>
      </c>
      <c r="E278" s="179" t="s">
        <v>1</v>
      </c>
      <c r="F278" s="180" t="s">
        <v>150</v>
      </c>
      <c r="H278" s="181">
        <v>12</v>
      </c>
      <c r="I278" s="182"/>
      <c r="L278" s="178"/>
      <c r="M278" s="183"/>
      <c r="N278" s="184"/>
      <c r="O278" s="184"/>
      <c r="P278" s="184"/>
      <c r="Q278" s="184"/>
      <c r="R278" s="184"/>
      <c r="S278" s="184"/>
      <c r="T278" s="185"/>
      <c r="AT278" s="179" t="s">
        <v>148</v>
      </c>
      <c r="AU278" s="179" t="s">
        <v>86</v>
      </c>
      <c r="AV278" s="14" t="s">
        <v>147</v>
      </c>
      <c r="AW278" s="14" t="s">
        <v>31</v>
      </c>
      <c r="AX278" s="14" t="s">
        <v>81</v>
      </c>
      <c r="AY278" s="179" t="s">
        <v>141</v>
      </c>
    </row>
    <row r="279" spans="1:65" s="2" customFormat="1" ht="33" customHeight="1">
      <c r="A279" s="31"/>
      <c r="B279" s="154"/>
      <c r="C279" s="186" t="s">
        <v>420</v>
      </c>
      <c r="D279" s="186" t="s">
        <v>195</v>
      </c>
      <c r="E279" s="187" t="s">
        <v>694</v>
      </c>
      <c r="F279" s="188" t="s">
        <v>695</v>
      </c>
      <c r="G279" s="189" t="s">
        <v>168</v>
      </c>
      <c r="H279" s="190">
        <v>12</v>
      </c>
      <c r="I279" s="191"/>
      <c r="J279" s="192">
        <f>ROUND(I279*H279,2)</f>
        <v>0</v>
      </c>
      <c r="K279" s="193"/>
      <c r="L279" s="194"/>
      <c r="M279" s="195" t="s">
        <v>1</v>
      </c>
      <c r="N279" s="196" t="s">
        <v>41</v>
      </c>
      <c r="O279" s="60"/>
      <c r="P279" s="165">
        <f>O279*H279</f>
        <v>0</v>
      </c>
      <c r="Q279" s="165">
        <v>0</v>
      </c>
      <c r="R279" s="165">
        <f>Q279*H279</f>
        <v>0</v>
      </c>
      <c r="S279" s="165">
        <v>0</v>
      </c>
      <c r="T279" s="166">
        <f>S279*H279</f>
        <v>0</v>
      </c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R279" s="167" t="s">
        <v>216</v>
      </c>
      <c r="AT279" s="167" t="s">
        <v>195</v>
      </c>
      <c r="AU279" s="167" t="s">
        <v>86</v>
      </c>
      <c r="AY279" s="16" t="s">
        <v>141</v>
      </c>
      <c r="BE279" s="168">
        <f>IF(N279="základná",J279,0)</f>
        <v>0</v>
      </c>
      <c r="BF279" s="168">
        <f>IF(N279="znížená",J279,0)</f>
        <v>0</v>
      </c>
      <c r="BG279" s="168">
        <f>IF(N279="zákl. prenesená",J279,0)</f>
        <v>0</v>
      </c>
      <c r="BH279" s="168">
        <f>IF(N279="zníž. prenesená",J279,0)</f>
        <v>0</v>
      </c>
      <c r="BI279" s="168">
        <f>IF(N279="nulová",J279,0)</f>
        <v>0</v>
      </c>
      <c r="BJ279" s="16" t="s">
        <v>86</v>
      </c>
      <c r="BK279" s="168">
        <f>ROUND(I279*H279,2)</f>
        <v>0</v>
      </c>
      <c r="BL279" s="16" t="s">
        <v>184</v>
      </c>
      <c r="BM279" s="167" t="s">
        <v>423</v>
      </c>
    </row>
    <row r="280" spans="1:65" s="2" customFormat="1" ht="24.2" customHeight="1">
      <c r="A280" s="31"/>
      <c r="B280" s="154"/>
      <c r="C280" s="155" t="s">
        <v>287</v>
      </c>
      <c r="D280" s="155" t="s">
        <v>143</v>
      </c>
      <c r="E280" s="156" t="s">
        <v>696</v>
      </c>
      <c r="F280" s="157" t="s">
        <v>697</v>
      </c>
      <c r="G280" s="158" t="s">
        <v>260</v>
      </c>
      <c r="H280" s="159">
        <v>2.8000000000000001E-2</v>
      </c>
      <c r="I280" s="160"/>
      <c r="J280" s="161">
        <f>ROUND(I280*H280,2)</f>
        <v>0</v>
      </c>
      <c r="K280" s="162"/>
      <c r="L280" s="32"/>
      <c r="M280" s="163" t="s">
        <v>1</v>
      </c>
      <c r="N280" s="164" t="s">
        <v>41</v>
      </c>
      <c r="O280" s="60"/>
      <c r="P280" s="165">
        <f>O280*H280</f>
        <v>0</v>
      </c>
      <c r="Q280" s="165">
        <v>0</v>
      </c>
      <c r="R280" s="165">
        <f>Q280*H280</f>
        <v>0</v>
      </c>
      <c r="S280" s="165">
        <v>0</v>
      </c>
      <c r="T280" s="166">
        <f>S280*H280</f>
        <v>0</v>
      </c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R280" s="167" t="s">
        <v>184</v>
      </c>
      <c r="AT280" s="167" t="s">
        <v>143</v>
      </c>
      <c r="AU280" s="167" t="s">
        <v>86</v>
      </c>
      <c r="AY280" s="16" t="s">
        <v>141</v>
      </c>
      <c r="BE280" s="168">
        <f>IF(N280="základná",J280,0)</f>
        <v>0</v>
      </c>
      <c r="BF280" s="168">
        <f>IF(N280="znížená",J280,0)</f>
        <v>0</v>
      </c>
      <c r="BG280" s="168">
        <f>IF(N280="zákl. prenesená",J280,0)</f>
        <v>0</v>
      </c>
      <c r="BH280" s="168">
        <f>IF(N280="zníž. prenesená",J280,0)</f>
        <v>0</v>
      </c>
      <c r="BI280" s="168">
        <f>IF(N280="nulová",J280,0)</f>
        <v>0</v>
      </c>
      <c r="BJ280" s="16" t="s">
        <v>86</v>
      </c>
      <c r="BK280" s="168">
        <f>ROUND(I280*H280,2)</f>
        <v>0</v>
      </c>
      <c r="BL280" s="16" t="s">
        <v>184</v>
      </c>
      <c r="BM280" s="167" t="s">
        <v>429</v>
      </c>
    </row>
    <row r="281" spans="1:65" s="12" customFormat="1" ht="22.9" customHeight="1">
      <c r="B281" s="141"/>
      <c r="D281" s="142" t="s">
        <v>74</v>
      </c>
      <c r="E281" s="152" t="s">
        <v>449</v>
      </c>
      <c r="F281" s="152" t="s">
        <v>450</v>
      </c>
      <c r="I281" s="144"/>
      <c r="J281" s="153">
        <f>BK281</f>
        <v>0</v>
      </c>
      <c r="L281" s="141"/>
      <c r="M281" s="146"/>
      <c r="N281" s="147"/>
      <c r="O281" s="147"/>
      <c r="P281" s="148">
        <f>P282</f>
        <v>0</v>
      </c>
      <c r="Q281" s="147"/>
      <c r="R281" s="148">
        <f>R282</f>
        <v>0</v>
      </c>
      <c r="S281" s="147"/>
      <c r="T281" s="149">
        <f>T282</f>
        <v>0</v>
      </c>
      <c r="AR281" s="142" t="s">
        <v>86</v>
      </c>
      <c r="AT281" s="150" t="s">
        <v>74</v>
      </c>
      <c r="AU281" s="150" t="s">
        <v>81</v>
      </c>
      <c r="AY281" s="142" t="s">
        <v>141</v>
      </c>
      <c r="BK281" s="151">
        <f>BK282</f>
        <v>0</v>
      </c>
    </row>
    <row r="282" spans="1:65" s="2" customFormat="1" ht="33" customHeight="1">
      <c r="A282" s="31"/>
      <c r="B282" s="154"/>
      <c r="C282" s="155" t="s">
        <v>434</v>
      </c>
      <c r="D282" s="155" t="s">
        <v>143</v>
      </c>
      <c r="E282" s="156" t="s">
        <v>698</v>
      </c>
      <c r="F282" s="157" t="s">
        <v>699</v>
      </c>
      <c r="G282" s="158" t="s">
        <v>153</v>
      </c>
      <c r="H282" s="159">
        <v>119</v>
      </c>
      <c r="I282" s="160"/>
      <c r="J282" s="161">
        <f>ROUND(I282*H282,2)</f>
        <v>0</v>
      </c>
      <c r="K282" s="162"/>
      <c r="L282" s="32"/>
      <c r="M282" s="204" t="s">
        <v>1</v>
      </c>
      <c r="N282" s="205" t="s">
        <v>41</v>
      </c>
      <c r="O282" s="206"/>
      <c r="P282" s="207">
        <f>O282*H282</f>
        <v>0</v>
      </c>
      <c r="Q282" s="207">
        <v>0</v>
      </c>
      <c r="R282" s="207">
        <f>Q282*H282</f>
        <v>0</v>
      </c>
      <c r="S282" s="207">
        <v>0</v>
      </c>
      <c r="T282" s="208">
        <f>S282*H282</f>
        <v>0</v>
      </c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R282" s="167" t="s">
        <v>184</v>
      </c>
      <c r="AT282" s="167" t="s">
        <v>143</v>
      </c>
      <c r="AU282" s="167" t="s">
        <v>86</v>
      </c>
      <c r="AY282" s="16" t="s">
        <v>141</v>
      </c>
      <c r="BE282" s="168">
        <f>IF(N282="základná",J282,0)</f>
        <v>0</v>
      </c>
      <c r="BF282" s="168">
        <f>IF(N282="znížená",J282,0)</f>
        <v>0</v>
      </c>
      <c r="BG282" s="168">
        <f>IF(N282="zákl. prenesená",J282,0)</f>
        <v>0</v>
      </c>
      <c r="BH282" s="168">
        <f>IF(N282="zníž. prenesená",J282,0)</f>
        <v>0</v>
      </c>
      <c r="BI282" s="168">
        <f>IF(N282="nulová",J282,0)</f>
        <v>0</v>
      </c>
      <c r="BJ282" s="16" t="s">
        <v>86</v>
      </c>
      <c r="BK282" s="168">
        <f>ROUND(I282*H282,2)</f>
        <v>0</v>
      </c>
      <c r="BL282" s="16" t="s">
        <v>184</v>
      </c>
      <c r="BM282" s="167" t="s">
        <v>437</v>
      </c>
    </row>
    <row r="283" spans="1:65" s="2" customFormat="1" ht="6.95" customHeight="1">
      <c r="A283" s="31"/>
      <c r="B283" s="49"/>
      <c r="C283" s="50"/>
      <c r="D283" s="50"/>
      <c r="E283" s="50"/>
      <c r="F283" s="50"/>
      <c r="G283" s="50"/>
      <c r="H283" s="50"/>
      <c r="I283" s="50"/>
      <c r="J283" s="50"/>
      <c r="K283" s="50"/>
      <c r="L283" s="32"/>
      <c r="M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</row>
  </sheetData>
  <autoFilter ref="C135:K282"/>
  <mergeCells count="12">
    <mergeCell ref="E128:H128"/>
    <mergeCell ref="L2:V2"/>
    <mergeCell ref="E85:H85"/>
    <mergeCell ref="E87:H87"/>
    <mergeCell ref="E89:H89"/>
    <mergeCell ref="E124:H124"/>
    <mergeCell ref="E126:H12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94"/>
  <sheetViews>
    <sheetView showGridLines="0" workbookViewId="0">
      <selection activeCell="F92" sqref="F92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3" t="s">
        <v>5</v>
      </c>
      <c r="M2" s="214"/>
      <c r="N2" s="214"/>
      <c r="O2" s="214"/>
      <c r="P2" s="214"/>
      <c r="Q2" s="214"/>
      <c r="R2" s="214"/>
      <c r="S2" s="214"/>
      <c r="T2" s="214"/>
      <c r="U2" s="214"/>
      <c r="V2" s="214"/>
      <c r="AT2" s="16" t="s">
        <v>100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75</v>
      </c>
    </row>
    <row r="4" spans="1:46" s="1" customFormat="1" ht="24.95" customHeight="1">
      <c r="B4" s="19"/>
      <c r="D4" s="20" t="s">
        <v>997</v>
      </c>
      <c r="L4" s="19"/>
      <c r="M4" s="100" t="s">
        <v>9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6" t="s">
        <v>15</v>
      </c>
      <c r="L6" s="19"/>
    </row>
    <row r="7" spans="1:46" s="1" customFormat="1" ht="16.5" customHeight="1">
      <c r="B7" s="19"/>
      <c r="E7" s="260" t="str">
        <f>'Rekapitulácia stavby'!K6</f>
        <v>Oprava pešej lávky nad železničnou stanicou Nitra</v>
      </c>
      <c r="F7" s="261"/>
      <c r="G7" s="261"/>
      <c r="H7" s="261"/>
      <c r="L7" s="19"/>
    </row>
    <row r="8" spans="1:46" s="2" customFormat="1" ht="12" customHeight="1">
      <c r="A8" s="31"/>
      <c r="B8" s="32"/>
      <c r="C8" s="31"/>
      <c r="D8" s="26" t="s">
        <v>107</v>
      </c>
      <c r="E8" s="31"/>
      <c r="F8" s="31"/>
      <c r="G8" s="31"/>
      <c r="H8" s="31"/>
      <c r="I8" s="31"/>
      <c r="J8" s="31"/>
      <c r="K8" s="31"/>
      <c r="L8" s="44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2"/>
      <c r="C9" s="31"/>
      <c r="D9" s="31"/>
      <c r="E9" s="250" t="s">
        <v>700</v>
      </c>
      <c r="F9" s="259"/>
      <c r="G9" s="259"/>
      <c r="H9" s="259"/>
      <c r="I9" s="31"/>
      <c r="J9" s="31"/>
      <c r="K9" s="31"/>
      <c r="L9" s="44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4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2"/>
      <c r="C11" s="31"/>
      <c r="D11" s="26" t="s">
        <v>17</v>
      </c>
      <c r="E11" s="31"/>
      <c r="F11" s="24" t="s">
        <v>1</v>
      </c>
      <c r="G11" s="31"/>
      <c r="H11" s="31"/>
      <c r="I11" s="26" t="s">
        <v>18</v>
      </c>
      <c r="J11" s="24" t="s">
        <v>1</v>
      </c>
      <c r="K11" s="31"/>
      <c r="L11" s="44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19</v>
      </c>
      <c r="E12" s="31"/>
      <c r="F12" s="24" t="s">
        <v>20</v>
      </c>
      <c r="G12" s="31"/>
      <c r="H12" s="31"/>
      <c r="I12" s="26" t="s">
        <v>21</v>
      </c>
      <c r="J12" s="57" t="str">
        <f>'Rekapitulácia stavby'!AN8</f>
        <v>30. 8. 2021</v>
      </c>
      <c r="K12" s="31"/>
      <c r="L12" s="44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4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23</v>
      </c>
      <c r="E14" s="31"/>
      <c r="F14" s="31"/>
      <c r="G14" s="31"/>
      <c r="H14" s="31"/>
      <c r="I14" s="26" t="s">
        <v>24</v>
      </c>
      <c r="J14" s="24" t="s">
        <v>1</v>
      </c>
      <c r="K14" s="31"/>
      <c r="L14" s="44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2"/>
      <c r="C15" s="31"/>
      <c r="D15" s="31"/>
      <c r="E15" s="24" t="s">
        <v>25</v>
      </c>
      <c r="F15" s="31"/>
      <c r="G15" s="31"/>
      <c r="H15" s="31"/>
      <c r="I15" s="26" t="s">
        <v>26</v>
      </c>
      <c r="J15" s="24" t="s">
        <v>1</v>
      </c>
      <c r="K15" s="31"/>
      <c r="L15" s="44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4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2"/>
      <c r="C17" s="31"/>
      <c r="D17" s="26" t="s">
        <v>27</v>
      </c>
      <c r="E17" s="31"/>
      <c r="F17" s="31"/>
      <c r="G17" s="31"/>
      <c r="H17" s="31"/>
      <c r="I17" s="26" t="s">
        <v>24</v>
      </c>
      <c r="J17" s="27" t="str">
        <f>'Rekapitulácia stavby'!AN13</f>
        <v>Vyplň údaj</v>
      </c>
      <c r="K17" s="31"/>
      <c r="L17" s="44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2"/>
      <c r="C18" s="31"/>
      <c r="D18" s="31"/>
      <c r="E18" s="262" t="str">
        <f>'Rekapitulácia stavby'!E14</f>
        <v>Vyplň údaj</v>
      </c>
      <c r="F18" s="228"/>
      <c r="G18" s="228"/>
      <c r="H18" s="228"/>
      <c r="I18" s="26" t="s">
        <v>26</v>
      </c>
      <c r="J18" s="27" t="str">
        <f>'Rekapitulácia stavby'!AN14</f>
        <v>Vyplň údaj</v>
      </c>
      <c r="K18" s="31"/>
      <c r="L18" s="44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4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2"/>
      <c r="C20" s="31"/>
      <c r="D20" s="26" t="s">
        <v>29</v>
      </c>
      <c r="E20" s="31"/>
      <c r="F20" s="31"/>
      <c r="G20" s="31"/>
      <c r="H20" s="31"/>
      <c r="I20" s="26" t="s">
        <v>24</v>
      </c>
      <c r="J20" s="24" t="str">
        <f>IF('Rekapitulácia stavby'!AN16="","",'Rekapitulácia stavby'!AN16)</f>
        <v/>
      </c>
      <c r="K20" s="31"/>
      <c r="L20" s="44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2"/>
      <c r="C21" s="31"/>
      <c r="D21" s="31"/>
      <c r="E21" s="24" t="str">
        <f>IF('Rekapitulácia stavby'!E17="","",'Rekapitulácia stavby'!E17)</f>
        <v xml:space="preserve"> </v>
      </c>
      <c r="F21" s="31"/>
      <c r="G21" s="31"/>
      <c r="H21" s="31"/>
      <c r="I21" s="26" t="s">
        <v>26</v>
      </c>
      <c r="J21" s="24" t="str">
        <f>IF('Rekapitulácia stavby'!AN17="","",'Rekapitulácia stavby'!AN17)</f>
        <v/>
      </c>
      <c r="K21" s="31"/>
      <c r="L21" s="44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4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2"/>
      <c r="C23" s="31"/>
      <c r="D23" s="26" t="s">
        <v>32</v>
      </c>
      <c r="E23" s="31"/>
      <c r="F23" s="31"/>
      <c r="G23" s="31"/>
      <c r="H23" s="31"/>
      <c r="I23" s="26" t="s">
        <v>24</v>
      </c>
      <c r="J23" s="24" t="s">
        <v>1</v>
      </c>
      <c r="K23" s="31"/>
      <c r="L23" s="44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2"/>
      <c r="C24" s="31"/>
      <c r="D24" s="31"/>
      <c r="E24" s="24" t="s">
        <v>33</v>
      </c>
      <c r="F24" s="31"/>
      <c r="G24" s="31"/>
      <c r="H24" s="31"/>
      <c r="I24" s="26" t="s">
        <v>26</v>
      </c>
      <c r="J24" s="24" t="s">
        <v>1</v>
      </c>
      <c r="K24" s="31"/>
      <c r="L24" s="44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4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2"/>
      <c r="C26" s="31"/>
      <c r="D26" s="26" t="s">
        <v>34</v>
      </c>
      <c r="E26" s="31"/>
      <c r="F26" s="31"/>
      <c r="G26" s="31"/>
      <c r="H26" s="31"/>
      <c r="I26" s="31"/>
      <c r="J26" s="31"/>
      <c r="K26" s="31"/>
      <c r="L26" s="44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01"/>
      <c r="B27" s="102"/>
      <c r="C27" s="101"/>
      <c r="D27" s="101"/>
      <c r="E27" s="232" t="s">
        <v>1</v>
      </c>
      <c r="F27" s="232"/>
      <c r="G27" s="232"/>
      <c r="H27" s="232"/>
      <c r="I27" s="101"/>
      <c r="J27" s="101"/>
      <c r="K27" s="101"/>
      <c r="L27" s="103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</row>
    <row r="28" spans="1:31" s="2" customFormat="1" ht="6.95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4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68"/>
      <c r="E29" s="68"/>
      <c r="F29" s="68"/>
      <c r="G29" s="68"/>
      <c r="H29" s="68"/>
      <c r="I29" s="68"/>
      <c r="J29" s="68"/>
      <c r="K29" s="68"/>
      <c r="L29" s="44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2"/>
      <c r="C30" s="31"/>
      <c r="D30" s="104" t="s">
        <v>35</v>
      </c>
      <c r="E30" s="31"/>
      <c r="F30" s="31"/>
      <c r="G30" s="31"/>
      <c r="H30" s="31"/>
      <c r="I30" s="31"/>
      <c r="J30" s="73">
        <f>ROUND(J119, 2)</f>
        <v>0</v>
      </c>
      <c r="K30" s="31"/>
      <c r="L30" s="44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8"/>
      <c r="E31" s="68"/>
      <c r="F31" s="68"/>
      <c r="G31" s="68"/>
      <c r="H31" s="68"/>
      <c r="I31" s="68"/>
      <c r="J31" s="68"/>
      <c r="K31" s="68"/>
      <c r="L31" s="44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31"/>
      <c r="E32" s="31"/>
      <c r="F32" s="35" t="s">
        <v>37</v>
      </c>
      <c r="G32" s="31"/>
      <c r="H32" s="31"/>
      <c r="I32" s="35" t="s">
        <v>36</v>
      </c>
      <c r="J32" s="35" t="s">
        <v>38</v>
      </c>
      <c r="K32" s="31"/>
      <c r="L32" s="44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105" t="s">
        <v>39</v>
      </c>
      <c r="E33" s="37" t="s">
        <v>40</v>
      </c>
      <c r="F33" s="106">
        <f>ROUND((SUM(BE119:BE193)),  2)</f>
        <v>0</v>
      </c>
      <c r="G33" s="107"/>
      <c r="H33" s="107"/>
      <c r="I33" s="108">
        <v>0.2</v>
      </c>
      <c r="J33" s="106">
        <f>ROUND(((SUM(BE119:BE193))*I33),  2)</f>
        <v>0</v>
      </c>
      <c r="K33" s="31"/>
      <c r="L33" s="44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37" t="s">
        <v>41</v>
      </c>
      <c r="F34" s="106">
        <f>ROUND((SUM(BF119:BF193)),  2)</f>
        <v>0</v>
      </c>
      <c r="G34" s="107"/>
      <c r="H34" s="107"/>
      <c r="I34" s="108">
        <v>0.2</v>
      </c>
      <c r="J34" s="106">
        <f>ROUND(((SUM(BF119:BF193))*I34),  2)</f>
        <v>0</v>
      </c>
      <c r="K34" s="31"/>
      <c r="L34" s="44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42</v>
      </c>
      <c r="F35" s="109">
        <f>ROUND((SUM(BG119:BG193)),  2)</f>
        <v>0</v>
      </c>
      <c r="G35" s="31"/>
      <c r="H35" s="31"/>
      <c r="I35" s="110">
        <v>0.2</v>
      </c>
      <c r="J35" s="109">
        <f>0</f>
        <v>0</v>
      </c>
      <c r="K35" s="31"/>
      <c r="L35" s="44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43</v>
      </c>
      <c r="F36" s="109">
        <f>ROUND((SUM(BH119:BH193)),  2)</f>
        <v>0</v>
      </c>
      <c r="G36" s="31"/>
      <c r="H36" s="31"/>
      <c r="I36" s="110">
        <v>0.2</v>
      </c>
      <c r="J36" s="109">
        <f>0</f>
        <v>0</v>
      </c>
      <c r="K36" s="31"/>
      <c r="L36" s="44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37" t="s">
        <v>44</v>
      </c>
      <c r="F37" s="106">
        <f>ROUND((SUM(BI119:BI193)),  2)</f>
        <v>0</v>
      </c>
      <c r="G37" s="107"/>
      <c r="H37" s="107"/>
      <c r="I37" s="108">
        <v>0</v>
      </c>
      <c r="J37" s="106">
        <f>0</f>
        <v>0</v>
      </c>
      <c r="K37" s="31"/>
      <c r="L37" s="44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4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2"/>
      <c r="C39" s="111"/>
      <c r="D39" s="112" t="s">
        <v>45</v>
      </c>
      <c r="E39" s="62"/>
      <c r="F39" s="62"/>
      <c r="G39" s="113" t="s">
        <v>46</v>
      </c>
      <c r="H39" s="114" t="s">
        <v>47</v>
      </c>
      <c r="I39" s="62"/>
      <c r="J39" s="115">
        <f>SUM(J30:J37)</f>
        <v>0</v>
      </c>
      <c r="K39" s="116"/>
      <c r="L39" s="44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4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4"/>
      <c r="D50" s="45" t="s">
        <v>48</v>
      </c>
      <c r="E50" s="46"/>
      <c r="F50" s="46"/>
      <c r="G50" s="45" t="s">
        <v>49</v>
      </c>
      <c r="H50" s="46"/>
      <c r="I50" s="46"/>
      <c r="J50" s="46"/>
      <c r="K50" s="46"/>
      <c r="L50" s="44"/>
    </row>
    <row r="51" spans="1:31">
      <c r="B51" s="19"/>
      <c r="L51" s="19"/>
    </row>
    <row r="52" spans="1:31">
      <c r="B52" s="19"/>
      <c r="L52" s="19"/>
    </row>
    <row r="53" spans="1:31">
      <c r="B53" s="19"/>
      <c r="L53" s="19"/>
    </row>
    <row r="54" spans="1:31">
      <c r="B54" s="19"/>
      <c r="L54" s="19"/>
    </row>
    <row r="55" spans="1:31">
      <c r="B55" s="19"/>
      <c r="L55" s="19"/>
    </row>
    <row r="56" spans="1:31">
      <c r="B56" s="19"/>
      <c r="L56" s="19"/>
    </row>
    <row r="57" spans="1:31">
      <c r="B57" s="19"/>
      <c r="L57" s="19"/>
    </row>
    <row r="58" spans="1:31">
      <c r="B58" s="19"/>
      <c r="L58" s="19"/>
    </row>
    <row r="59" spans="1:31">
      <c r="B59" s="19"/>
      <c r="L59" s="19"/>
    </row>
    <row r="60" spans="1:31">
      <c r="B60" s="19"/>
      <c r="L60" s="19"/>
    </row>
    <row r="61" spans="1:31" s="2" customFormat="1" ht="12.75">
      <c r="A61" s="31"/>
      <c r="B61" s="32"/>
      <c r="C61" s="31"/>
      <c r="D61" s="47" t="s">
        <v>50</v>
      </c>
      <c r="E61" s="34"/>
      <c r="F61" s="117" t="s">
        <v>51</v>
      </c>
      <c r="G61" s="47" t="s">
        <v>50</v>
      </c>
      <c r="H61" s="34"/>
      <c r="I61" s="34"/>
      <c r="J61" s="118" t="s">
        <v>51</v>
      </c>
      <c r="K61" s="34"/>
      <c r="L61" s="44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9"/>
      <c r="L62" s="19"/>
    </row>
    <row r="63" spans="1:31">
      <c r="B63" s="19"/>
      <c r="L63" s="19"/>
    </row>
    <row r="64" spans="1:31">
      <c r="B64" s="19"/>
      <c r="L64" s="19"/>
    </row>
    <row r="65" spans="1:31" s="2" customFormat="1" ht="12.75">
      <c r="A65" s="31"/>
      <c r="B65" s="32"/>
      <c r="C65" s="31"/>
      <c r="D65" s="45" t="s">
        <v>52</v>
      </c>
      <c r="E65" s="48"/>
      <c r="F65" s="48"/>
      <c r="G65" s="45" t="s">
        <v>53</v>
      </c>
      <c r="H65" s="48"/>
      <c r="I65" s="48"/>
      <c r="J65" s="48"/>
      <c r="K65" s="48"/>
      <c r="L65" s="44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9"/>
      <c r="L66" s="19"/>
    </row>
    <row r="67" spans="1:31">
      <c r="B67" s="19"/>
      <c r="L67" s="19"/>
    </row>
    <row r="68" spans="1:31">
      <c r="B68" s="19"/>
      <c r="L68" s="19"/>
    </row>
    <row r="69" spans="1:31">
      <c r="B69" s="19"/>
      <c r="L69" s="19"/>
    </row>
    <row r="70" spans="1:31">
      <c r="B70" s="19"/>
      <c r="L70" s="19"/>
    </row>
    <row r="71" spans="1:31">
      <c r="B71" s="19"/>
      <c r="L71" s="19"/>
    </row>
    <row r="72" spans="1:31">
      <c r="B72" s="19"/>
      <c r="L72" s="19"/>
    </row>
    <row r="73" spans="1:31">
      <c r="B73" s="19"/>
      <c r="L73" s="19"/>
    </row>
    <row r="74" spans="1:31">
      <c r="B74" s="19"/>
      <c r="L74" s="19"/>
    </row>
    <row r="75" spans="1:31">
      <c r="B75" s="19"/>
      <c r="L75" s="19"/>
    </row>
    <row r="76" spans="1:31" s="2" customFormat="1" ht="12.75">
      <c r="A76" s="31"/>
      <c r="B76" s="32"/>
      <c r="C76" s="31"/>
      <c r="D76" s="47" t="s">
        <v>50</v>
      </c>
      <c r="E76" s="34"/>
      <c r="F76" s="117" t="s">
        <v>51</v>
      </c>
      <c r="G76" s="47" t="s">
        <v>50</v>
      </c>
      <c r="H76" s="34"/>
      <c r="I76" s="34"/>
      <c r="J76" s="118" t="s">
        <v>51</v>
      </c>
      <c r="K76" s="34"/>
      <c r="L76" s="44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44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51"/>
      <c r="C81" s="52"/>
      <c r="D81" s="52"/>
      <c r="E81" s="52"/>
      <c r="F81" s="52"/>
      <c r="G81" s="52"/>
      <c r="H81" s="52"/>
      <c r="I81" s="52"/>
      <c r="J81" s="52"/>
      <c r="K81" s="52"/>
      <c r="L81" s="44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998</v>
      </c>
      <c r="D82" s="31"/>
      <c r="E82" s="31"/>
      <c r="F82" s="31"/>
      <c r="G82" s="31"/>
      <c r="H82" s="31"/>
      <c r="I82" s="31"/>
      <c r="J82" s="31"/>
      <c r="K82" s="31"/>
      <c r="L82" s="44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4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15</v>
      </c>
      <c r="D84" s="31"/>
      <c r="E84" s="31"/>
      <c r="F84" s="31"/>
      <c r="G84" s="31"/>
      <c r="H84" s="31"/>
      <c r="I84" s="31"/>
      <c r="J84" s="31"/>
      <c r="K84" s="31"/>
      <c r="L84" s="44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260" t="str">
        <f>E7</f>
        <v>Oprava pešej lávky nad železničnou stanicou Nitra</v>
      </c>
      <c r="F85" s="261"/>
      <c r="G85" s="261"/>
      <c r="H85" s="261"/>
      <c r="I85" s="31"/>
      <c r="J85" s="31"/>
      <c r="K85" s="31"/>
      <c r="L85" s="44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107</v>
      </c>
      <c r="D86" s="31"/>
      <c r="E86" s="31"/>
      <c r="F86" s="31"/>
      <c r="G86" s="31"/>
      <c r="H86" s="31"/>
      <c r="I86" s="31"/>
      <c r="J86" s="31"/>
      <c r="K86" s="31"/>
      <c r="L86" s="44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1"/>
      <c r="D87" s="31"/>
      <c r="E87" s="250" t="str">
        <f>E9</f>
        <v xml:space="preserve">SO 401 - Elektrická prípojka NN a napojenie výťahu </v>
      </c>
      <c r="F87" s="259"/>
      <c r="G87" s="259"/>
      <c r="H87" s="259"/>
      <c r="I87" s="31"/>
      <c r="J87" s="31"/>
      <c r="K87" s="31"/>
      <c r="L87" s="44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4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19</v>
      </c>
      <c r="D89" s="31"/>
      <c r="E89" s="31"/>
      <c r="F89" s="24" t="str">
        <f>F12</f>
        <v>Nitra</v>
      </c>
      <c r="G89" s="31"/>
      <c r="H89" s="31"/>
      <c r="I89" s="26" t="s">
        <v>21</v>
      </c>
      <c r="J89" s="57" t="str">
        <f>IF(J12="","",J12)</f>
        <v>30. 8. 2021</v>
      </c>
      <c r="K89" s="31"/>
      <c r="L89" s="44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4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2" customHeight="1">
      <c r="A91" s="31"/>
      <c r="B91" s="32"/>
      <c r="C91" s="26" t="s">
        <v>23</v>
      </c>
      <c r="D91" s="31"/>
      <c r="E91" s="31"/>
      <c r="F91" s="24" t="str">
        <f>E15</f>
        <v>Mesto Nitra</v>
      </c>
      <c r="G91" s="31"/>
      <c r="H91" s="31"/>
      <c r="I91" s="26" t="s">
        <v>29</v>
      </c>
      <c r="J91" s="29" t="str">
        <f>E21</f>
        <v xml:space="preserve"> </v>
      </c>
      <c r="K91" s="31"/>
      <c r="L91" s="44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5.7" customHeight="1">
      <c r="A92" s="31"/>
      <c r="B92" s="32"/>
      <c r="C92" s="26" t="s">
        <v>27</v>
      </c>
      <c r="D92" s="31"/>
      <c r="E92" s="31"/>
      <c r="F92" s="24" t="str">
        <f>IF(E18="","",E18)</f>
        <v>Vyplň údaj</v>
      </c>
      <c r="G92" s="31"/>
      <c r="H92" s="31"/>
      <c r="I92" s="26" t="s">
        <v>32</v>
      </c>
      <c r="J92" s="29" t="str">
        <f>E24</f>
        <v>Združenie „SHP: Nitra – PD" SHP SK s.r.o.</v>
      </c>
      <c r="K92" s="31"/>
      <c r="L92" s="44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4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19" t="s">
        <v>111</v>
      </c>
      <c r="D94" s="111"/>
      <c r="E94" s="111"/>
      <c r="F94" s="111"/>
      <c r="G94" s="111"/>
      <c r="H94" s="111"/>
      <c r="I94" s="111"/>
      <c r="J94" s="120" t="s">
        <v>112</v>
      </c>
      <c r="K94" s="111"/>
      <c r="L94" s="44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4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customHeight="1">
      <c r="A96" s="31"/>
      <c r="B96" s="32"/>
      <c r="C96" s="121" t="s">
        <v>113</v>
      </c>
      <c r="D96" s="31"/>
      <c r="E96" s="31"/>
      <c r="F96" s="31"/>
      <c r="G96" s="31"/>
      <c r="H96" s="31"/>
      <c r="I96" s="31"/>
      <c r="J96" s="73">
        <f>J119</f>
        <v>0</v>
      </c>
      <c r="K96" s="31"/>
      <c r="L96" s="44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6" t="s">
        <v>114</v>
      </c>
    </row>
    <row r="97" spans="1:31" s="9" customFormat="1" ht="24.95" customHeight="1">
      <c r="B97" s="122"/>
      <c r="D97" s="123" t="s">
        <v>701</v>
      </c>
      <c r="E97" s="124"/>
      <c r="F97" s="124"/>
      <c r="G97" s="124"/>
      <c r="H97" s="124"/>
      <c r="I97" s="124"/>
      <c r="J97" s="125">
        <f>J120</f>
        <v>0</v>
      </c>
      <c r="L97" s="122"/>
    </row>
    <row r="98" spans="1:31" s="10" customFormat="1" ht="19.899999999999999" customHeight="1">
      <c r="B98" s="126"/>
      <c r="D98" s="127" t="s">
        <v>702</v>
      </c>
      <c r="E98" s="128"/>
      <c r="F98" s="128"/>
      <c r="G98" s="128"/>
      <c r="H98" s="128"/>
      <c r="I98" s="128"/>
      <c r="J98" s="129">
        <f>J121</f>
        <v>0</v>
      </c>
      <c r="L98" s="126"/>
    </row>
    <row r="99" spans="1:31" s="10" customFormat="1" ht="19.899999999999999" customHeight="1">
      <c r="B99" s="126"/>
      <c r="D99" s="127" t="s">
        <v>703</v>
      </c>
      <c r="E99" s="128"/>
      <c r="F99" s="128"/>
      <c r="G99" s="128"/>
      <c r="H99" s="128"/>
      <c r="I99" s="128"/>
      <c r="J99" s="129">
        <f>J165</f>
        <v>0</v>
      </c>
      <c r="L99" s="126"/>
    </row>
    <row r="100" spans="1:31" s="2" customFormat="1" ht="21.75" customHeight="1">
      <c r="A100" s="31"/>
      <c r="B100" s="32"/>
      <c r="C100" s="31"/>
      <c r="D100" s="31"/>
      <c r="E100" s="31"/>
      <c r="F100" s="31"/>
      <c r="G100" s="31"/>
      <c r="H100" s="31"/>
      <c r="I100" s="31"/>
      <c r="J100" s="31"/>
      <c r="K100" s="31"/>
      <c r="L100" s="44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</row>
    <row r="101" spans="1:31" s="2" customFormat="1" ht="6.95" customHeight="1">
      <c r="A101" s="31"/>
      <c r="B101" s="49"/>
      <c r="C101" s="50"/>
      <c r="D101" s="50"/>
      <c r="E101" s="50"/>
      <c r="F101" s="50"/>
      <c r="G101" s="50"/>
      <c r="H101" s="50"/>
      <c r="I101" s="50"/>
      <c r="J101" s="50"/>
      <c r="K101" s="50"/>
      <c r="L101" s="44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</row>
    <row r="105" spans="1:31" s="2" customFormat="1" ht="6.95" customHeight="1">
      <c r="A105" s="31"/>
      <c r="B105" s="51"/>
      <c r="C105" s="52"/>
      <c r="D105" s="52"/>
      <c r="E105" s="52"/>
      <c r="F105" s="52"/>
      <c r="G105" s="52"/>
      <c r="H105" s="52"/>
      <c r="I105" s="52"/>
      <c r="J105" s="52"/>
      <c r="K105" s="52"/>
      <c r="L105" s="44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31" s="2" customFormat="1" ht="24.95" customHeight="1">
      <c r="A106" s="31"/>
      <c r="B106" s="32"/>
      <c r="C106" s="20" t="s">
        <v>127</v>
      </c>
      <c r="D106" s="31"/>
      <c r="E106" s="31"/>
      <c r="F106" s="31"/>
      <c r="G106" s="31"/>
      <c r="H106" s="31"/>
      <c r="I106" s="31"/>
      <c r="J106" s="31"/>
      <c r="K106" s="31"/>
      <c r="L106" s="44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31" s="2" customFormat="1" ht="6.95" customHeight="1">
      <c r="A107" s="31"/>
      <c r="B107" s="32"/>
      <c r="C107" s="31"/>
      <c r="D107" s="31"/>
      <c r="E107" s="31"/>
      <c r="F107" s="31"/>
      <c r="G107" s="31"/>
      <c r="H107" s="31"/>
      <c r="I107" s="31"/>
      <c r="J107" s="31"/>
      <c r="K107" s="31"/>
      <c r="L107" s="44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31" s="2" customFormat="1" ht="12" customHeight="1">
      <c r="A108" s="31"/>
      <c r="B108" s="32"/>
      <c r="C108" s="26" t="s">
        <v>15</v>
      </c>
      <c r="D108" s="31"/>
      <c r="E108" s="31"/>
      <c r="F108" s="31"/>
      <c r="G108" s="31"/>
      <c r="H108" s="31"/>
      <c r="I108" s="31"/>
      <c r="J108" s="31"/>
      <c r="K108" s="31"/>
      <c r="L108" s="44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31" s="2" customFormat="1" ht="16.5" customHeight="1">
      <c r="A109" s="31"/>
      <c r="B109" s="32"/>
      <c r="C109" s="31"/>
      <c r="D109" s="31"/>
      <c r="E109" s="260" t="str">
        <f>E7</f>
        <v>Oprava pešej lávky nad železničnou stanicou Nitra</v>
      </c>
      <c r="F109" s="261"/>
      <c r="G109" s="261"/>
      <c r="H109" s="261"/>
      <c r="I109" s="31"/>
      <c r="J109" s="31"/>
      <c r="K109" s="31"/>
      <c r="L109" s="44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31" s="2" customFormat="1" ht="12" customHeight="1">
      <c r="A110" s="31"/>
      <c r="B110" s="32"/>
      <c r="C110" s="26" t="s">
        <v>107</v>
      </c>
      <c r="D110" s="31"/>
      <c r="E110" s="31"/>
      <c r="F110" s="31"/>
      <c r="G110" s="31"/>
      <c r="H110" s="31"/>
      <c r="I110" s="31"/>
      <c r="J110" s="31"/>
      <c r="K110" s="31"/>
      <c r="L110" s="44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16.5" customHeight="1">
      <c r="A111" s="31"/>
      <c r="B111" s="32"/>
      <c r="C111" s="31"/>
      <c r="D111" s="31"/>
      <c r="E111" s="250" t="str">
        <f>E9</f>
        <v xml:space="preserve">SO 401 - Elektrická prípojka NN a napojenie výťahu </v>
      </c>
      <c r="F111" s="259"/>
      <c r="G111" s="259"/>
      <c r="H111" s="259"/>
      <c r="I111" s="31"/>
      <c r="J111" s="31"/>
      <c r="K111" s="31"/>
      <c r="L111" s="44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6.95" customHeight="1">
      <c r="A112" s="31"/>
      <c r="B112" s="32"/>
      <c r="C112" s="31"/>
      <c r="D112" s="31"/>
      <c r="E112" s="31"/>
      <c r="F112" s="31"/>
      <c r="G112" s="31"/>
      <c r="H112" s="31"/>
      <c r="I112" s="31"/>
      <c r="J112" s="31"/>
      <c r="K112" s="31"/>
      <c r="L112" s="44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12" customHeight="1">
      <c r="A113" s="31"/>
      <c r="B113" s="32"/>
      <c r="C113" s="26" t="s">
        <v>19</v>
      </c>
      <c r="D113" s="31"/>
      <c r="E113" s="31"/>
      <c r="F113" s="24" t="str">
        <f>F12</f>
        <v>Nitra</v>
      </c>
      <c r="G113" s="31"/>
      <c r="H113" s="31"/>
      <c r="I113" s="26" t="s">
        <v>21</v>
      </c>
      <c r="J113" s="57" t="str">
        <f>IF(J12="","",J12)</f>
        <v>30. 8. 2021</v>
      </c>
      <c r="K113" s="31"/>
      <c r="L113" s="44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6.95" customHeight="1">
      <c r="A114" s="31"/>
      <c r="B114" s="32"/>
      <c r="C114" s="31"/>
      <c r="D114" s="31"/>
      <c r="E114" s="31"/>
      <c r="F114" s="31"/>
      <c r="G114" s="31"/>
      <c r="H114" s="31"/>
      <c r="I114" s="31"/>
      <c r="J114" s="31"/>
      <c r="K114" s="31"/>
      <c r="L114" s="44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15.2" customHeight="1">
      <c r="A115" s="31"/>
      <c r="B115" s="32"/>
      <c r="C115" s="26" t="s">
        <v>23</v>
      </c>
      <c r="D115" s="31"/>
      <c r="E115" s="31"/>
      <c r="F115" s="24" t="str">
        <f>E15</f>
        <v>Mesto Nitra</v>
      </c>
      <c r="G115" s="31"/>
      <c r="H115" s="31"/>
      <c r="I115" s="26" t="s">
        <v>29</v>
      </c>
      <c r="J115" s="29" t="str">
        <f>E21</f>
        <v xml:space="preserve"> </v>
      </c>
      <c r="K115" s="31"/>
      <c r="L115" s="44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25.7" customHeight="1">
      <c r="A116" s="31"/>
      <c r="B116" s="32"/>
      <c r="C116" s="26" t="s">
        <v>27</v>
      </c>
      <c r="D116" s="31"/>
      <c r="E116" s="31"/>
      <c r="F116" s="24" t="str">
        <f>IF(E18="","",E18)</f>
        <v>Vyplň údaj</v>
      </c>
      <c r="G116" s="31"/>
      <c r="H116" s="31"/>
      <c r="I116" s="26" t="s">
        <v>32</v>
      </c>
      <c r="J116" s="29" t="str">
        <f>E24</f>
        <v>Združenie „SHP: Nitra – PD" SHP SK s.r.o.</v>
      </c>
      <c r="K116" s="31"/>
      <c r="L116" s="44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10.35" customHeight="1">
      <c r="A117" s="31"/>
      <c r="B117" s="32"/>
      <c r="C117" s="31"/>
      <c r="D117" s="31"/>
      <c r="E117" s="31"/>
      <c r="F117" s="31"/>
      <c r="G117" s="31"/>
      <c r="H117" s="31"/>
      <c r="I117" s="31"/>
      <c r="J117" s="31"/>
      <c r="K117" s="31"/>
      <c r="L117" s="44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11" customFormat="1" ht="29.25" customHeight="1">
      <c r="A118" s="130"/>
      <c r="B118" s="131"/>
      <c r="C118" s="132" t="s">
        <v>128</v>
      </c>
      <c r="D118" s="133" t="s">
        <v>60</v>
      </c>
      <c r="E118" s="133" t="s">
        <v>56</v>
      </c>
      <c r="F118" s="133" t="s">
        <v>57</v>
      </c>
      <c r="G118" s="133" t="s">
        <v>129</v>
      </c>
      <c r="H118" s="133" t="s">
        <v>130</v>
      </c>
      <c r="I118" s="133" t="s">
        <v>131</v>
      </c>
      <c r="J118" s="134" t="s">
        <v>112</v>
      </c>
      <c r="K118" s="135" t="s">
        <v>132</v>
      </c>
      <c r="L118" s="136"/>
      <c r="M118" s="64" t="s">
        <v>1</v>
      </c>
      <c r="N118" s="65" t="s">
        <v>39</v>
      </c>
      <c r="O118" s="65" t="s">
        <v>133</v>
      </c>
      <c r="P118" s="65" t="s">
        <v>134</v>
      </c>
      <c r="Q118" s="65" t="s">
        <v>135</v>
      </c>
      <c r="R118" s="65" t="s">
        <v>136</v>
      </c>
      <c r="S118" s="65" t="s">
        <v>137</v>
      </c>
      <c r="T118" s="66" t="s">
        <v>138</v>
      </c>
      <c r="U118" s="130"/>
      <c r="V118" s="130"/>
      <c r="W118" s="130"/>
      <c r="X118" s="130"/>
      <c r="Y118" s="130"/>
      <c r="Z118" s="130"/>
      <c r="AA118" s="130"/>
      <c r="AB118" s="130"/>
      <c r="AC118" s="130"/>
      <c r="AD118" s="130"/>
      <c r="AE118" s="130"/>
    </row>
    <row r="119" spans="1:65" s="2" customFormat="1" ht="22.9" customHeight="1">
      <c r="A119" s="31"/>
      <c r="B119" s="32"/>
      <c r="C119" s="71" t="s">
        <v>113</v>
      </c>
      <c r="D119" s="31"/>
      <c r="E119" s="31"/>
      <c r="F119" s="31"/>
      <c r="G119" s="31"/>
      <c r="H119" s="31"/>
      <c r="I119" s="31"/>
      <c r="J119" s="137">
        <f>BK119</f>
        <v>0</v>
      </c>
      <c r="K119" s="31"/>
      <c r="L119" s="32"/>
      <c r="M119" s="67"/>
      <c r="N119" s="58"/>
      <c r="O119" s="68"/>
      <c r="P119" s="138">
        <f>P120</f>
        <v>0</v>
      </c>
      <c r="Q119" s="68"/>
      <c r="R119" s="138">
        <f>R120</f>
        <v>0</v>
      </c>
      <c r="S119" s="68"/>
      <c r="T119" s="139">
        <f>T120</f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T119" s="16" t="s">
        <v>74</v>
      </c>
      <c r="AU119" s="16" t="s">
        <v>114</v>
      </c>
      <c r="BK119" s="140">
        <f>BK120</f>
        <v>0</v>
      </c>
    </row>
    <row r="120" spans="1:65" s="12" customFormat="1" ht="25.9" customHeight="1">
      <c r="B120" s="141"/>
      <c r="D120" s="142" t="s">
        <v>74</v>
      </c>
      <c r="E120" s="143" t="s">
        <v>195</v>
      </c>
      <c r="F120" s="143" t="s">
        <v>704</v>
      </c>
      <c r="I120" s="144"/>
      <c r="J120" s="145">
        <f>BK120</f>
        <v>0</v>
      </c>
      <c r="L120" s="141"/>
      <c r="M120" s="146"/>
      <c r="N120" s="147"/>
      <c r="O120" s="147"/>
      <c r="P120" s="148">
        <f>P121+P165</f>
        <v>0</v>
      </c>
      <c r="Q120" s="147"/>
      <c r="R120" s="148">
        <f>R121+R165</f>
        <v>0</v>
      </c>
      <c r="S120" s="147"/>
      <c r="T120" s="149">
        <f>T121+T165</f>
        <v>0</v>
      </c>
      <c r="AR120" s="142" t="s">
        <v>156</v>
      </c>
      <c r="AT120" s="150" t="s">
        <v>74</v>
      </c>
      <c r="AU120" s="150" t="s">
        <v>75</v>
      </c>
      <c r="AY120" s="142" t="s">
        <v>141</v>
      </c>
      <c r="BK120" s="151">
        <f>BK121+BK165</f>
        <v>0</v>
      </c>
    </row>
    <row r="121" spans="1:65" s="12" customFormat="1" ht="22.9" customHeight="1">
      <c r="B121" s="141"/>
      <c r="D121" s="142" t="s">
        <v>74</v>
      </c>
      <c r="E121" s="152" t="s">
        <v>705</v>
      </c>
      <c r="F121" s="152" t="s">
        <v>706</v>
      </c>
      <c r="I121" s="144"/>
      <c r="J121" s="153">
        <f>BK121</f>
        <v>0</v>
      </c>
      <c r="L121" s="141"/>
      <c r="M121" s="146"/>
      <c r="N121" s="147"/>
      <c r="O121" s="147"/>
      <c r="P121" s="148">
        <f>SUM(P122:P164)</f>
        <v>0</v>
      </c>
      <c r="Q121" s="147"/>
      <c r="R121" s="148">
        <f>SUM(R122:R164)</f>
        <v>0</v>
      </c>
      <c r="S121" s="147"/>
      <c r="T121" s="149">
        <f>SUM(T122:T164)</f>
        <v>0</v>
      </c>
      <c r="AR121" s="142" t="s">
        <v>156</v>
      </c>
      <c r="AT121" s="150" t="s">
        <v>74</v>
      </c>
      <c r="AU121" s="150" t="s">
        <v>81</v>
      </c>
      <c r="AY121" s="142" t="s">
        <v>141</v>
      </c>
      <c r="BK121" s="151">
        <f>SUM(BK122:BK164)</f>
        <v>0</v>
      </c>
    </row>
    <row r="122" spans="1:65" s="2" customFormat="1" ht="16.5" customHeight="1">
      <c r="A122" s="31"/>
      <c r="B122" s="154"/>
      <c r="C122" s="155" t="s">
        <v>81</v>
      </c>
      <c r="D122" s="155" t="s">
        <v>143</v>
      </c>
      <c r="E122" s="156" t="s">
        <v>707</v>
      </c>
      <c r="F122" s="157" t="s">
        <v>708</v>
      </c>
      <c r="G122" s="158" t="s">
        <v>168</v>
      </c>
      <c r="H122" s="159">
        <v>3</v>
      </c>
      <c r="I122" s="160"/>
      <c r="J122" s="161">
        <f t="shared" ref="J122:J164" si="0">ROUND(I122*H122,2)</f>
        <v>0</v>
      </c>
      <c r="K122" s="162"/>
      <c r="L122" s="32"/>
      <c r="M122" s="163" t="s">
        <v>1</v>
      </c>
      <c r="N122" s="164" t="s">
        <v>41</v>
      </c>
      <c r="O122" s="60"/>
      <c r="P122" s="165">
        <f t="shared" ref="P122:P164" si="1">O122*H122</f>
        <v>0</v>
      </c>
      <c r="Q122" s="165">
        <v>0</v>
      </c>
      <c r="R122" s="165">
        <f t="shared" ref="R122:R164" si="2">Q122*H122</f>
        <v>0</v>
      </c>
      <c r="S122" s="165">
        <v>0</v>
      </c>
      <c r="T122" s="166">
        <f t="shared" ref="T122:T164" si="3">S122*H122</f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R122" s="167" t="s">
        <v>291</v>
      </c>
      <c r="AT122" s="167" t="s">
        <v>143</v>
      </c>
      <c r="AU122" s="167" t="s">
        <v>86</v>
      </c>
      <c r="AY122" s="16" t="s">
        <v>141</v>
      </c>
      <c r="BE122" s="168">
        <f t="shared" ref="BE122:BE164" si="4">IF(N122="základná",J122,0)</f>
        <v>0</v>
      </c>
      <c r="BF122" s="168">
        <f t="shared" ref="BF122:BF164" si="5">IF(N122="znížená",J122,0)</f>
        <v>0</v>
      </c>
      <c r="BG122" s="168">
        <f t="shared" ref="BG122:BG164" si="6">IF(N122="zákl. prenesená",J122,0)</f>
        <v>0</v>
      </c>
      <c r="BH122" s="168">
        <f t="shared" ref="BH122:BH164" si="7">IF(N122="zníž. prenesená",J122,0)</f>
        <v>0</v>
      </c>
      <c r="BI122" s="168">
        <f t="shared" ref="BI122:BI164" si="8">IF(N122="nulová",J122,0)</f>
        <v>0</v>
      </c>
      <c r="BJ122" s="16" t="s">
        <v>86</v>
      </c>
      <c r="BK122" s="168">
        <f t="shared" ref="BK122:BK164" si="9">ROUND(I122*H122,2)</f>
        <v>0</v>
      </c>
      <c r="BL122" s="16" t="s">
        <v>291</v>
      </c>
      <c r="BM122" s="167" t="s">
        <v>86</v>
      </c>
    </row>
    <row r="123" spans="1:65" s="2" customFormat="1" ht="16.5" customHeight="1">
      <c r="A123" s="31"/>
      <c r="B123" s="154"/>
      <c r="C123" s="155" t="s">
        <v>86</v>
      </c>
      <c r="D123" s="155" t="s">
        <v>143</v>
      </c>
      <c r="E123" s="156" t="s">
        <v>709</v>
      </c>
      <c r="F123" s="157" t="s">
        <v>710</v>
      </c>
      <c r="G123" s="158" t="s">
        <v>168</v>
      </c>
      <c r="H123" s="159">
        <v>6</v>
      </c>
      <c r="I123" s="160"/>
      <c r="J123" s="161">
        <f t="shared" si="0"/>
        <v>0</v>
      </c>
      <c r="K123" s="162"/>
      <c r="L123" s="32"/>
      <c r="M123" s="163" t="s">
        <v>1</v>
      </c>
      <c r="N123" s="164" t="s">
        <v>41</v>
      </c>
      <c r="O123" s="60"/>
      <c r="P123" s="165">
        <f t="shared" si="1"/>
        <v>0</v>
      </c>
      <c r="Q123" s="165">
        <v>0</v>
      </c>
      <c r="R123" s="165">
        <f t="shared" si="2"/>
        <v>0</v>
      </c>
      <c r="S123" s="165">
        <v>0</v>
      </c>
      <c r="T123" s="166">
        <f t="shared" si="3"/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R123" s="167" t="s">
        <v>291</v>
      </c>
      <c r="AT123" s="167" t="s">
        <v>143</v>
      </c>
      <c r="AU123" s="167" t="s">
        <v>86</v>
      </c>
      <c r="AY123" s="16" t="s">
        <v>141</v>
      </c>
      <c r="BE123" s="168">
        <f t="shared" si="4"/>
        <v>0</v>
      </c>
      <c r="BF123" s="168">
        <f t="shared" si="5"/>
        <v>0</v>
      </c>
      <c r="BG123" s="168">
        <f t="shared" si="6"/>
        <v>0</v>
      </c>
      <c r="BH123" s="168">
        <f t="shared" si="7"/>
        <v>0</v>
      </c>
      <c r="BI123" s="168">
        <f t="shared" si="8"/>
        <v>0</v>
      </c>
      <c r="BJ123" s="16" t="s">
        <v>86</v>
      </c>
      <c r="BK123" s="168">
        <f t="shared" si="9"/>
        <v>0</v>
      </c>
      <c r="BL123" s="16" t="s">
        <v>291</v>
      </c>
      <c r="BM123" s="167" t="s">
        <v>147</v>
      </c>
    </row>
    <row r="124" spans="1:65" s="2" customFormat="1" ht="24.2" customHeight="1">
      <c r="A124" s="31"/>
      <c r="B124" s="154"/>
      <c r="C124" s="155" t="s">
        <v>156</v>
      </c>
      <c r="D124" s="155" t="s">
        <v>143</v>
      </c>
      <c r="E124" s="156" t="s">
        <v>711</v>
      </c>
      <c r="F124" s="157" t="s">
        <v>712</v>
      </c>
      <c r="G124" s="158" t="s">
        <v>168</v>
      </c>
      <c r="H124" s="159">
        <v>3</v>
      </c>
      <c r="I124" s="160"/>
      <c r="J124" s="161">
        <f t="shared" si="0"/>
        <v>0</v>
      </c>
      <c r="K124" s="162"/>
      <c r="L124" s="32"/>
      <c r="M124" s="163" t="s">
        <v>1</v>
      </c>
      <c r="N124" s="164" t="s">
        <v>41</v>
      </c>
      <c r="O124" s="60"/>
      <c r="P124" s="165">
        <f t="shared" si="1"/>
        <v>0</v>
      </c>
      <c r="Q124" s="165">
        <v>0</v>
      </c>
      <c r="R124" s="165">
        <f t="shared" si="2"/>
        <v>0</v>
      </c>
      <c r="S124" s="165">
        <v>0</v>
      </c>
      <c r="T124" s="166">
        <f t="shared" si="3"/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R124" s="167" t="s">
        <v>291</v>
      </c>
      <c r="AT124" s="167" t="s">
        <v>143</v>
      </c>
      <c r="AU124" s="167" t="s">
        <v>86</v>
      </c>
      <c r="AY124" s="16" t="s">
        <v>141</v>
      </c>
      <c r="BE124" s="168">
        <f t="shared" si="4"/>
        <v>0</v>
      </c>
      <c r="BF124" s="168">
        <f t="shared" si="5"/>
        <v>0</v>
      </c>
      <c r="BG124" s="168">
        <f t="shared" si="6"/>
        <v>0</v>
      </c>
      <c r="BH124" s="168">
        <f t="shared" si="7"/>
        <v>0</v>
      </c>
      <c r="BI124" s="168">
        <f t="shared" si="8"/>
        <v>0</v>
      </c>
      <c r="BJ124" s="16" t="s">
        <v>86</v>
      </c>
      <c r="BK124" s="168">
        <f t="shared" si="9"/>
        <v>0</v>
      </c>
      <c r="BL124" s="16" t="s">
        <v>291</v>
      </c>
      <c r="BM124" s="167" t="s">
        <v>104</v>
      </c>
    </row>
    <row r="125" spans="1:65" s="2" customFormat="1" ht="24.2" customHeight="1">
      <c r="A125" s="31"/>
      <c r="B125" s="154"/>
      <c r="C125" s="155" t="s">
        <v>147</v>
      </c>
      <c r="D125" s="155" t="s">
        <v>143</v>
      </c>
      <c r="E125" s="156" t="s">
        <v>713</v>
      </c>
      <c r="F125" s="157" t="s">
        <v>714</v>
      </c>
      <c r="G125" s="158" t="s">
        <v>168</v>
      </c>
      <c r="H125" s="159">
        <v>85</v>
      </c>
      <c r="I125" s="160"/>
      <c r="J125" s="161">
        <f t="shared" si="0"/>
        <v>0</v>
      </c>
      <c r="K125" s="162"/>
      <c r="L125" s="32"/>
      <c r="M125" s="163" t="s">
        <v>1</v>
      </c>
      <c r="N125" s="164" t="s">
        <v>41</v>
      </c>
      <c r="O125" s="60"/>
      <c r="P125" s="165">
        <f t="shared" si="1"/>
        <v>0</v>
      </c>
      <c r="Q125" s="165">
        <v>0</v>
      </c>
      <c r="R125" s="165">
        <f t="shared" si="2"/>
        <v>0</v>
      </c>
      <c r="S125" s="165">
        <v>0</v>
      </c>
      <c r="T125" s="166">
        <f t="shared" si="3"/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R125" s="167" t="s">
        <v>291</v>
      </c>
      <c r="AT125" s="167" t="s">
        <v>143</v>
      </c>
      <c r="AU125" s="167" t="s">
        <v>86</v>
      </c>
      <c r="AY125" s="16" t="s">
        <v>141</v>
      </c>
      <c r="BE125" s="168">
        <f t="shared" si="4"/>
        <v>0</v>
      </c>
      <c r="BF125" s="168">
        <f t="shared" si="5"/>
        <v>0</v>
      </c>
      <c r="BG125" s="168">
        <f t="shared" si="6"/>
        <v>0</v>
      </c>
      <c r="BH125" s="168">
        <f t="shared" si="7"/>
        <v>0</v>
      </c>
      <c r="BI125" s="168">
        <f t="shared" si="8"/>
        <v>0</v>
      </c>
      <c r="BJ125" s="16" t="s">
        <v>86</v>
      </c>
      <c r="BK125" s="168">
        <f t="shared" si="9"/>
        <v>0</v>
      </c>
      <c r="BL125" s="16" t="s">
        <v>291</v>
      </c>
      <c r="BM125" s="167" t="s">
        <v>162</v>
      </c>
    </row>
    <row r="126" spans="1:65" s="2" customFormat="1" ht="16.5" customHeight="1">
      <c r="A126" s="31"/>
      <c r="B126" s="154"/>
      <c r="C126" s="155" t="s">
        <v>165</v>
      </c>
      <c r="D126" s="155" t="s">
        <v>143</v>
      </c>
      <c r="E126" s="156" t="s">
        <v>715</v>
      </c>
      <c r="F126" s="157" t="s">
        <v>716</v>
      </c>
      <c r="G126" s="158" t="s">
        <v>168</v>
      </c>
      <c r="H126" s="159">
        <v>35</v>
      </c>
      <c r="I126" s="160"/>
      <c r="J126" s="161">
        <f t="shared" si="0"/>
        <v>0</v>
      </c>
      <c r="K126" s="162"/>
      <c r="L126" s="32"/>
      <c r="M126" s="163" t="s">
        <v>1</v>
      </c>
      <c r="N126" s="164" t="s">
        <v>41</v>
      </c>
      <c r="O126" s="60"/>
      <c r="P126" s="165">
        <f t="shared" si="1"/>
        <v>0</v>
      </c>
      <c r="Q126" s="165">
        <v>0</v>
      </c>
      <c r="R126" s="165">
        <f t="shared" si="2"/>
        <v>0</v>
      </c>
      <c r="S126" s="165">
        <v>0</v>
      </c>
      <c r="T126" s="166">
        <f t="shared" si="3"/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R126" s="167" t="s">
        <v>291</v>
      </c>
      <c r="AT126" s="167" t="s">
        <v>143</v>
      </c>
      <c r="AU126" s="167" t="s">
        <v>86</v>
      </c>
      <c r="AY126" s="16" t="s">
        <v>141</v>
      </c>
      <c r="BE126" s="168">
        <f t="shared" si="4"/>
        <v>0</v>
      </c>
      <c r="BF126" s="168">
        <f t="shared" si="5"/>
        <v>0</v>
      </c>
      <c r="BG126" s="168">
        <f t="shared" si="6"/>
        <v>0</v>
      </c>
      <c r="BH126" s="168">
        <f t="shared" si="7"/>
        <v>0</v>
      </c>
      <c r="BI126" s="168">
        <f t="shared" si="8"/>
        <v>0</v>
      </c>
      <c r="BJ126" s="16" t="s">
        <v>86</v>
      </c>
      <c r="BK126" s="168">
        <f t="shared" si="9"/>
        <v>0</v>
      </c>
      <c r="BL126" s="16" t="s">
        <v>291</v>
      </c>
      <c r="BM126" s="167" t="s">
        <v>169</v>
      </c>
    </row>
    <row r="127" spans="1:65" s="2" customFormat="1" ht="16.5" customHeight="1">
      <c r="A127" s="31"/>
      <c r="B127" s="154"/>
      <c r="C127" s="155" t="s">
        <v>104</v>
      </c>
      <c r="D127" s="155" t="s">
        <v>143</v>
      </c>
      <c r="E127" s="156" t="s">
        <v>717</v>
      </c>
      <c r="F127" s="157" t="s">
        <v>718</v>
      </c>
      <c r="G127" s="158" t="s">
        <v>168</v>
      </c>
      <c r="H127" s="159">
        <v>65</v>
      </c>
      <c r="I127" s="160"/>
      <c r="J127" s="161">
        <f t="shared" si="0"/>
        <v>0</v>
      </c>
      <c r="K127" s="162"/>
      <c r="L127" s="32"/>
      <c r="M127" s="163" t="s">
        <v>1</v>
      </c>
      <c r="N127" s="164" t="s">
        <v>41</v>
      </c>
      <c r="O127" s="60"/>
      <c r="P127" s="165">
        <f t="shared" si="1"/>
        <v>0</v>
      </c>
      <c r="Q127" s="165">
        <v>0</v>
      </c>
      <c r="R127" s="165">
        <f t="shared" si="2"/>
        <v>0</v>
      </c>
      <c r="S127" s="165">
        <v>0</v>
      </c>
      <c r="T127" s="166">
        <f t="shared" si="3"/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67" t="s">
        <v>291</v>
      </c>
      <c r="AT127" s="167" t="s">
        <v>143</v>
      </c>
      <c r="AU127" s="167" t="s">
        <v>86</v>
      </c>
      <c r="AY127" s="16" t="s">
        <v>141</v>
      </c>
      <c r="BE127" s="168">
        <f t="shared" si="4"/>
        <v>0</v>
      </c>
      <c r="BF127" s="168">
        <f t="shared" si="5"/>
        <v>0</v>
      </c>
      <c r="BG127" s="168">
        <f t="shared" si="6"/>
        <v>0</v>
      </c>
      <c r="BH127" s="168">
        <f t="shared" si="7"/>
        <v>0</v>
      </c>
      <c r="BI127" s="168">
        <f t="shared" si="8"/>
        <v>0</v>
      </c>
      <c r="BJ127" s="16" t="s">
        <v>86</v>
      </c>
      <c r="BK127" s="168">
        <f t="shared" si="9"/>
        <v>0</v>
      </c>
      <c r="BL127" s="16" t="s">
        <v>291</v>
      </c>
      <c r="BM127" s="167" t="s">
        <v>173</v>
      </c>
    </row>
    <row r="128" spans="1:65" s="2" customFormat="1" ht="24.2" customHeight="1">
      <c r="A128" s="31"/>
      <c r="B128" s="154"/>
      <c r="C128" s="155" t="s">
        <v>175</v>
      </c>
      <c r="D128" s="155" t="s">
        <v>143</v>
      </c>
      <c r="E128" s="156" t="s">
        <v>719</v>
      </c>
      <c r="F128" s="157" t="s">
        <v>720</v>
      </c>
      <c r="G128" s="158" t="s">
        <v>168</v>
      </c>
      <c r="H128" s="159">
        <v>6</v>
      </c>
      <c r="I128" s="160"/>
      <c r="J128" s="161">
        <f t="shared" si="0"/>
        <v>0</v>
      </c>
      <c r="K128" s="162"/>
      <c r="L128" s="32"/>
      <c r="M128" s="163" t="s">
        <v>1</v>
      </c>
      <c r="N128" s="164" t="s">
        <v>41</v>
      </c>
      <c r="O128" s="60"/>
      <c r="P128" s="165">
        <f t="shared" si="1"/>
        <v>0</v>
      </c>
      <c r="Q128" s="165">
        <v>0</v>
      </c>
      <c r="R128" s="165">
        <f t="shared" si="2"/>
        <v>0</v>
      </c>
      <c r="S128" s="165">
        <v>0</v>
      </c>
      <c r="T128" s="166">
        <f t="shared" si="3"/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67" t="s">
        <v>291</v>
      </c>
      <c r="AT128" s="167" t="s">
        <v>143</v>
      </c>
      <c r="AU128" s="167" t="s">
        <v>86</v>
      </c>
      <c r="AY128" s="16" t="s">
        <v>141</v>
      </c>
      <c r="BE128" s="168">
        <f t="shared" si="4"/>
        <v>0</v>
      </c>
      <c r="BF128" s="168">
        <f t="shared" si="5"/>
        <v>0</v>
      </c>
      <c r="BG128" s="168">
        <f t="shared" si="6"/>
        <v>0</v>
      </c>
      <c r="BH128" s="168">
        <f t="shared" si="7"/>
        <v>0</v>
      </c>
      <c r="BI128" s="168">
        <f t="shared" si="8"/>
        <v>0</v>
      </c>
      <c r="BJ128" s="16" t="s">
        <v>86</v>
      </c>
      <c r="BK128" s="168">
        <f t="shared" si="9"/>
        <v>0</v>
      </c>
      <c r="BL128" s="16" t="s">
        <v>291</v>
      </c>
      <c r="BM128" s="167" t="s">
        <v>179</v>
      </c>
    </row>
    <row r="129" spans="1:65" s="2" customFormat="1" ht="16.5" customHeight="1">
      <c r="A129" s="31"/>
      <c r="B129" s="154"/>
      <c r="C129" s="155" t="s">
        <v>162</v>
      </c>
      <c r="D129" s="155" t="s">
        <v>143</v>
      </c>
      <c r="E129" s="156" t="s">
        <v>721</v>
      </c>
      <c r="F129" s="157" t="s">
        <v>722</v>
      </c>
      <c r="G129" s="158" t="s">
        <v>146</v>
      </c>
      <c r="H129" s="159">
        <v>1</v>
      </c>
      <c r="I129" s="160"/>
      <c r="J129" s="161">
        <f t="shared" si="0"/>
        <v>0</v>
      </c>
      <c r="K129" s="162"/>
      <c r="L129" s="32"/>
      <c r="M129" s="163" t="s">
        <v>1</v>
      </c>
      <c r="N129" s="164" t="s">
        <v>41</v>
      </c>
      <c r="O129" s="60"/>
      <c r="P129" s="165">
        <f t="shared" si="1"/>
        <v>0</v>
      </c>
      <c r="Q129" s="165">
        <v>0</v>
      </c>
      <c r="R129" s="165">
        <f t="shared" si="2"/>
        <v>0</v>
      </c>
      <c r="S129" s="165">
        <v>0</v>
      </c>
      <c r="T129" s="166">
        <f t="shared" si="3"/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67" t="s">
        <v>291</v>
      </c>
      <c r="AT129" s="167" t="s">
        <v>143</v>
      </c>
      <c r="AU129" s="167" t="s">
        <v>86</v>
      </c>
      <c r="AY129" s="16" t="s">
        <v>141</v>
      </c>
      <c r="BE129" s="168">
        <f t="shared" si="4"/>
        <v>0</v>
      </c>
      <c r="BF129" s="168">
        <f t="shared" si="5"/>
        <v>0</v>
      </c>
      <c r="BG129" s="168">
        <f t="shared" si="6"/>
        <v>0</v>
      </c>
      <c r="BH129" s="168">
        <f t="shared" si="7"/>
        <v>0</v>
      </c>
      <c r="BI129" s="168">
        <f t="shared" si="8"/>
        <v>0</v>
      </c>
      <c r="BJ129" s="16" t="s">
        <v>86</v>
      </c>
      <c r="BK129" s="168">
        <f t="shared" si="9"/>
        <v>0</v>
      </c>
      <c r="BL129" s="16" t="s">
        <v>291</v>
      </c>
      <c r="BM129" s="167" t="s">
        <v>184</v>
      </c>
    </row>
    <row r="130" spans="1:65" s="2" customFormat="1" ht="16.5" customHeight="1">
      <c r="A130" s="31"/>
      <c r="B130" s="154"/>
      <c r="C130" s="155" t="s">
        <v>185</v>
      </c>
      <c r="D130" s="155" t="s">
        <v>143</v>
      </c>
      <c r="E130" s="156" t="s">
        <v>723</v>
      </c>
      <c r="F130" s="157" t="s">
        <v>724</v>
      </c>
      <c r="G130" s="158" t="s">
        <v>146</v>
      </c>
      <c r="H130" s="159">
        <v>3</v>
      </c>
      <c r="I130" s="160"/>
      <c r="J130" s="161">
        <f t="shared" si="0"/>
        <v>0</v>
      </c>
      <c r="K130" s="162"/>
      <c r="L130" s="32"/>
      <c r="M130" s="163" t="s">
        <v>1</v>
      </c>
      <c r="N130" s="164" t="s">
        <v>41</v>
      </c>
      <c r="O130" s="60"/>
      <c r="P130" s="165">
        <f t="shared" si="1"/>
        <v>0</v>
      </c>
      <c r="Q130" s="165">
        <v>0</v>
      </c>
      <c r="R130" s="165">
        <f t="shared" si="2"/>
        <v>0</v>
      </c>
      <c r="S130" s="165">
        <v>0</v>
      </c>
      <c r="T130" s="166">
        <f t="shared" si="3"/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67" t="s">
        <v>291</v>
      </c>
      <c r="AT130" s="167" t="s">
        <v>143</v>
      </c>
      <c r="AU130" s="167" t="s">
        <v>86</v>
      </c>
      <c r="AY130" s="16" t="s">
        <v>141</v>
      </c>
      <c r="BE130" s="168">
        <f t="shared" si="4"/>
        <v>0</v>
      </c>
      <c r="BF130" s="168">
        <f t="shared" si="5"/>
        <v>0</v>
      </c>
      <c r="BG130" s="168">
        <f t="shared" si="6"/>
        <v>0</v>
      </c>
      <c r="BH130" s="168">
        <f t="shared" si="7"/>
        <v>0</v>
      </c>
      <c r="BI130" s="168">
        <f t="shared" si="8"/>
        <v>0</v>
      </c>
      <c r="BJ130" s="16" t="s">
        <v>86</v>
      </c>
      <c r="BK130" s="168">
        <f t="shared" si="9"/>
        <v>0</v>
      </c>
      <c r="BL130" s="16" t="s">
        <v>291</v>
      </c>
      <c r="BM130" s="167" t="s">
        <v>188</v>
      </c>
    </row>
    <row r="131" spans="1:65" s="2" customFormat="1" ht="16.5" customHeight="1">
      <c r="A131" s="31"/>
      <c r="B131" s="154"/>
      <c r="C131" s="155" t="s">
        <v>169</v>
      </c>
      <c r="D131" s="155" t="s">
        <v>143</v>
      </c>
      <c r="E131" s="156" t="s">
        <v>725</v>
      </c>
      <c r="F131" s="157" t="s">
        <v>726</v>
      </c>
      <c r="G131" s="158" t="s">
        <v>727</v>
      </c>
      <c r="H131" s="159">
        <v>10</v>
      </c>
      <c r="I131" s="160"/>
      <c r="J131" s="161">
        <f t="shared" si="0"/>
        <v>0</v>
      </c>
      <c r="K131" s="162"/>
      <c r="L131" s="32"/>
      <c r="M131" s="163" t="s">
        <v>1</v>
      </c>
      <c r="N131" s="164" t="s">
        <v>41</v>
      </c>
      <c r="O131" s="60"/>
      <c r="P131" s="165">
        <f t="shared" si="1"/>
        <v>0</v>
      </c>
      <c r="Q131" s="165">
        <v>0</v>
      </c>
      <c r="R131" s="165">
        <f t="shared" si="2"/>
        <v>0</v>
      </c>
      <c r="S131" s="165">
        <v>0</v>
      </c>
      <c r="T131" s="166">
        <f t="shared" si="3"/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67" t="s">
        <v>291</v>
      </c>
      <c r="AT131" s="167" t="s">
        <v>143</v>
      </c>
      <c r="AU131" s="167" t="s">
        <v>86</v>
      </c>
      <c r="AY131" s="16" t="s">
        <v>141</v>
      </c>
      <c r="BE131" s="168">
        <f t="shared" si="4"/>
        <v>0</v>
      </c>
      <c r="BF131" s="168">
        <f t="shared" si="5"/>
        <v>0</v>
      </c>
      <c r="BG131" s="168">
        <f t="shared" si="6"/>
        <v>0</v>
      </c>
      <c r="BH131" s="168">
        <f t="shared" si="7"/>
        <v>0</v>
      </c>
      <c r="BI131" s="168">
        <f t="shared" si="8"/>
        <v>0</v>
      </c>
      <c r="BJ131" s="16" t="s">
        <v>86</v>
      </c>
      <c r="BK131" s="168">
        <f t="shared" si="9"/>
        <v>0</v>
      </c>
      <c r="BL131" s="16" t="s">
        <v>291</v>
      </c>
      <c r="BM131" s="167" t="s">
        <v>7</v>
      </c>
    </row>
    <row r="132" spans="1:65" s="2" customFormat="1" ht="16.5" customHeight="1">
      <c r="A132" s="31"/>
      <c r="B132" s="154"/>
      <c r="C132" s="155" t="s">
        <v>191</v>
      </c>
      <c r="D132" s="155" t="s">
        <v>143</v>
      </c>
      <c r="E132" s="156" t="s">
        <v>728</v>
      </c>
      <c r="F132" s="157" t="s">
        <v>729</v>
      </c>
      <c r="G132" s="158" t="s">
        <v>146</v>
      </c>
      <c r="H132" s="159">
        <v>3</v>
      </c>
      <c r="I132" s="160"/>
      <c r="J132" s="161">
        <f t="shared" si="0"/>
        <v>0</v>
      </c>
      <c r="K132" s="162"/>
      <c r="L132" s="32"/>
      <c r="M132" s="163" t="s">
        <v>1</v>
      </c>
      <c r="N132" s="164" t="s">
        <v>41</v>
      </c>
      <c r="O132" s="60"/>
      <c r="P132" s="165">
        <f t="shared" si="1"/>
        <v>0</v>
      </c>
      <c r="Q132" s="165">
        <v>0</v>
      </c>
      <c r="R132" s="165">
        <f t="shared" si="2"/>
        <v>0</v>
      </c>
      <c r="S132" s="165">
        <v>0</v>
      </c>
      <c r="T132" s="166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67" t="s">
        <v>291</v>
      </c>
      <c r="AT132" s="167" t="s">
        <v>143</v>
      </c>
      <c r="AU132" s="167" t="s">
        <v>86</v>
      </c>
      <c r="AY132" s="16" t="s">
        <v>141</v>
      </c>
      <c r="BE132" s="168">
        <f t="shared" si="4"/>
        <v>0</v>
      </c>
      <c r="BF132" s="168">
        <f t="shared" si="5"/>
        <v>0</v>
      </c>
      <c r="BG132" s="168">
        <f t="shared" si="6"/>
        <v>0</v>
      </c>
      <c r="BH132" s="168">
        <f t="shared" si="7"/>
        <v>0</v>
      </c>
      <c r="BI132" s="168">
        <f t="shared" si="8"/>
        <v>0</v>
      </c>
      <c r="BJ132" s="16" t="s">
        <v>86</v>
      </c>
      <c r="BK132" s="168">
        <f t="shared" si="9"/>
        <v>0</v>
      </c>
      <c r="BL132" s="16" t="s">
        <v>291</v>
      </c>
      <c r="BM132" s="167" t="s">
        <v>194</v>
      </c>
    </row>
    <row r="133" spans="1:65" s="2" customFormat="1" ht="24.2" customHeight="1">
      <c r="A133" s="31"/>
      <c r="B133" s="154"/>
      <c r="C133" s="155" t="s">
        <v>173</v>
      </c>
      <c r="D133" s="155" t="s">
        <v>143</v>
      </c>
      <c r="E133" s="156" t="s">
        <v>730</v>
      </c>
      <c r="F133" s="157" t="s">
        <v>731</v>
      </c>
      <c r="G133" s="158" t="s">
        <v>146</v>
      </c>
      <c r="H133" s="159">
        <v>1</v>
      </c>
      <c r="I133" s="160"/>
      <c r="J133" s="161">
        <f t="shared" si="0"/>
        <v>0</v>
      </c>
      <c r="K133" s="162"/>
      <c r="L133" s="32"/>
      <c r="M133" s="163" t="s">
        <v>1</v>
      </c>
      <c r="N133" s="164" t="s">
        <v>41</v>
      </c>
      <c r="O133" s="60"/>
      <c r="P133" s="165">
        <f t="shared" si="1"/>
        <v>0</v>
      </c>
      <c r="Q133" s="165">
        <v>0</v>
      </c>
      <c r="R133" s="165">
        <f t="shared" si="2"/>
        <v>0</v>
      </c>
      <c r="S133" s="165">
        <v>0</v>
      </c>
      <c r="T133" s="166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67" t="s">
        <v>291</v>
      </c>
      <c r="AT133" s="167" t="s">
        <v>143</v>
      </c>
      <c r="AU133" s="167" t="s">
        <v>86</v>
      </c>
      <c r="AY133" s="16" t="s">
        <v>141</v>
      </c>
      <c r="BE133" s="168">
        <f t="shared" si="4"/>
        <v>0</v>
      </c>
      <c r="BF133" s="168">
        <f t="shared" si="5"/>
        <v>0</v>
      </c>
      <c r="BG133" s="168">
        <f t="shared" si="6"/>
        <v>0</v>
      </c>
      <c r="BH133" s="168">
        <f t="shared" si="7"/>
        <v>0</v>
      </c>
      <c r="BI133" s="168">
        <f t="shared" si="8"/>
        <v>0</v>
      </c>
      <c r="BJ133" s="16" t="s">
        <v>86</v>
      </c>
      <c r="BK133" s="168">
        <f t="shared" si="9"/>
        <v>0</v>
      </c>
      <c r="BL133" s="16" t="s">
        <v>291</v>
      </c>
      <c r="BM133" s="167" t="s">
        <v>198</v>
      </c>
    </row>
    <row r="134" spans="1:65" s="2" customFormat="1" ht="24.2" customHeight="1">
      <c r="A134" s="31"/>
      <c r="B134" s="154"/>
      <c r="C134" s="155" t="s">
        <v>200</v>
      </c>
      <c r="D134" s="155" t="s">
        <v>143</v>
      </c>
      <c r="E134" s="156" t="s">
        <v>732</v>
      </c>
      <c r="F134" s="157" t="s">
        <v>733</v>
      </c>
      <c r="G134" s="158" t="s">
        <v>168</v>
      </c>
      <c r="H134" s="159">
        <v>20</v>
      </c>
      <c r="I134" s="160"/>
      <c r="J134" s="161">
        <f t="shared" si="0"/>
        <v>0</v>
      </c>
      <c r="K134" s="162"/>
      <c r="L134" s="32"/>
      <c r="M134" s="163" t="s">
        <v>1</v>
      </c>
      <c r="N134" s="164" t="s">
        <v>41</v>
      </c>
      <c r="O134" s="60"/>
      <c r="P134" s="165">
        <f t="shared" si="1"/>
        <v>0</v>
      </c>
      <c r="Q134" s="165">
        <v>0</v>
      </c>
      <c r="R134" s="165">
        <f t="shared" si="2"/>
        <v>0</v>
      </c>
      <c r="S134" s="165">
        <v>0</v>
      </c>
      <c r="T134" s="166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67" t="s">
        <v>291</v>
      </c>
      <c r="AT134" s="167" t="s">
        <v>143</v>
      </c>
      <c r="AU134" s="167" t="s">
        <v>86</v>
      </c>
      <c r="AY134" s="16" t="s">
        <v>141</v>
      </c>
      <c r="BE134" s="168">
        <f t="shared" si="4"/>
        <v>0</v>
      </c>
      <c r="BF134" s="168">
        <f t="shared" si="5"/>
        <v>0</v>
      </c>
      <c r="BG134" s="168">
        <f t="shared" si="6"/>
        <v>0</v>
      </c>
      <c r="BH134" s="168">
        <f t="shared" si="7"/>
        <v>0</v>
      </c>
      <c r="BI134" s="168">
        <f t="shared" si="8"/>
        <v>0</v>
      </c>
      <c r="BJ134" s="16" t="s">
        <v>86</v>
      </c>
      <c r="BK134" s="168">
        <f t="shared" si="9"/>
        <v>0</v>
      </c>
      <c r="BL134" s="16" t="s">
        <v>291</v>
      </c>
      <c r="BM134" s="167" t="s">
        <v>203</v>
      </c>
    </row>
    <row r="135" spans="1:65" s="2" customFormat="1" ht="16.5" customHeight="1">
      <c r="A135" s="31"/>
      <c r="B135" s="154"/>
      <c r="C135" s="155" t="s">
        <v>179</v>
      </c>
      <c r="D135" s="155" t="s">
        <v>143</v>
      </c>
      <c r="E135" s="156" t="s">
        <v>734</v>
      </c>
      <c r="F135" s="157" t="s">
        <v>735</v>
      </c>
      <c r="G135" s="158" t="s">
        <v>146</v>
      </c>
      <c r="H135" s="159">
        <v>4</v>
      </c>
      <c r="I135" s="160"/>
      <c r="J135" s="161">
        <f t="shared" si="0"/>
        <v>0</v>
      </c>
      <c r="K135" s="162"/>
      <c r="L135" s="32"/>
      <c r="M135" s="163" t="s">
        <v>1</v>
      </c>
      <c r="N135" s="164" t="s">
        <v>41</v>
      </c>
      <c r="O135" s="60"/>
      <c r="P135" s="165">
        <f t="shared" si="1"/>
        <v>0</v>
      </c>
      <c r="Q135" s="165">
        <v>0</v>
      </c>
      <c r="R135" s="165">
        <f t="shared" si="2"/>
        <v>0</v>
      </c>
      <c r="S135" s="165">
        <v>0</v>
      </c>
      <c r="T135" s="166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67" t="s">
        <v>291</v>
      </c>
      <c r="AT135" s="167" t="s">
        <v>143</v>
      </c>
      <c r="AU135" s="167" t="s">
        <v>86</v>
      </c>
      <c r="AY135" s="16" t="s">
        <v>141</v>
      </c>
      <c r="BE135" s="168">
        <f t="shared" si="4"/>
        <v>0</v>
      </c>
      <c r="BF135" s="168">
        <f t="shared" si="5"/>
        <v>0</v>
      </c>
      <c r="BG135" s="168">
        <f t="shared" si="6"/>
        <v>0</v>
      </c>
      <c r="BH135" s="168">
        <f t="shared" si="7"/>
        <v>0</v>
      </c>
      <c r="BI135" s="168">
        <f t="shared" si="8"/>
        <v>0</v>
      </c>
      <c r="BJ135" s="16" t="s">
        <v>86</v>
      </c>
      <c r="BK135" s="168">
        <f t="shared" si="9"/>
        <v>0</v>
      </c>
      <c r="BL135" s="16" t="s">
        <v>291</v>
      </c>
      <c r="BM135" s="167" t="s">
        <v>207</v>
      </c>
    </row>
    <row r="136" spans="1:65" s="2" customFormat="1" ht="16.5" customHeight="1">
      <c r="A136" s="31"/>
      <c r="B136" s="154"/>
      <c r="C136" s="155" t="s">
        <v>209</v>
      </c>
      <c r="D136" s="155" t="s">
        <v>143</v>
      </c>
      <c r="E136" s="156" t="s">
        <v>736</v>
      </c>
      <c r="F136" s="157" t="s">
        <v>737</v>
      </c>
      <c r="G136" s="158" t="s">
        <v>146</v>
      </c>
      <c r="H136" s="159">
        <v>1</v>
      </c>
      <c r="I136" s="160"/>
      <c r="J136" s="161">
        <f t="shared" si="0"/>
        <v>0</v>
      </c>
      <c r="K136" s="162"/>
      <c r="L136" s="32"/>
      <c r="M136" s="163" t="s">
        <v>1</v>
      </c>
      <c r="N136" s="164" t="s">
        <v>41</v>
      </c>
      <c r="O136" s="60"/>
      <c r="P136" s="165">
        <f t="shared" si="1"/>
        <v>0</v>
      </c>
      <c r="Q136" s="165">
        <v>0</v>
      </c>
      <c r="R136" s="165">
        <f t="shared" si="2"/>
        <v>0</v>
      </c>
      <c r="S136" s="165">
        <v>0</v>
      </c>
      <c r="T136" s="166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67" t="s">
        <v>291</v>
      </c>
      <c r="AT136" s="167" t="s">
        <v>143</v>
      </c>
      <c r="AU136" s="167" t="s">
        <v>86</v>
      </c>
      <c r="AY136" s="16" t="s">
        <v>141</v>
      </c>
      <c r="BE136" s="168">
        <f t="shared" si="4"/>
        <v>0</v>
      </c>
      <c r="BF136" s="168">
        <f t="shared" si="5"/>
        <v>0</v>
      </c>
      <c r="BG136" s="168">
        <f t="shared" si="6"/>
        <v>0</v>
      </c>
      <c r="BH136" s="168">
        <f t="shared" si="7"/>
        <v>0</v>
      </c>
      <c r="BI136" s="168">
        <f t="shared" si="8"/>
        <v>0</v>
      </c>
      <c r="BJ136" s="16" t="s">
        <v>86</v>
      </c>
      <c r="BK136" s="168">
        <f t="shared" si="9"/>
        <v>0</v>
      </c>
      <c r="BL136" s="16" t="s">
        <v>291</v>
      </c>
      <c r="BM136" s="167" t="s">
        <v>212</v>
      </c>
    </row>
    <row r="137" spans="1:65" s="2" customFormat="1" ht="16.5" customHeight="1">
      <c r="A137" s="31"/>
      <c r="B137" s="154"/>
      <c r="C137" s="155" t="s">
        <v>184</v>
      </c>
      <c r="D137" s="155" t="s">
        <v>143</v>
      </c>
      <c r="E137" s="156" t="s">
        <v>738</v>
      </c>
      <c r="F137" s="157" t="s">
        <v>739</v>
      </c>
      <c r="G137" s="158" t="s">
        <v>146</v>
      </c>
      <c r="H137" s="159">
        <v>3</v>
      </c>
      <c r="I137" s="160"/>
      <c r="J137" s="161">
        <f t="shared" si="0"/>
        <v>0</v>
      </c>
      <c r="K137" s="162"/>
      <c r="L137" s="32"/>
      <c r="M137" s="163" t="s">
        <v>1</v>
      </c>
      <c r="N137" s="164" t="s">
        <v>41</v>
      </c>
      <c r="O137" s="60"/>
      <c r="P137" s="165">
        <f t="shared" si="1"/>
        <v>0</v>
      </c>
      <c r="Q137" s="165">
        <v>0</v>
      </c>
      <c r="R137" s="165">
        <f t="shared" si="2"/>
        <v>0</v>
      </c>
      <c r="S137" s="165">
        <v>0</v>
      </c>
      <c r="T137" s="166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67" t="s">
        <v>291</v>
      </c>
      <c r="AT137" s="167" t="s">
        <v>143</v>
      </c>
      <c r="AU137" s="167" t="s">
        <v>86</v>
      </c>
      <c r="AY137" s="16" t="s">
        <v>141</v>
      </c>
      <c r="BE137" s="168">
        <f t="shared" si="4"/>
        <v>0</v>
      </c>
      <c r="BF137" s="168">
        <f t="shared" si="5"/>
        <v>0</v>
      </c>
      <c r="BG137" s="168">
        <f t="shared" si="6"/>
        <v>0</v>
      </c>
      <c r="BH137" s="168">
        <f t="shared" si="7"/>
        <v>0</v>
      </c>
      <c r="BI137" s="168">
        <f t="shared" si="8"/>
        <v>0</v>
      </c>
      <c r="BJ137" s="16" t="s">
        <v>86</v>
      </c>
      <c r="BK137" s="168">
        <f t="shared" si="9"/>
        <v>0</v>
      </c>
      <c r="BL137" s="16" t="s">
        <v>291</v>
      </c>
      <c r="BM137" s="167" t="s">
        <v>216</v>
      </c>
    </row>
    <row r="138" spans="1:65" s="2" customFormat="1" ht="16.5" customHeight="1">
      <c r="A138" s="31"/>
      <c r="B138" s="154"/>
      <c r="C138" s="155" t="s">
        <v>219</v>
      </c>
      <c r="D138" s="155" t="s">
        <v>143</v>
      </c>
      <c r="E138" s="156" t="s">
        <v>740</v>
      </c>
      <c r="F138" s="157" t="s">
        <v>741</v>
      </c>
      <c r="G138" s="158" t="s">
        <v>146</v>
      </c>
      <c r="H138" s="159">
        <v>2</v>
      </c>
      <c r="I138" s="160"/>
      <c r="J138" s="161">
        <f t="shared" si="0"/>
        <v>0</v>
      </c>
      <c r="K138" s="162"/>
      <c r="L138" s="32"/>
      <c r="M138" s="163" t="s">
        <v>1</v>
      </c>
      <c r="N138" s="164" t="s">
        <v>41</v>
      </c>
      <c r="O138" s="60"/>
      <c r="P138" s="165">
        <f t="shared" si="1"/>
        <v>0</v>
      </c>
      <c r="Q138" s="165">
        <v>0</v>
      </c>
      <c r="R138" s="165">
        <f t="shared" si="2"/>
        <v>0</v>
      </c>
      <c r="S138" s="165">
        <v>0</v>
      </c>
      <c r="T138" s="166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67" t="s">
        <v>291</v>
      </c>
      <c r="AT138" s="167" t="s">
        <v>143</v>
      </c>
      <c r="AU138" s="167" t="s">
        <v>86</v>
      </c>
      <c r="AY138" s="16" t="s">
        <v>141</v>
      </c>
      <c r="BE138" s="168">
        <f t="shared" si="4"/>
        <v>0</v>
      </c>
      <c r="BF138" s="168">
        <f t="shared" si="5"/>
        <v>0</v>
      </c>
      <c r="BG138" s="168">
        <f t="shared" si="6"/>
        <v>0</v>
      </c>
      <c r="BH138" s="168">
        <f t="shared" si="7"/>
        <v>0</v>
      </c>
      <c r="BI138" s="168">
        <f t="shared" si="8"/>
        <v>0</v>
      </c>
      <c r="BJ138" s="16" t="s">
        <v>86</v>
      </c>
      <c r="BK138" s="168">
        <f t="shared" si="9"/>
        <v>0</v>
      </c>
      <c r="BL138" s="16" t="s">
        <v>291</v>
      </c>
      <c r="BM138" s="167" t="s">
        <v>222</v>
      </c>
    </row>
    <row r="139" spans="1:65" s="2" customFormat="1" ht="21.75" customHeight="1">
      <c r="A139" s="31"/>
      <c r="B139" s="154"/>
      <c r="C139" s="155" t="s">
        <v>188</v>
      </c>
      <c r="D139" s="155" t="s">
        <v>143</v>
      </c>
      <c r="E139" s="156" t="s">
        <v>742</v>
      </c>
      <c r="F139" s="157" t="s">
        <v>743</v>
      </c>
      <c r="G139" s="158" t="s">
        <v>168</v>
      </c>
      <c r="H139" s="159">
        <v>110</v>
      </c>
      <c r="I139" s="160"/>
      <c r="J139" s="161">
        <f t="shared" si="0"/>
        <v>0</v>
      </c>
      <c r="K139" s="162"/>
      <c r="L139" s="32"/>
      <c r="M139" s="163" t="s">
        <v>1</v>
      </c>
      <c r="N139" s="164" t="s">
        <v>41</v>
      </c>
      <c r="O139" s="60"/>
      <c r="P139" s="165">
        <f t="shared" si="1"/>
        <v>0</v>
      </c>
      <c r="Q139" s="165">
        <v>0</v>
      </c>
      <c r="R139" s="165">
        <f t="shared" si="2"/>
        <v>0</v>
      </c>
      <c r="S139" s="165">
        <v>0</v>
      </c>
      <c r="T139" s="166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67" t="s">
        <v>291</v>
      </c>
      <c r="AT139" s="167" t="s">
        <v>143</v>
      </c>
      <c r="AU139" s="167" t="s">
        <v>86</v>
      </c>
      <c r="AY139" s="16" t="s">
        <v>141</v>
      </c>
      <c r="BE139" s="168">
        <f t="shared" si="4"/>
        <v>0</v>
      </c>
      <c r="BF139" s="168">
        <f t="shared" si="5"/>
        <v>0</v>
      </c>
      <c r="BG139" s="168">
        <f t="shared" si="6"/>
        <v>0</v>
      </c>
      <c r="BH139" s="168">
        <f t="shared" si="7"/>
        <v>0</v>
      </c>
      <c r="BI139" s="168">
        <f t="shared" si="8"/>
        <v>0</v>
      </c>
      <c r="BJ139" s="16" t="s">
        <v>86</v>
      </c>
      <c r="BK139" s="168">
        <f t="shared" si="9"/>
        <v>0</v>
      </c>
      <c r="BL139" s="16" t="s">
        <v>291</v>
      </c>
      <c r="BM139" s="167" t="s">
        <v>226</v>
      </c>
    </row>
    <row r="140" spans="1:65" s="2" customFormat="1" ht="24.2" customHeight="1">
      <c r="A140" s="31"/>
      <c r="B140" s="154"/>
      <c r="C140" s="155" t="s">
        <v>228</v>
      </c>
      <c r="D140" s="155" t="s">
        <v>143</v>
      </c>
      <c r="E140" s="156" t="s">
        <v>744</v>
      </c>
      <c r="F140" s="157" t="s">
        <v>745</v>
      </c>
      <c r="G140" s="158" t="s">
        <v>168</v>
      </c>
      <c r="H140" s="159">
        <v>110</v>
      </c>
      <c r="I140" s="160"/>
      <c r="J140" s="161">
        <f t="shared" si="0"/>
        <v>0</v>
      </c>
      <c r="K140" s="162"/>
      <c r="L140" s="32"/>
      <c r="M140" s="163" t="s">
        <v>1</v>
      </c>
      <c r="N140" s="164" t="s">
        <v>41</v>
      </c>
      <c r="O140" s="60"/>
      <c r="P140" s="165">
        <f t="shared" si="1"/>
        <v>0</v>
      </c>
      <c r="Q140" s="165">
        <v>0</v>
      </c>
      <c r="R140" s="165">
        <f t="shared" si="2"/>
        <v>0</v>
      </c>
      <c r="S140" s="165">
        <v>0</v>
      </c>
      <c r="T140" s="166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67" t="s">
        <v>291</v>
      </c>
      <c r="AT140" s="167" t="s">
        <v>143</v>
      </c>
      <c r="AU140" s="167" t="s">
        <v>86</v>
      </c>
      <c r="AY140" s="16" t="s">
        <v>141</v>
      </c>
      <c r="BE140" s="168">
        <f t="shared" si="4"/>
        <v>0</v>
      </c>
      <c r="BF140" s="168">
        <f t="shared" si="5"/>
        <v>0</v>
      </c>
      <c r="BG140" s="168">
        <f t="shared" si="6"/>
        <v>0</v>
      </c>
      <c r="BH140" s="168">
        <f t="shared" si="7"/>
        <v>0</v>
      </c>
      <c r="BI140" s="168">
        <f t="shared" si="8"/>
        <v>0</v>
      </c>
      <c r="BJ140" s="16" t="s">
        <v>86</v>
      </c>
      <c r="BK140" s="168">
        <f t="shared" si="9"/>
        <v>0</v>
      </c>
      <c r="BL140" s="16" t="s">
        <v>291</v>
      </c>
      <c r="BM140" s="167" t="s">
        <v>231</v>
      </c>
    </row>
    <row r="141" spans="1:65" s="2" customFormat="1" ht="16.5" customHeight="1">
      <c r="A141" s="31"/>
      <c r="B141" s="154"/>
      <c r="C141" s="186" t="s">
        <v>7</v>
      </c>
      <c r="D141" s="186" t="s">
        <v>195</v>
      </c>
      <c r="E141" s="187" t="s">
        <v>746</v>
      </c>
      <c r="F141" s="188" t="s">
        <v>724</v>
      </c>
      <c r="G141" s="189" t="s">
        <v>146</v>
      </c>
      <c r="H141" s="190">
        <v>3</v>
      </c>
      <c r="I141" s="191"/>
      <c r="J141" s="192">
        <f t="shared" si="0"/>
        <v>0</v>
      </c>
      <c r="K141" s="193"/>
      <c r="L141" s="194"/>
      <c r="M141" s="195" t="s">
        <v>1</v>
      </c>
      <c r="N141" s="196" t="s">
        <v>41</v>
      </c>
      <c r="O141" s="60"/>
      <c r="P141" s="165">
        <f t="shared" si="1"/>
        <v>0</v>
      </c>
      <c r="Q141" s="165">
        <v>0</v>
      </c>
      <c r="R141" s="165">
        <f t="shared" si="2"/>
        <v>0</v>
      </c>
      <c r="S141" s="165">
        <v>0</v>
      </c>
      <c r="T141" s="166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67" t="s">
        <v>747</v>
      </c>
      <c r="AT141" s="167" t="s">
        <v>195</v>
      </c>
      <c r="AU141" s="167" t="s">
        <v>86</v>
      </c>
      <c r="AY141" s="16" t="s">
        <v>141</v>
      </c>
      <c r="BE141" s="168">
        <f t="shared" si="4"/>
        <v>0</v>
      </c>
      <c r="BF141" s="168">
        <f t="shared" si="5"/>
        <v>0</v>
      </c>
      <c r="BG141" s="168">
        <f t="shared" si="6"/>
        <v>0</v>
      </c>
      <c r="BH141" s="168">
        <f t="shared" si="7"/>
        <v>0</v>
      </c>
      <c r="BI141" s="168">
        <f t="shared" si="8"/>
        <v>0</v>
      </c>
      <c r="BJ141" s="16" t="s">
        <v>86</v>
      </c>
      <c r="BK141" s="168">
        <f t="shared" si="9"/>
        <v>0</v>
      </c>
      <c r="BL141" s="16" t="s">
        <v>291</v>
      </c>
      <c r="BM141" s="167" t="s">
        <v>235</v>
      </c>
    </row>
    <row r="142" spans="1:65" s="2" customFormat="1" ht="16.5" customHeight="1">
      <c r="A142" s="31"/>
      <c r="B142" s="154"/>
      <c r="C142" s="186" t="s">
        <v>236</v>
      </c>
      <c r="D142" s="186" t="s">
        <v>195</v>
      </c>
      <c r="E142" s="187" t="s">
        <v>748</v>
      </c>
      <c r="F142" s="188" t="s">
        <v>749</v>
      </c>
      <c r="G142" s="189" t="s">
        <v>168</v>
      </c>
      <c r="H142" s="190">
        <v>110</v>
      </c>
      <c r="I142" s="191"/>
      <c r="J142" s="192">
        <f t="shared" si="0"/>
        <v>0</v>
      </c>
      <c r="K142" s="193"/>
      <c r="L142" s="194"/>
      <c r="M142" s="195" t="s">
        <v>1</v>
      </c>
      <c r="N142" s="196" t="s">
        <v>41</v>
      </c>
      <c r="O142" s="60"/>
      <c r="P142" s="165">
        <f t="shared" si="1"/>
        <v>0</v>
      </c>
      <c r="Q142" s="165">
        <v>0</v>
      </c>
      <c r="R142" s="165">
        <f t="shared" si="2"/>
        <v>0</v>
      </c>
      <c r="S142" s="165">
        <v>0</v>
      </c>
      <c r="T142" s="166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67" t="s">
        <v>747</v>
      </c>
      <c r="AT142" s="167" t="s">
        <v>195</v>
      </c>
      <c r="AU142" s="167" t="s">
        <v>86</v>
      </c>
      <c r="AY142" s="16" t="s">
        <v>141</v>
      </c>
      <c r="BE142" s="168">
        <f t="shared" si="4"/>
        <v>0</v>
      </c>
      <c r="BF142" s="168">
        <f t="shared" si="5"/>
        <v>0</v>
      </c>
      <c r="BG142" s="168">
        <f t="shared" si="6"/>
        <v>0</v>
      </c>
      <c r="BH142" s="168">
        <f t="shared" si="7"/>
        <v>0</v>
      </c>
      <c r="BI142" s="168">
        <f t="shared" si="8"/>
        <v>0</v>
      </c>
      <c r="BJ142" s="16" t="s">
        <v>86</v>
      </c>
      <c r="BK142" s="168">
        <f t="shared" si="9"/>
        <v>0</v>
      </c>
      <c r="BL142" s="16" t="s">
        <v>291</v>
      </c>
      <c r="BM142" s="167" t="s">
        <v>239</v>
      </c>
    </row>
    <row r="143" spans="1:65" s="2" customFormat="1" ht="16.5" customHeight="1">
      <c r="A143" s="31"/>
      <c r="B143" s="154"/>
      <c r="C143" s="186" t="s">
        <v>194</v>
      </c>
      <c r="D143" s="186" t="s">
        <v>195</v>
      </c>
      <c r="E143" s="187" t="s">
        <v>750</v>
      </c>
      <c r="F143" s="188" t="s">
        <v>751</v>
      </c>
      <c r="G143" s="189" t="s">
        <v>168</v>
      </c>
      <c r="H143" s="190">
        <v>110</v>
      </c>
      <c r="I143" s="191"/>
      <c r="J143" s="192">
        <f t="shared" si="0"/>
        <v>0</v>
      </c>
      <c r="K143" s="193"/>
      <c r="L143" s="194"/>
      <c r="M143" s="195" t="s">
        <v>1</v>
      </c>
      <c r="N143" s="196" t="s">
        <v>41</v>
      </c>
      <c r="O143" s="60"/>
      <c r="P143" s="165">
        <f t="shared" si="1"/>
        <v>0</v>
      </c>
      <c r="Q143" s="165">
        <v>0</v>
      </c>
      <c r="R143" s="165">
        <f t="shared" si="2"/>
        <v>0</v>
      </c>
      <c r="S143" s="165">
        <v>0</v>
      </c>
      <c r="T143" s="166">
        <f t="shared" si="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67" t="s">
        <v>747</v>
      </c>
      <c r="AT143" s="167" t="s">
        <v>195</v>
      </c>
      <c r="AU143" s="167" t="s">
        <v>86</v>
      </c>
      <c r="AY143" s="16" t="s">
        <v>141</v>
      </c>
      <c r="BE143" s="168">
        <f t="shared" si="4"/>
        <v>0</v>
      </c>
      <c r="BF143" s="168">
        <f t="shared" si="5"/>
        <v>0</v>
      </c>
      <c r="BG143" s="168">
        <f t="shared" si="6"/>
        <v>0</v>
      </c>
      <c r="BH143" s="168">
        <f t="shared" si="7"/>
        <v>0</v>
      </c>
      <c r="BI143" s="168">
        <f t="shared" si="8"/>
        <v>0</v>
      </c>
      <c r="BJ143" s="16" t="s">
        <v>86</v>
      </c>
      <c r="BK143" s="168">
        <f t="shared" si="9"/>
        <v>0</v>
      </c>
      <c r="BL143" s="16" t="s">
        <v>291</v>
      </c>
      <c r="BM143" s="167" t="s">
        <v>243</v>
      </c>
    </row>
    <row r="144" spans="1:65" s="2" customFormat="1" ht="16.5" customHeight="1">
      <c r="A144" s="31"/>
      <c r="B144" s="154"/>
      <c r="C144" s="186" t="s">
        <v>245</v>
      </c>
      <c r="D144" s="186" t="s">
        <v>195</v>
      </c>
      <c r="E144" s="187" t="s">
        <v>752</v>
      </c>
      <c r="F144" s="188" t="s">
        <v>753</v>
      </c>
      <c r="G144" s="189" t="s">
        <v>146</v>
      </c>
      <c r="H144" s="190">
        <v>1</v>
      </c>
      <c r="I144" s="191"/>
      <c r="J144" s="192">
        <f t="shared" si="0"/>
        <v>0</v>
      </c>
      <c r="K144" s="193"/>
      <c r="L144" s="194"/>
      <c r="M144" s="195" t="s">
        <v>1</v>
      </c>
      <c r="N144" s="196" t="s">
        <v>41</v>
      </c>
      <c r="O144" s="60"/>
      <c r="P144" s="165">
        <f t="shared" si="1"/>
        <v>0</v>
      </c>
      <c r="Q144" s="165">
        <v>0</v>
      </c>
      <c r="R144" s="165">
        <f t="shared" si="2"/>
        <v>0</v>
      </c>
      <c r="S144" s="165">
        <v>0</v>
      </c>
      <c r="T144" s="166">
        <f t="shared" si="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67" t="s">
        <v>747</v>
      </c>
      <c r="AT144" s="167" t="s">
        <v>195</v>
      </c>
      <c r="AU144" s="167" t="s">
        <v>86</v>
      </c>
      <c r="AY144" s="16" t="s">
        <v>141</v>
      </c>
      <c r="BE144" s="168">
        <f t="shared" si="4"/>
        <v>0</v>
      </c>
      <c r="BF144" s="168">
        <f t="shared" si="5"/>
        <v>0</v>
      </c>
      <c r="BG144" s="168">
        <f t="shared" si="6"/>
        <v>0</v>
      </c>
      <c r="BH144" s="168">
        <f t="shared" si="7"/>
        <v>0</v>
      </c>
      <c r="BI144" s="168">
        <f t="shared" si="8"/>
        <v>0</v>
      </c>
      <c r="BJ144" s="16" t="s">
        <v>86</v>
      </c>
      <c r="BK144" s="168">
        <f t="shared" si="9"/>
        <v>0</v>
      </c>
      <c r="BL144" s="16" t="s">
        <v>291</v>
      </c>
      <c r="BM144" s="167" t="s">
        <v>248</v>
      </c>
    </row>
    <row r="145" spans="1:65" s="2" customFormat="1" ht="16.5" customHeight="1">
      <c r="A145" s="31"/>
      <c r="B145" s="154"/>
      <c r="C145" s="186" t="s">
        <v>198</v>
      </c>
      <c r="D145" s="186" t="s">
        <v>195</v>
      </c>
      <c r="E145" s="187" t="s">
        <v>754</v>
      </c>
      <c r="F145" s="188" t="s">
        <v>755</v>
      </c>
      <c r="G145" s="189" t="s">
        <v>146</v>
      </c>
      <c r="H145" s="190">
        <v>3</v>
      </c>
      <c r="I145" s="191"/>
      <c r="J145" s="192">
        <f t="shared" si="0"/>
        <v>0</v>
      </c>
      <c r="K145" s="193"/>
      <c r="L145" s="194"/>
      <c r="M145" s="195" t="s">
        <v>1</v>
      </c>
      <c r="N145" s="196" t="s">
        <v>41</v>
      </c>
      <c r="O145" s="60"/>
      <c r="P145" s="165">
        <f t="shared" si="1"/>
        <v>0</v>
      </c>
      <c r="Q145" s="165">
        <v>0</v>
      </c>
      <c r="R145" s="165">
        <f t="shared" si="2"/>
        <v>0</v>
      </c>
      <c r="S145" s="165">
        <v>0</v>
      </c>
      <c r="T145" s="166">
        <f t="shared" si="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67" t="s">
        <v>747</v>
      </c>
      <c r="AT145" s="167" t="s">
        <v>195</v>
      </c>
      <c r="AU145" s="167" t="s">
        <v>86</v>
      </c>
      <c r="AY145" s="16" t="s">
        <v>141</v>
      </c>
      <c r="BE145" s="168">
        <f t="shared" si="4"/>
        <v>0</v>
      </c>
      <c r="BF145" s="168">
        <f t="shared" si="5"/>
        <v>0</v>
      </c>
      <c r="BG145" s="168">
        <f t="shared" si="6"/>
        <v>0</v>
      </c>
      <c r="BH145" s="168">
        <f t="shared" si="7"/>
        <v>0</v>
      </c>
      <c r="BI145" s="168">
        <f t="shared" si="8"/>
        <v>0</v>
      </c>
      <c r="BJ145" s="16" t="s">
        <v>86</v>
      </c>
      <c r="BK145" s="168">
        <f t="shared" si="9"/>
        <v>0</v>
      </c>
      <c r="BL145" s="16" t="s">
        <v>291</v>
      </c>
      <c r="BM145" s="167" t="s">
        <v>252</v>
      </c>
    </row>
    <row r="146" spans="1:65" s="2" customFormat="1" ht="16.5" customHeight="1">
      <c r="A146" s="31"/>
      <c r="B146" s="154"/>
      <c r="C146" s="186" t="s">
        <v>254</v>
      </c>
      <c r="D146" s="186" t="s">
        <v>195</v>
      </c>
      <c r="E146" s="187" t="s">
        <v>756</v>
      </c>
      <c r="F146" s="188" t="s">
        <v>757</v>
      </c>
      <c r="G146" s="189" t="s">
        <v>168</v>
      </c>
      <c r="H146" s="190">
        <v>3</v>
      </c>
      <c r="I146" s="191"/>
      <c r="J146" s="192">
        <f t="shared" si="0"/>
        <v>0</v>
      </c>
      <c r="K146" s="193"/>
      <c r="L146" s="194"/>
      <c r="M146" s="195" t="s">
        <v>1</v>
      </c>
      <c r="N146" s="196" t="s">
        <v>41</v>
      </c>
      <c r="O146" s="60"/>
      <c r="P146" s="165">
        <f t="shared" si="1"/>
        <v>0</v>
      </c>
      <c r="Q146" s="165">
        <v>0</v>
      </c>
      <c r="R146" s="165">
        <f t="shared" si="2"/>
        <v>0</v>
      </c>
      <c r="S146" s="165">
        <v>0</v>
      </c>
      <c r="T146" s="166">
        <f t="shared" si="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67" t="s">
        <v>747</v>
      </c>
      <c r="AT146" s="167" t="s">
        <v>195</v>
      </c>
      <c r="AU146" s="167" t="s">
        <v>86</v>
      </c>
      <c r="AY146" s="16" t="s">
        <v>141</v>
      </c>
      <c r="BE146" s="168">
        <f t="shared" si="4"/>
        <v>0</v>
      </c>
      <c r="BF146" s="168">
        <f t="shared" si="5"/>
        <v>0</v>
      </c>
      <c r="BG146" s="168">
        <f t="shared" si="6"/>
        <v>0</v>
      </c>
      <c r="BH146" s="168">
        <f t="shared" si="7"/>
        <v>0</v>
      </c>
      <c r="BI146" s="168">
        <f t="shared" si="8"/>
        <v>0</v>
      </c>
      <c r="BJ146" s="16" t="s">
        <v>86</v>
      </c>
      <c r="BK146" s="168">
        <f t="shared" si="9"/>
        <v>0</v>
      </c>
      <c r="BL146" s="16" t="s">
        <v>291</v>
      </c>
      <c r="BM146" s="167" t="s">
        <v>257</v>
      </c>
    </row>
    <row r="147" spans="1:65" s="2" customFormat="1" ht="16.5" customHeight="1">
      <c r="A147" s="31"/>
      <c r="B147" s="154"/>
      <c r="C147" s="186" t="s">
        <v>203</v>
      </c>
      <c r="D147" s="186" t="s">
        <v>195</v>
      </c>
      <c r="E147" s="187" t="s">
        <v>758</v>
      </c>
      <c r="F147" s="188" t="s">
        <v>759</v>
      </c>
      <c r="G147" s="189" t="s">
        <v>442</v>
      </c>
      <c r="H147" s="190">
        <v>20</v>
      </c>
      <c r="I147" s="191"/>
      <c r="J147" s="192">
        <f t="shared" si="0"/>
        <v>0</v>
      </c>
      <c r="K147" s="193"/>
      <c r="L147" s="194"/>
      <c r="M147" s="195" t="s">
        <v>1</v>
      </c>
      <c r="N147" s="196" t="s">
        <v>41</v>
      </c>
      <c r="O147" s="60"/>
      <c r="P147" s="165">
        <f t="shared" si="1"/>
        <v>0</v>
      </c>
      <c r="Q147" s="165">
        <v>0</v>
      </c>
      <c r="R147" s="165">
        <f t="shared" si="2"/>
        <v>0</v>
      </c>
      <c r="S147" s="165">
        <v>0</v>
      </c>
      <c r="T147" s="166">
        <f t="shared" si="3"/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67" t="s">
        <v>747</v>
      </c>
      <c r="AT147" s="167" t="s">
        <v>195</v>
      </c>
      <c r="AU147" s="167" t="s">
        <v>86</v>
      </c>
      <c r="AY147" s="16" t="s">
        <v>141</v>
      </c>
      <c r="BE147" s="168">
        <f t="shared" si="4"/>
        <v>0</v>
      </c>
      <c r="BF147" s="168">
        <f t="shared" si="5"/>
        <v>0</v>
      </c>
      <c r="BG147" s="168">
        <f t="shared" si="6"/>
        <v>0</v>
      </c>
      <c r="BH147" s="168">
        <f t="shared" si="7"/>
        <v>0</v>
      </c>
      <c r="BI147" s="168">
        <f t="shared" si="8"/>
        <v>0</v>
      </c>
      <c r="BJ147" s="16" t="s">
        <v>86</v>
      </c>
      <c r="BK147" s="168">
        <f t="shared" si="9"/>
        <v>0</v>
      </c>
      <c r="BL147" s="16" t="s">
        <v>291</v>
      </c>
      <c r="BM147" s="167" t="s">
        <v>261</v>
      </c>
    </row>
    <row r="148" spans="1:65" s="2" customFormat="1" ht="16.5" customHeight="1">
      <c r="A148" s="31"/>
      <c r="B148" s="154"/>
      <c r="C148" s="186" t="s">
        <v>262</v>
      </c>
      <c r="D148" s="186" t="s">
        <v>195</v>
      </c>
      <c r="E148" s="187" t="s">
        <v>760</v>
      </c>
      <c r="F148" s="188" t="s">
        <v>761</v>
      </c>
      <c r="G148" s="189" t="s">
        <v>146</v>
      </c>
      <c r="H148" s="190">
        <v>1</v>
      </c>
      <c r="I148" s="191"/>
      <c r="J148" s="192">
        <f t="shared" si="0"/>
        <v>0</v>
      </c>
      <c r="K148" s="193"/>
      <c r="L148" s="194"/>
      <c r="M148" s="195" t="s">
        <v>1</v>
      </c>
      <c r="N148" s="196" t="s">
        <v>41</v>
      </c>
      <c r="O148" s="60"/>
      <c r="P148" s="165">
        <f t="shared" si="1"/>
        <v>0</v>
      </c>
      <c r="Q148" s="165">
        <v>0</v>
      </c>
      <c r="R148" s="165">
        <f t="shared" si="2"/>
        <v>0</v>
      </c>
      <c r="S148" s="165">
        <v>0</v>
      </c>
      <c r="T148" s="166">
        <f t="shared" si="3"/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67" t="s">
        <v>747</v>
      </c>
      <c r="AT148" s="167" t="s">
        <v>195</v>
      </c>
      <c r="AU148" s="167" t="s">
        <v>86</v>
      </c>
      <c r="AY148" s="16" t="s">
        <v>141</v>
      </c>
      <c r="BE148" s="168">
        <f t="shared" si="4"/>
        <v>0</v>
      </c>
      <c r="BF148" s="168">
        <f t="shared" si="5"/>
        <v>0</v>
      </c>
      <c r="BG148" s="168">
        <f t="shared" si="6"/>
        <v>0</v>
      </c>
      <c r="BH148" s="168">
        <f t="shared" si="7"/>
        <v>0</v>
      </c>
      <c r="BI148" s="168">
        <f t="shared" si="8"/>
        <v>0</v>
      </c>
      <c r="BJ148" s="16" t="s">
        <v>86</v>
      </c>
      <c r="BK148" s="168">
        <f t="shared" si="9"/>
        <v>0</v>
      </c>
      <c r="BL148" s="16" t="s">
        <v>291</v>
      </c>
      <c r="BM148" s="167" t="s">
        <v>265</v>
      </c>
    </row>
    <row r="149" spans="1:65" s="2" customFormat="1" ht="16.5" customHeight="1">
      <c r="A149" s="31"/>
      <c r="B149" s="154"/>
      <c r="C149" s="186" t="s">
        <v>207</v>
      </c>
      <c r="D149" s="186" t="s">
        <v>195</v>
      </c>
      <c r="E149" s="187" t="s">
        <v>762</v>
      </c>
      <c r="F149" s="188" t="s">
        <v>763</v>
      </c>
      <c r="G149" s="189" t="s">
        <v>146</v>
      </c>
      <c r="H149" s="190">
        <v>4</v>
      </c>
      <c r="I149" s="191"/>
      <c r="J149" s="192">
        <f t="shared" si="0"/>
        <v>0</v>
      </c>
      <c r="K149" s="193"/>
      <c r="L149" s="194"/>
      <c r="M149" s="195" t="s">
        <v>1</v>
      </c>
      <c r="N149" s="196" t="s">
        <v>41</v>
      </c>
      <c r="O149" s="60"/>
      <c r="P149" s="165">
        <f t="shared" si="1"/>
        <v>0</v>
      </c>
      <c r="Q149" s="165">
        <v>0</v>
      </c>
      <c r="R149" s="165">
        <f t="shared" si="2"/>
        <v>0</v>
      </c>
      <c r="S149" s="165">
        <v>0</v>
      </c>
      <c r="T149" s="166">
        <f t="shared" si="3"/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67" t="s">
        <v>747</v>
      </c>
      <c r="AT149" s="167" t="s">
        <v>195</v>
      </c>
      <c r="AU149" s="167" t="s">
        <v>86</v>
      </c>
      <c r="AY149" s="16" t="s">
        <v>141</v>
      </c>
      <c r="BE149" s="168">
        <f t="shared" si="4"/>
        <v>0</v>
      </c>
      <c r="BF149" s="168">
        <f t="shared" si="5"/>
        <v>0</v>
      </c>
      <c r="BG149" s="168">
        <f t="shared" si="6"/>
        <v>0</v>
      </c>
      <c r="BH149" s="168">
        <f t="shared" si="7"/>
        <v>0</v>
      </c>
      <c r="BI149" s="168">
        <f t="shared" si="8"/>
        <v>0</v>
      </c>
      <c r="BJ149" s="16" t="s">
        <v>86</v>
      </c>
      <c r="BK149" s="168">
        <f t="shared" si="9"/>
        <v>0</v>
      </c>
      <c r="BL149" s="16" t="s">
        <v>291</v>
      </c>
      <c r="BM149" s="167" t="s">
        <v>269</v>
      </c>
    </row>
    <row r="150" spans="1:65" s="2" customFormat="1" ht="16.5" customHeight="1">
      <c r="A150" s="31"/>
      <c r="B150" s="154"/>
      <c r="C150" s="186" t="s">
        <v>271</v>
      </c>
      <c r="D150" s="186" t="s">
        <v>195</v>
      </c>
      <c r="E150" s="187" t="s">
        <v>764</v>
      </c>
      <c r="F150" s="188" t="s">
        <v>765</v>
      </c>
      <c r="G150" s="189" t="s">
        <v>146</v>
      </c>
      <c r="H150" s="190">
        <v>3</v>
      </c>
      <c r="I150" s="191"/>
      <c r="J150" s="192">
        <f t="shared" si="0"/>
        <v>0</v>
      </c>
      <c r="K150" s="193"/>
      <c r="L150" s="194"/>
      <c r="M150" s="195" t="s">
        <v>1</v>
      </c>
      <c r="N150" s="196" t="s">
        <v>41</v>
      </c>
      <c r="O150" s="60"/>
      <c r="P150" s="165">
        <f t="shared" si="1"/>
        <v>0</v>
      </c>
      <c r="Q150" s="165">
        <v>0</v>
      </c>
      <c r="R150" s="165">
        <f t="shared" si="2"/>
        <v>0</v>
      </c>
      <c r="S150" s="165">
        <v>0</v>
      </c>
      <c r="T150" s="166">
        <f t="shared" si="3"/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67" t="s">
        <v>747</v>
      </c>
      <c r="AT150" s="167" t="s">
        <v>195</v>
      </c>
      <c r="AU150" s="167" t="s">
        <v>86</v>
      </c>
      <c r="AY150" s="16" t="s">
        <v>141</v>
      </c>
      <c r="BE150" s="168">
        <f t="shared" si="4"/>
        <v>0</v>
      </c>
      <c r="BF150" s="168">
        <f t="shared" si="5"/>
        <v>0</v>
      </c>
      <c r="BG150" s="168">
        <f t="shared" si="6"/>
        <v>0</v>
      </c>
      <c r="BH150" s="168">
        <f t="shared" si="7"/>
        <v>0</v>
      </c>
      <c r="BI150" s="168">
        <f t="shared" si="8"/>
        <v>0</v>
      </c>
      <c r="BJ150" s="16" t="s">
        <v>86</v>
      </c>
      <c r="BK150" s="168">
        <f t="shared" si="9"/>
        <v>0</v>
      </c>
      <c r="BL150" s="16" t="s">
        <v>291</v>
      </c>
      <c r="BM150" s="167" t="s">
        <v>274</v>
      </c>
    </row>
    <row r="151" spans="1:65" s="2" customFormat="1" ht="16.5" customHeight="1">
      <c r="A151" s="31"/>
      <c r="B151" s="154"/>
      <c r="C151" s="186" t="s">
        <v>212</v>
      </c>
      <c r="D151" s="186" t="s">
        <v>195</v>
      </c>
      <c r="E151" s="187" t="s">
        <v>766</v>
      </c>
      <c r="F151" s="188" t="s">
        <v>767</v>
      </c>
      <c r="G151" s="189" t="s">
        <v>146</v>
      </c>
      <c r="H151" s="190">
        <v>2</v>
      </c>
      <c r="I151" s="191"/>
      <c r="J151" s="192">
        <f t="shared" si="0"/>
        <v>0</v>
      </c>
      <c r="K151" s="193"/>
      <c r="L151" s="194"/>
      <c r="M151" s="195" t="s">
        <v>1</v>
      </c>
      <c r="N151" s="196" t="s">
        <v>41</v>
      </c>
      <c r="O151" s="60"/>
      <c r="P151" s="165">
        <f t="shared" si="1"/>
        <v>0</v>
      </c>
      <c r="Q151" s="165">
        <v>0</v>
      </c>
      <c r="R151" s="165">
        <f t="shared" si="2"/>
        <v>0</v>
      </c>
      <c r="S151" s="165">
        <v>0</v>
      </c>
      <c r="T151" s="166">
        <f t="shared" si="3"/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67" t="s">
        <v>747</v>
      </c>
      <c r="AT151" s="167" t="s">
        <v>195</v>
      </c>
      <c r="AU151" s="167" t="s">
        <v>86</v>
      </c>
      <c r="AY151" s="16" t="s">
        <v>141</v>
      </c>
      <c r="BE151" s="168">
        <f t="shared" si="4"/>
        <v>0</v>
      </c>
      <c r="BF151" s="168">
        <f t="shared" si="5"/>
        <v>0</v>
      </c>
      <c r="BG151" s="168">
        <f t="shared" si="6"/>
        <v>0</v>
      </c>
      <c r="BH151" s="168">
        <f t="shared" si="7"/>
        <v>0</v>
      </c>
      <c r="BI151" s="168">
        <f t="shared" si="8"/>
        <v>0</v>
      </c>
      <c r="BJ151" s="16" t="s">
        <v>86</v>
      </c>
      <c r="BK151" s="168">
        <f t="shared" si="9"/>
        <v>0</v>
      </c>
      <c r="BL151" s="16" t="s">
        <v>291</v>
      </c>
      <c r="BM151" s="167" t="s">
        <v>279</v>
      </c>
    </row>
    <row r="152" spans="1:65" s="2" customFormat="1" ht="16.5" customHeight="1">
      <c r="A152" s="31"/>
      <c r="B152" s="154"/>
      <c r="C152" s="186" t="s">
        <v>284</v>
      </c>
      <c r="D152" s="186" t="s">
        <v>195</v>
      </c>
      <c r="E152" s="187" t="s">
        <v>768</v>
      </c>
      <c r="F152" s="188" t="s">
        <v>769</v>
      </c>
      <c r="G152" s="189" t="s">
        <v>168</v>
      </c>
      <c r="H152" s="190">
        <v>3</v>
      </c>
      <c r="I152" s="191"/>
      <c r="J152" s="192">
        <f t="shared" si="0"/>
        <v>0</v>
      </c>
      <c r="K152" s="193"/>
      <c r="L152" s="194"/>
      <c r="M152" s="195" t="s">
        <v>1</v>
      </c>
      <c r="N152" s="196" t="s">
        <v>41</v>
      </c>
      <c r="O152" s="60"/>
      <c r="P152" s="165">
        <f t="shared" si="1"/>
        <v>0</v>
      </c>
      <c r="Q152" s="165">
        <v>0</v>
      </c>
      <c r="R152" s="165">
        <f t="shared" si="2"/>
        <v>0</v>
      </c>
      <c r="S152" s="165">
        <v>0</v>
      </c>
      <c r="T152" s="166">
        <f t="shared" si="3"/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67" t="s">
        <v>747</v>
      </c>
      <c r="AT152" s="167" t="s">
        <v>195</v>
      </c>
      <c r="AU152" s="167" t="s">
        <v>86</v>
      </c>
      <c r="AY152" s="16" t="s">
        <v>141</v>
      </c>
      <c r="BE152" s="168">
        <f t="shared" si="4"/>
        <v>0</v>
      </c>
      <c r="BF152" s="168">
        <f t="shared" si="5"/>
        <v>0</v>
      </c>
      <c r="BG152" s="168">
        <f t="shared" si="6"/>
        <v>0</v>
      </c>
      <c r="BH152" s="168">
        <f t="shared" si="7"/>
        <v>0</v>
      </c>
      <c r="BI152" s="168">
        <f t="shared" si="8"/>
        <v>0</v>
      </c>
      <c r="BJ152" s="16" t="s">
        <v>86</v>
      </c>
      <c r="BK152" s="168">
        <f t="shared" si="9"/>
        <v>0</v>
      </c>
      <c r="BL152" s="16" t="s">
        <v>291</v>
      </c>
      <c r="BM152" s="167" t="s">
        <v>287</v>
      </c>
    </row>
    <row r="153" spans="1:65" s="2" customFormat="1" ht="24.2" customHeight="1">
      <c r="A153" s="31"/>
      <c r="B153" s="154"/>
      <c r="C153" s="186" t="s">
        <v>216</v>
      </c>
      <c r="D153" s="186" t="s">
        <v>195</v>
      </c>
      <c r="E153" s="187" t="s">
        <v>770</v>
      </c>
      <c r="F153" s="188" t="s">
        <v>771</v>
      </c>
      <c r="G153" s="189" t="s">
        <v>168</v>
      </c>
      <c r="H153" s="190">
        <v>85</v>
      </c>
      <c r="I153" s="191"/>
      <c r="J153" s="192">
        <f t="shared" si="0"/>
        <v>0</v>
      </c>
      <c r="K153" s="193"/>
      <c r="L153" s="194"/>
      <c r="M153" s="195" t="s">
        <v>1</v>
      </c>
      <c r="N153" s="196" t="s">
        <v>41</v>
      </c>
      <c r="O153" s="60"/>
      <c r="P153" s="165">
        <f t="shared" si="1"/>
        <v>0</v>
      </c>
      <c r="Q153" s="165">
        <v>0</v>
      </c>
      <c r="R153" s="165">
        <f t="shared" si="2"/>
        <v>0</v>
      </c>
      <c r="S153" s="165">
        <v>0</v>
      </c>
      <c r="T153" s="166">
        <f t="shared" si="3"/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67" t="s">
        <v>747</v>
      </c>
      <c r="AT153" s="167" t="s">
        <v>195</v>
      </c>
      <c r="AU153" s="167" t="s">
        <v>86</v>
      </c>
      <c r="AY153" s="16" t="s">
        <v>141</v>
      </c>
      <c r="BE153" s="168">
        <f t="shared" si="4"/>
        <v>0</v>
      </c>
      <c r="BF153" s="168">
        <f t="shared" si="5"/>
        <v>0</v>
      </c>
      <c r="BG153" s="168">
        <f t="shared" si="6"/>
        <v>0</v>
      </c>
      <c r="BH153" s="168">
        <f t="shared" si="7"/>
        <v>0</v>
      </c>
      <c r="BI153" s="168">
        <f t="shared" si="8"/>
        <v>0</v>
      </c>
      <c r="BJ153" s="16" t="s">
        <v>86</v>
      </c>
      <c r="BK153" s="168">
        <f t="shared" si="9"/>
        <v>0</v>
      </c>
      <c r="BL153" s="16" t="s">
        <v>291</v>
      </c>
      <c r="BM153" s="167" t="s">
        <v>291</v>
      </c>
    </row>
    <row r="154" spans="1:65" s="2" customFormat="1" ht="16.5" customHeight="1">
      <c r="A154" s="31"/>
      <c r="B154" s="154"/>
      <c r="C154" s="186" t="s">
        <v>293</v>
      </c>
      <c r="D154" s="186" t="s">
        <v>195</v>
      </c>
      <c r="E154" s="187" t="s">
        <v>772</v>
      </c>
      <c r="F154" s="188" t="s">
        <v>773</v>
      </c>
      <c r="G154" s="189" t="s">
        <v>168</v>
      </c>
      <c r="H154" s="190">
        <v>6</v>
      </c>
      <c r="I154" s="191"/>
      <c r="J154" s="192">
        <f t="shared" si="0"/>
        <v>0</v>
      </c>
      <c r="K154" s="193"/>
      <c r="L154" s="194"/>
      <c r="M154" s="195" t="s">
        <v>1</v>
      </c>
      <c r="N154" s="196" t="s">
        <v>41</v>
      </c>
      <c r="O154" s="60"/>
      <c r="P154" s="165">
        <f t="shared" si="1"/>
        <v>0</v>
      </c>
      <c r="Q154" s="165">
        <v>0</v>
      </c>
      <c r="R154" s="165">
        <f t="shared" si="2"/>
        <v>0</v>
      </c>
      <c r="S154" s="165">
        <v>0</v>
      </c>
      <c r="T154" s="166">
        <f t="shared" si="3"/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67" t="s">
        <v>747</v>
      </c>
      <c r="AT154" s="167" t="s">
        <v>195</v>
      </c>
      <c r="AU154" s="167" t="s">
        <v>86</v>
      </c>
      <c r="AY154" s="16" t="s">
        <v>141</v>
      </c>
      <c r="BE154" s="168">
        <f t="shared" si="4"/>
        <v>0</v>
      </c>
      <c r="BF154" s="168">
        <f t="shared" si="5"/>
        <v>0</v>
      </c>
      <c r="BG154" s="168">
        <f t="shared" si="6"/>
        <v>0</v>
      </c>
      <c r="BH154" s="168">
        <f t="shared" si="7"/>
        <v>0</v>
      </c>
      <c r="BI154" s="168">
        <f t="shared" si="8"/>
        <v>0</v>
      </c>
      <c r="BJ154" s="16" t="s">
        <v>86</v>
      </c>
      <c r="BK154" s="168">
        <f t="shared" si="9"/>
        <v>0</v>
      </c>
      <c r="BL154" s="16" t="s">
        <v>291</v>
      </c>
      <c r="BM154" s="167" t="s">
        <v>296</v>
      </c>
    </row>
    <row r="155" spans="1:65" s="2" customFormat="1" ht="16.5" customHeight="1">
      <c r="A155" s="31"/>
      <c r="B155" s="154"/>
      <c r="C155" s="186" t="s">
        <v>222</v>
      </c>
      <c r="D155" s="186" t="s">
        <v>195</v>
      </c>
      <c r="E155" s="187" t="s">
        <v>774</v>
      </c>
      <c r="F155" s="188" t="s">
        <v>775</v>
      </c>
      <c r="G155" s="189" t="s">
        <v>146</v>
      </c>
      <c r="H155" s="190">
        <v>1</v>
      </c>
      <c r="I155" s="191"/>
      <c r="J155" s="192">
        <f t="shared" si="0"/>
        <v>0</v>
      </c>
      <c r="K155" s="193"/>
      <c r="L155" s="194"/>
      <c r="M155" s="195" t="s">
        <v>1</v>
      </c>
      <c r="N155" s="196" t="s">
        <v>41</v>
      </c>
      <c r="O155" s="60"/>
      <c r="P155" s="165">
        <f t="shared" si="1"/>
        <v>0</v>
      </c>
      <c r="Q155" s="165">
        <v>0</v>
      </c>
      <c r="R155" s="165">
        <f t="shared" si="2"/>
        <v>0</v>
      </c>
      <c r="S155" s="165">
        <v>0</v>
      </c>
      <c r="T155" s="166">
        <f t="shared" si="3"/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67" t="s">
        <v>747</v>
      </c>
      <c r="AT155" s="167" t="s">
        <v>195</v>
      </c>
      <c r="AU155" s="167" t="s">
        <v>86</v>
      </c>
      <c r="AY155" s="16" t="s">
        <v>141</v>
      </c>
      <c r="BE155" s="168">
        <f t="shared" si="4"/>
        <v>0</v>
      </c>
      <c r="BF155" s="168">
        <f t="shared" si="5"/>
        <v>0</v>
      </c>
      <c r="BG155" s="168">
        <f t="shared" si="6"/>
        <v>0</v>
      </c>
      <c r="BH155" s="168">
        <f t="shared" si="7"/>
        <v>0</v>
      </c>
      <c r="BI155" s="168">
        <f t="shared" si="8"/>
        <v>0</v>
      </c>
      <c r="BJ155" s="16" t="s">
        <v>86</v>
      </c>
      <c r="BK155" s="168">
        <f t="shared" si="9"/>
        <v>0</v>
      </c>
      <c r="BL155" s="16" t="s">
        <v>291</v>
      </c>
      <c r="BM155" s="167" t="s">
        <v>299</v>
      </c>
    </row>
    <row r="156" spans="1:65" s="2" customFormat="1" ht="16.5" customHeight="1">
      <c r="A156" s="31"/>
      <c r="B156" s="154"/>
      <c r="C156" s="186" t="s">
        <v>302</v>
      </c>
      <c r="D156" s="186" t="s">
        <v>195</v>
      </c>
      <c r="E156" s="187" t="s">
        <v>776</v>
      </c>
      <c r="F156" s="188" t="s">
        <v>777</v>
      </c>
      <c r="G156" s="189" t="s">
        <v>168</v>
      </c>
      <c r="H156" s="190">
        <v>1</v>
      </c>
      <c r="I156" s="191"/>
      <c r="J156" s="192">
        <f t="shared" si="0"/>
        <v>0</v>
      </c>
      <c r="K156" s="193"/>
      <c r="L156" s="194"/>
      <c r="M156" s="195" t="s">
        <v>1</v>
      </c>
      <c r="N156" s="196" t="s">
        <v>41</v>
      </c>
      <c r="O156" s="60"/>
      <c r="P156" s="165">
        <f t="shared" si="1"/>
        <v>0</v>
      </c>
      <c r="Q156" s="165">
        <v>0</v>
      </c>
      <c r="R156" s="165">
        <f t="shared" si="2"/>
        <v>0</v>
      </c>
      <c r="S156" s="165">
        <v>0</v>
      </c>
      <c r="T156" s="166">
        <f t="shared" si="3"/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67" t="s">
        <v>747</v>
      </c>
      <c r="AT156" s="167" t="s">
        <v>195</v>
      </c>
      <c r="AU156" s="167" t="s">
        <v>86</v>
      </c>
      <c r="AY156" s="16" t="s">
        <v>141</v>
      </c>
      <c r="BE156" s="168">
        <f t="shared" si="4"/>
        <v>0</v>
      </c>
      <c r="BF156" s="168">
        <f t="shared" si="5"/>
        <v>0</v>
      </c>
      <c r="BG156" s="168">
        <f t="shared" si="6"/>
        <v>0</v>
      </c>
      <c r="BH156" s="168">
        <f t="shared" si="7"/>
        <v>0</v>
      </c>
      <c r="BI156" s="168">
        <f t="shared" si="8"/>
        <v>0</v>
      </c>
      <c r="BJ156" s="16" t="s">
        <v>86</v>
      </c>
      <c r="BK156" s="168">
        <f t="shared" si="9"/>
        <v>0</v>
      </c>
      <c r="BL156" s="16" t="s">
        <v>291</v>
      </c>
      <c r="BM156" s="167" t="s">
        <v>305</v>
      </c>
    </row>
    <row r="157" spans="1:65" s="2" customFormat="1" ht="16.5" customHeight="1">
      <c r="A157" s="31"/>
      <c r="B157" s="154"/>
      <c r="C157" s="186" t="s">
        <v>226</v>
      </c>
      <c r="D157" s="186" t="s">
        <v>195</v>
      </c>
      <c r="E157" s="187" t="s">
        <v>778</v>
      </c>
      <c r="F157" s="188" t="s">
        <v>779</v>
      </c>
      <c r="G157" s="189" t="s">
        <v>146</v>
      </c>
      <c r="H157" s="190">
        <v>65</v>
      </c>
      <c r="I157" s="191"/>
      <c r="J157" s="192">
        <f t="shared" si="0"/>
        <v>0</v>
      </c>
      <c r="K157" s="193"/>
      <c r="L157" s="194"/>
      <c r="M157" s="195" t="s">
        <v>1</v>
      </c>
      <c r="N157" s="196" t="s">
        <v>41</v>
      </c>
      <c r="O157" s="60"/>
      <c r="P157" s="165">
        <f t="shared" si="1"/>
        <v>0</v>
      </c>
      <c r="Q157" s="165">
        <v>0</v>
      </c>
      <c r="R157" s="165">
        <f t="shared" si="2"/>
        <v>0</v>
      </c>
      <c r="S157" s="165">
        <v>0</v>
      </c>
      <c r="T157" s="166">
        <f t="shared" si="3"/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67" t="s">
        <v>747</v>
      </c>
      <c r="AT157" s="167" t="s">
        <v>195</v>
      </c>
      <c r="AU157" s="167" t="s">
        <v>86</v>
      </c>
      <c r="AY157" s="16" t="s">
        <v>141</v>
      </c>
      <c r="BE157" s="168">
        <f t="shared" si="4"/>
        <v>0</v>
      </c>
      <c r="BF157" s="168">
        <f t="shared" si="5"/>
        <v>0</v>
      </c>
      <c r="BG157" s="168">
        <f t="shared" si="6"/>
        <v>0</v>
      </c>
      <c r="BH157" s="168">
        <f t="shared" si="7"/>
        <v>0</v>
      </c>
      <c r="BI157" s="168">
        <f t="shared" si="8"/>
        <v>0</v>
      </c>
      <c r="BJ157" s="16" t="s">
        <v>86</v>
      </c>
      <c r="BK157" s="168">
        <f t="shared" si="9"/>
        <v>0</v>
      </c>
      <c r="BL157" s="16" t="s">
        <v>291</v>
      </c>
      <c r="BM157" s="167" t="s">
        <v>310</v>
      </c>
    </row>
    <row r="158" spans="1:65" s="2" customFormat="1" ht="33" customHeight="1">
      <c r="A158" s="31"/>
      <c r="B158" s="154"/>
      <c r="C158" s="186" t="s">
        <v>311</v>
      </c>
      <c r="D158" s="186" t="s">
        <v>195</v>
      </c>
      <c r="E158" s="187" t="s">
        <v>780</v>
      </c>
      <c r="F158" s="188" t="s">
        <v>781</v>
      </c>
      <c r="G158" s="189" t="s">
        <v>178</v>
      </c>
      <c r="H158" s="190">
        <v>0.04</v>
      </c>
      <c r="I158" s="191"/>
      <c r="J158" s="192">
        <f t="shared" si="0"/>
        <v>0</v>
      </c>
      <c r="K158" s="193"/>
      <c r="L158" s="194"/>
      <c r="M158" s="195" t="s">
        <v>1</v>
      </c>
      <c r="N158" s="196" t="s">
        <v>41</v>
      </c>
      <c r="O158" s="60"/>
      <c r="P158" s="165">
        <f t="shared" si="1"/>
        <v>0</v>
      </c>
      <c r="Q158" s="165">
        <v>0</v>
      </c>
      <c r="R158" s="165">
        <f t="shared" si="2"/>
        <v>0</v>
      </c>
      <c r="S158" s="165">
        <v>0</v>
      </c>
      <c r="T158" s="166">
        <f t="shared" si="3"/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67" t="s">
        <v>747</v>
      </c>
      <c r="AT158" s="167" t="s">
        <v>195</v>
      </c>
      <c r="AU158" s="167" t="s">
        <v>86</v>
      </c>
      <c r="AY158" s="16" t="s">
        <v>141</v>
      </c>
      <c r="BE158" s="168">
        <f t="shared" si="4"/>
        <v>0</v>
      </c>
      <c r="BF158" s="168">
        <f t="shared" si="5"/>
        <v>0</v>
      </c>
      <c r="BG158" s="168">
        <f t="shared" si="6"/>
        <v>0</v>
      </c>
      <c r="BH158" s="168">
        <f t="shared" si="7"/>
        <v>0</v>
      </c>
      <c r="BI158" s="168">
        <f t="shared" si="8"/>
        <v>0</v>
      </c>
      <c r="BJ158" s="16" t="s">
        <v>86</v>
      </c>
      <c r="BK158" s="168">
        <f t="shared" si="9"/>
        <v>0</v>
      </c>
      <c r="BL158" s="16" t="s">
        <v>291</v>
      </c>
      <c r="BM158" s="167" t="s">
        <v>314</v>
      </c>
    </row>
    <row r="159" spans="1:65" s="2" customFormat="1" ht="16.5" customHeight="1">
      <c r="A159" s="31"/>
      <c r="B159" s="154"/>
      <c r="C159" s="186" t="s">
        <v>231</v>
      </c>
      <c r="D159" s="186" t="s">
        <v>195</v>
      </c>
      <c r="E159" s="187" t="s">
        <v>782</v>
      </c>
      <c r="F159" s="188" t="s">
        <v>783</v>
      </c>
      <c r="G159" s="189" t="s">
        <v>168</v>
      </c>
      <c r="H159" s="190">
        <v>6</v>
      </c>
      <c r="I159" s="191"/>
      <c r="J159" s="192">
        <f t="shared" si="0"/>
        <v>0</v>
      </c>
      <c r="K159" s="193"/>
      <c r="L159" s="194"/>
      <c r="M159" s="195" t="s">
        <v>1</v>
      </c>
      <c r="N159" s="196" t="s">
        <v>41</v>
      </c>
      <c r="O159" s="60"/>
      <c r="P159" s="165">
        <f t="shared" si="1"/>
        <v>0</v>
      </c>
      <c r="Q159" s="165">
        <v>0</v>
      </c>
      <c r="R159" s="165">
        <f t="shared" si="2"/>
        <v>0</v>
      </c>
      <c r="S159" s="165">
        <v>0</v>
      </c>
      <c r="T159" s="166">
        <f t="shared" si="3"/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67" t="s">
        <v>747</v>
      </c>
      <c r="AT159" s="167" t="s">
        <v>195</v>
      </c>
      <c r="AU159" s="167" t="s">
        <v>86</v>
      </c>
      <c r="AY159" s="16" t="s">
        <v>141</v>
      </c>
      <c r="BE159" s="168">
        <f t="shared" si="4"/>
        <v>0</v>
      </c>
      <c r="BF159" s="168">
        <f t="shared" si="5"/>
        <v>0</v>
      </c>
      <c r="BG159" s="168">
        <f t="shared" si="6"/>
        <v>0</v>
      </c>
      <c r="BH159" s="168">
        <f t="shared" si="7"/>
        <v>0</v>
      </c>
      <c r="BI159" s="168">
        <f t="shared" si="8"/>
        <v>0</v>
      </c>
      <c r="BJ159" s="16" t="s">
        <v>86</v>
      </c>
      <c r="BK159" s="168">
        <f t="shared" si="9"/>
        <v>0</v>
      </c>
      <c r="BL159" s="16" t="s">
        <v>291</v>
      </c>
      <c r="BM159" s="167" t="s">
        <v>317</v>
      </c>
    </row>
    <row r="160" spans="1:65" s="2" customFormat="1" ht="16.5" customHeight="1">
      <c r="A160" s="31"/>
      <c r="B160" s="154"/>
      <c r="C160" s="186" t="s">
        <v>319</v>
      </c>
      <c r="D160" s="186" t="s">
        <v>195</v>
      </c>
      <c r="E160" s="187" t="s">
        <v>784</v>
      </c>
      <c r="F160" s="188" t="s">
        <v>716</v>
      </c>
      <c r="G160" s="189" t="s">
        <v>146</v>
      </c>
      <c r="H160" s="190">
        <v>35</v>
      </c>
      <c r="I160" s="191"/>
      <c r="J160" s="192">
        <f t="shared" si="0"/>
        <v>0</v>
      </c>
      <c r="K160" s="193"/>
      <c r="L160" s="194"/>
      <c r="M160" s="195" t="s">
        <v>1</v>
      </c>
      <c r="N160" s="196" t="s">
        <v>41</v>
      </c>
      <c r="O160" s="60"/>
      <c r="P160" s="165">
        <f t="shared" si="1"/>
        <v>0</v>
      </c>
      <c r="Q160" s="165">
        <v>0</v>
      </c>
      <c r="R160" s="165">
        <f t="shared" si="2"/>
        <v>0</v>
      </c>
      <c r="S160" s="165">
        <v>0</v>
      </c>
      <c r="T160" s="166">
        <f t="shared" si="3"/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67" t="s">
        <v>747</v>
      </c>
      <c r="AT160" s="167" t="s">
        <v>195</v>
      </c>
      <c r="AU160" s="167" t="s">
        <v>86</v>
      </c>
      <c r="AY160" s="16" t="s">
        <v>141</v>
      </c>
      <c r="BE160" s="168">
        <f t="shared" si="4"/>
        <v>0</v>
      </c>
      <c r="BF160" s="168">
        <f t="shared" si="5"/>
        <v>0</v>
      </c>
      <c r="BG160" s="168">
        <f t="shared" si="6"/>
        <v>0</v>
      </c>
      <c r="BH160" s="168">
        <f t="shared" si="7"/>
        <v>0</v>
      </c>
      <c r="BI160" s="168">
        <f t="shared" si="8"/>
        <v>0</v>
      </c>
      <c r="BJ160" s="16" t="s">
        <v>86</v>
      </c>
      <c r="BK160" s="168">
        <f t="shared" si="9"/>
        <v>0</v>
      </c>
      <c r="BL160" s="16" t="s">
        <v>291</v>
      </c>
      <c r="BM160" s="167" t="s">
        <v>322</v>
      </c>
    </row>
    <row r="161" spans="1:65" s="2" customFormat="1" ht="16.5" customHeight="1">
      <c r="A161" s="31"/>
      <c r="B161" s="154"/>
      <c r="C161" s="155" t="s">
        <v>235</v>
      </c>
      <c r="D161" s="155" t="s">
        <v>143</v>
      </c>
      <c r="E161" s="156" t="s">
        <v>785</v>
      </c>
      <c r="F161" s="157" t="s">
        <v>786</v>
      </c>
      <c r="G161" s="158" t="s">
        <v>787</v>
      </c>
      <c r="H161" s="159">
        <v>32</v>
      </c>
      <c r="I161" s="160"/>
      <c r="J161" s="161">
        <f t="shared" si="0"/>
        <v>0</v>
      </c>
      <c r="K161" s="162"/>
      <c r="L161" s="32"/>
      <c r="M161" s="163" t="s">
        <v>1</v>
      </c>
      <c r="N161" s="164" t="s">
        <v>41</v>
      </c>
      <c r="O161" s="60"/>
      <c r="P161" s="165">
        <f t="shared" si="1"/>
        <v>0</v>
      </c>
      <c r="Q161" s="165">
        <v>0</v>
      </c>
      <c r="R161" s="165">
        <f t="shared" si="2"/>
        <v>0</v>
      </c>
      <c r="S161" s="165">
        <v>0</v>
      </c>
      <c r="T161" s="166">
        <f t="shared" si="3"/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167" t="s">
        <v>788</v>
      </c>
      <c r="AT161" s="167" t="s">
        <v>143</v>
      </c>
      <c r="AU161" s="167" t="s">
        <v>86</v>
      </c>
      <c r="AY161" s="16" t="s">
        <v>141</v>
      </c>
      <c r="BE161" s="168">
        <f t="shared" si="4"/>
        <v>0</v>
      </c>
      <c r="BF161" s="168">
        <f t="shared" si="5"/>
        <v>0</v>
      </c>
      <c r="BG161" s="168">
        <f t="shared" si="6"/>
        <v>0</v>
      </c>
      <c r="BH161" s="168">
        <f t="shared" si="7"/>
        <v>0</v>
      </c>
      <c r="BI161" s="168">
        <f t="shared" si="8"/>
        <v>0</v>
      </c>
      <c r="BJ161" s="16" t="s">
        <v>86</v>
      </c>
      <c r="BK161" s="168">
        <f t="shared" si="9"/>
        <v>0</v>
      </c>
      <c r="BL161" s="16" t="s">
        <v>788</v>
      </c>
      <c r="BM161" s="167" t="s">
        <v>326</v>
      </c>
    </row>
    <row r="162" spans="1:65" s="2" customFormat="1" ht="24.2" customHeight="1">
      <c r="A162" s="31"/>
      <c r="B162" s="154"/>
      <c r="C162" s="155" t="s">
        <v>328</v>
      </c>
      <c r="D162" s="155" t="s">
        <v>143</v>
      </c>
      <c r="E162" s="156" t="s">
        <v>789</v>
      </c>
      <c r="F162" s="157" t="s">
        <v>790</v>
      </c>
      <c r="G162" s="158" t="s">
        <v>787</v>
      </c>
      <c r="H162" s="159">
        <v>32</v>
      </c>
      <c r="I162" s="160"/>
      <c r="J162" s="161">
        <f t="shared" si="0"/>
        <v>0</v>
      </c>
      <c r="K162" s="162"/>
      <c r="L162" s="32"/>
      <c r="M162" s="163" t="s">
        <v>1</v>
      </c>
      <c r="N162" s="164" t="s">
        <v>41</v>
      </c>
      <c r="O162" s="60"/>
      <c r="P162" s="165">
        <f t="shared" si="1"/>
        <v>0</v>
      </c>
      <c r="Q162" s="165">
        <v>0</v>
      </c>
      <c r="R162" s="165">
        <f t="shared" si="2"/>
        <v>0</v>
      </c>
      <c r="S162" s="165">
        <v>0</v>
      </c>
      <c r="T162" s="166">
        <f t="shared" si="3"/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67" t="s">
        <v>788</v>
      </c>
      <c r="AT162" s="167" t="s">
        <v>143</v>
      </c>
      <c r="AU162" s="167" t="s">
        <v>86</v>
      </c>
      <c r="AY162" s="16" t="s">
        <v>141</v>
      </c>
      <c r="BE162" s="168">
        <f t="shared" si="4"/>
        <v>0</v>
      </c>
      <c r="BF162" s="168">
        <f t="shared" si="5"/>
        <v>0</v>
      </c>
      <c r="BG162" s="168">
        <f t="shared" si="6"/>
        <v>0</v>
      </c>
      <c r="BH162" s="168">
        <f t="shared" si="7"/>
        <v>0</v>
      </c>
      <c r="BI162" s="168">
        <f t="shared" si="8"/>
        <v>0</v>
      </c>
      <c r="BJ162" s="16" t="s">
        <v>86</v>
      </c>
      <c r="BK162" s="168">
        <f t="shared" si="9"/>
        <v>0</v>
      </c>
      <c r="BL162" s="16" t="s">
        <v>788</v>
      </c>
      <c r="BM162" s="167" t="s">
        <v>331</v>
      </c>
    </row>
    <row r="163" spans="1:65" s="2" customFormat="1" ht="16.5" customHeight="1">
      <c r="A163" s="31"/>
      <c r="B163" s="154"/>
      <c r="C163" s="155" t="s">
        <v>239</v>
      </c>
      <c r="D163" s="155" t="s">
        <v>143</v>
      </c>
      <c r="E163" s="156" t="s">
        <v>791</v>
      </c>
      <c r="F163" s="157" t="s">
        <v>792</v>
      </c>
      <c r="G163" s="158" t="s">
        <v>793</v>
      </c>
      <c r="H163" s="209"/>
      <c r="I163" s="160"/>
      <c r="J163" s="161">
        <f t="shared" si="0"/>
        <v>0</v>
      </c>
      <c r="K163" s="162"/>
      <c r="L163" s="32"/>
      <c r="M163" s="163" t="s">
        <v>1</v>
      </c>
      <c r="N163" s="164" t="s">
        <v>41</v>
      </c>
      <c r="O163" s="60"/>
      <c r="P163" s="165">
        <f t="shared" si="1"/>
        <v>0</v>
      </c>
      <c r="Q163" s="165">
        <v>0</v>
      </c>
      <c r="R163" s="165">
        <f t="shared" si="2"/>
        <v>0</v>
      </c>
      <c r="S163" s="165">
        <v>0</v>
      </c>
      <c r="T163" s="166">
        <f t="shared" si="3"/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67" t="s">
        <v>291</v>
      </c>
      <c r="AT163" s="167" t="s">
        <v>143</v>
      </c>
      <c r="AU163" s="167" t="s">
        <v>86</v>
      </c>
      <c r="AY163" s="16" t="s">
        <v>141</v>
      </c>
      <c r="BE163" s="168">
        <f t="shared" si="4"/>
        <v>0</v>
      </c>
      <c r="BF163" s="168">
        <f t="shared" si="5"/>
        <v>0</v>
      </c>
      <c r="BG163" s="168">
        <f t="shared" si="6"/>
        <v>0</v>
      </c>
      <c r="BH163" s="168">
        <f t="shared" si="7"/>
        <v>0</v>
      </c>
      <c r="BI163" s="168">
        <f t="shared" si="8"/>
        <v>0</v>
      </c>
      <c r="BJ163" s="16" t="s">
        <v>86</v>
      </c>
      <c r="BK163" s="168">
        <f t="shared" si="9"/>
        <v>0</v>
      </c>
      <c r="BL163" s="16" t="s">
        <v>291</v>
      </c>
      <c r="BM163" s="167" t="s">
        <v>335</v>
      </c>
    </row>
    <row r="164" spans="1:65" s="2" customFormat="1" ht="16.5" customHeight="1">
      <c r="A164" s="31"/>
      <c r="B164" s="154"/>
      <c r="C164" s="155" t="s">
        <v>336</v>
      </c>
      <c r="D164" s="155" t="s">
        <v>143</v>
      </c>
      <c r="E164" s="156" t="s">
        <v>794</v>
      </c>
      <c r="F164" s="157" t="s">
        <v>795</v>
      </c>
      <c r="G164" s="158" t="s">
        <v>793</v>
      </c>
      <c r="H164" s="209"/>
      <c r="I164" s="160"/>
      <c r="J164" s="161">
        <f t="shared" si="0"/>
        <v>0</v>
      </c>
      <c r="K164" s="162"/>
      <c r="L164" s="32"/>
      <c r="M164" s="163" t="s">
        <v>1</v>
      </c>
      <c r="N164" s="164" t="s">
        <v>41</v>
      </c>
      <c r="O164" s="60"/>
      <c r="P164" s="165">
        <f t="shared" si="1"/>
        <v>0</v>
      </c>
      <c r="Q164" s="165">
        <v>0</v>
      </c>
      <c r="R164" s="165">
        <f t="shared" si="2"/>
        <v>0</v>
      </c>
      <c r="S164" s="165">
        <v>0</v>
      </c>
      <c r="T164" s="166">
        <f t="shared" si="3"/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67" t="s">
        <v>291</v>
      </c>
      <c r="AT164" s="167" t="s">
        <v>143</v>
      </c>
      <c r="AU164" s="167" t="s">
        <v>86</v>
      </c>
      <c r="AY164" s="16" t="s">
        <v>141</v>
      </c>
      <c r="BE164" s="168">
        <f t="shared" si="4"/>
        <v>0</v>
      </c>
      <c r="BF164" s="168">
        <f t="shared" si="5"/>
        <v>0</v>
      </c>
      <c r="BG164" s="168">
        <f t="shared" si="6"/>
        <v>0</v>
      </c>
      <c r="BH164" s="168">
        <f t="shared" si="7"/>
        <v>0</v>
      </c>
      <c r="BI164" s="168">
        <f t="shared" si="8"/>
        <v>0</v>
      </c>
      <c r="BJ164" s="16" t="s">
        <v>86</v>
      </c>
      <c r="BK164" s="168">
        <f t="shared" si="9"/>
        <v>0</v>
      </c>
      <c r="BL164" s="16" t="s">
        <v>291</v>
      </c>
      <c r="BM164" s="167" t="s">
        <v>339</v>
      </c>
    </row>
    <row r="165" spans="1:65" s="12" customFormat="1" ht="22.9" customHeight="1">
      <c r="B165" s="141"/>
      <c r="D165" s="142" t="s">
        <v>74</v>
      </c>
      <c r="E165" s="152" t="s">
        <v>796</v>
      </c>
      <c r="F165" s="152" t="s">
        <v>797</v>
      </c>
      <c r="I165" s="144"/>
      <c r="J165" s="153">
        <f>BK165</f>
        <v>0</v>
      </c>
      <c r="L165" s="141"/>
      <c r="M165" s="146"/>
      <c r="N165" s="147"/>
      <c r="O165" s="147"/>
      <c r="P165" s="148">
        <f>SUM(P166:P193)</f>
        <v>0</v>
      </c>
      <c r="Q165" s="147"/>
      <c r="R165" s="148">
        <f>SUM(R166:R193)</f>
        <v>0</v>
      </c>
      <c r="S165" s="147"/>
      <c r="T165" s="149">
        <f>SUM(T166:T193)</f>
        <v>0</v>
      </c>
      <c r="AR165" s="142" t="s">
        <v>156</v>
      </c>
      <c r="AT165" s="150" t="s">
        <v>74</v>
      </c>
      <c r="AU165" s="150" t="s">
        <v>81</v>
      </c>
      <c r="AY165" s="142" t="s">
        <v>141</v>
      </c>
      <c r="BK165" s="151">
        <f>SUM(BK166:BK193)</f>
        <v>0</v>
      </c>
    </row>
    <row r="166" spans="1:65" s="2" customFormat="1" ht="24.2" customHeight="1">
      <c r="A166" s="31"/>
      <c r="B166" s="154"/>
      <c r="C166" s="155" t="s">
        <v>243</v>
      </c>
      <c r="D166" s="155" t="s">
        <v>143</v>
      </c>
      <c r="E166" s="156" t="s">
        <v>798</v>
      </c>
      <c r="F166" s="157" t="s">
        <v>799</v>
      </c>
      <c r="G166" s="158" t="s">
        <v>800</v>
      </c>
      <c r="H166" s="159">
        <v>0.107</v>
      </c>
      <c r="I166" s="160"/>
      <c r="J166" s="161">
        <f t="shared" ref="J166:J193" si="10">ROUND(I166*H166,2)</f>
        <v>0</v>
      </c>
      <c r="K166" s="162"/>
      <c r="L166" s="32"/>
      <c r="M166" s="163" t="s">
        <v>1</v>
      </c>
      <c r="N166" s="164" t="s">
        <v>41</v>
      </c>
      <c r="O166" s="60"/>
      <c r="P166" s="165">
        <f t="shared" ref="P166:P193" si="11">O166*H166</f>
        <v>0</v>
      </c>
      <c r="Q166" s="165">
        <v>0</v>
      </c>
      <c r="R166" s="165">
        <f t="shared" ref="R166:R193" si="12">Q166*H166</f>
        <v>0</v>
      </c>
      <c r="S166" s="165">
        <v>0</v>
      </c>
      <c r="T166" s="166">
        <f t="shared" ref="T166:T193" si="13">S166*H166</f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67" t="s">
        <v>291</v>
      </c>
      <c r="AT166" s="167" t="s">
        <v>143</v>
      </c>
      <c r="AU166" s="167" t="s">
        <v>86</v>
      </c>
      <c r="AY166" s="16" t="s">
        <v>141</v>
      </c>
      <c r="BE166" s="168">
        <f t="shared" ref="BE166:BE193" si="14">IF(N166="základná",J166,0)</f>
        <v>0</v>
      </c>
      <c r="BF166" s="168">
        <f t="shared" ref="BF166:BF193" si="15">IF(N166="znížená",J166,0)</f>
        <v>0</v>
      </c>
      <c r="BG166" s="168">
        <f t="shared" ref="BG166:BG193" si="16">IF(N166="zákl. prenesená",J166,0)</f>
        <v>0</v>
      </c>
      <c r="BH166" s="168">
        <f t="shared" ref="BH166:BH193" si="17">IF(N166="zníž. prenesená",J166,0)</f>
        <v>0</v>
      </c>
      <c r="BI166" s="168">
        <f t="shared" ref="BI166:BI193" si="18">IF(N166="nulová",J166,0)</f>
        <v>0</v>
      </c>
      <c r="BJ166" s="16" t="s">
        <v>86</v>
      </c>
      <c r="BK166" s="168">
        <f t="shared" ref="BK166:BK193" si="19">ROUND(I166*H166,2)</f>
        <v>0</v>
      </c>
      <c r="BL166" s="16" t="s">
        <v>291</v>
      </c>
      <c r="BM166" s="167" t="s">
        <v>342</v>
      </c>
    </row>
    <row r="167" spans="1:65" s="2" customFormat="1" ht="16.5" customHeight="1">
      <c r="A167" s="31"/>
      <c r="B167" s="154"/>
      <c r="C167" s="155" t="s">
        <v>344</v>
      </c>
      <c r="D167" s="155" t="s">
        <v>143</v>
      </c>
      <c r="E167" s="156" t="s">
        <v>801</v>
      </c>
      <c r="F167" s="157" t="s">
        <v>802</v>
      </c>
      <c r="G167" s="158" t="s">
        <v>153</v>
      </c>
      <c r="H167" s="159">
        <v>4.2</v>
      </c>
      <c r="I167" s="160"/>
      <c r="J167" s="161">
        <f t="shared" si="10"/>
        <v>0</v>
      </c>
      <c r="K167" s="162"/>
      <c r="L167" s="32"/>
      <c r="M167" s="163" t="s">
        <v>1</v>
      </c>
      <c r="N167" s="164" t="s">
        <v>41</v>
      </c>
      <c r="O167" s="60"/>
      <c r="P167" s="165">
        <f t="shared" si="11"/>
        <v>0</v>
      </c>
      <c r="Q167" s="165">
        <v>0</v>
      </c>
      <c r="R167" s="165">
        <f t="shared" si="12"/>
        <v>0</v>
      </c>
      <c r="S167" s="165">
        <v>0</v>
      </c>
      <c r="T167" s="166">
        <f t="shared" si="13"/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167" t="s">
        <v>291</v>
      </c>
      <c r="AT167" s="167" t="s">
        <v>143</v>
      </c>
      <c r="AU167" s="167" t="s">
        <v>86</v>
      </c>
      <c r="AY167" s="16" t="s">
        <v>141</v>
      </c>
      <c r="BE167" s="168">
        <f t="shared" si="14"/>
        <v>0</v>
      </c>
      <c r="BF167" s="168">
        <f t="shared" si="15"/>
        <v>0</v>
      </c>
      <c r="BG167" s="168">
        <f t="shared" si="16"/>
        <v>0</v>
      </c>
      <c r="BH167" s="168">
        <f t="shared" si="17"/>
        <v>0</v>
      </c>
      <c r="BI167" s="168">
        <f t="shared" si="18"/>
        <v>0</v>
      </c>
      <c r="BJ167" s="16" t="s">
        <v>86</v>
      </c>
      <c r="BK167" s="168">
        <f t="shared" si="19"/>
        <v>0</v>
      </c>
      <c r="BL167" s="16" t="s">
        <v>291</v>
      </c>
      <c r="BM167" s="167" t="s">
        <v>347</v>
      </c>
    </row>
    <row r="168" spans="1:65" s="2" customFormat="1" ht="24.2" customHeight="1">
      <c r="A168" s="31"/>
      <c r="B168" s="154"/>
      <c r="C168" s="155" t="s">
        <v>248</v>
      </c>
      <c r="D168" s="155" t="s">
        <v>143</v>
      </c>
      <c r="E168" s="156" t="s">
        <v>803</v>
      </c>
      <c r="F168" s="157" t="s">
        <v>804</v>
      </c>
      <c r="G168" s="158" t="s">
        <v>153</v>
      </c>
      <c r="H168" s="159">
        <v>4.2</v>
      </c>
      <c r="I168" s="160"/>
      <c r="J168" s="161">
        <f t="shared" si="10"/>
        <v>0</v>
      </c>
      <c r="K168" s="162"/>
      <c r="L168" s="32"/>
      <c r="M168" s="163" t="s">
        <v>1</v>
      </c>
      <c r="N168" s="164" t="s">
        <v>41</v>
      </c>
      <c r="O168" s="60"/>
      <c r="P168" s="165">
        <f t="shared" si="11"/>
        <v>0</v>
      </c>
      <c r="Q168" s="165">
        <v>0</v>
      </c>
      <c r="R168" s="165">
        <f t="shared" si="12"/>
        <v>0</v>
      </c>
      <c r="S168" s="165">
        <v>0</v>
      </c>
      <c r="T168" s="166">
        <f t="shared" si="13"/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67" t="s">
        <v>291</v>
      </c>
      <c r="AT168" s="167" t="s">
        <v>143</v>
      </c>
      <c r="AU168" s="167" t="s">
        <v>86</v>
      </c>
      <c r="AY168" s="16" t="s">
        <v>141</v>
      </c>
      <c r="BE168" s="168">
        <f t="shared" si="14"/>
        <v>0</v>
      </c>
      <c r="BF168" s="168">
        <f t="shared" si="15"/>
        <v>0</v>
      </c>
      <c r="BG168" s="168">
        <f t="shared" si="16"/>
        <v>0</v>
      </c>
      <c r="BH168" s="168">
        <f t="shared" si="17"/>
        <v>0</v>
      </c>
      <c r="BI168" s="168">
        <f t="shared" si="18"/>
        <v>0</v>
      </c>
      <c r="BJ168" s="16" t="s">
        <v>86</v>
      </c>
      <c r="BK168" s="168">
        <f t="shared" si="19"/>
        <v>0</v>
      </c>
      <c r="BL168" s="16" t="s">
        <v>291</v>
      </c>
      <c r="BM168" s="167" t="s">
        <v>351</v>
      </c>
    </row>
    <row r="169" spans="1:65" s="2" customFormat="1" ht="24.2" customHeight="1">
      <c r="A169" s="31"/>
      <c r="B169" s="154"/>
      <c r="C169" s="155" t="s">
        <v>353</v>
      </c>
      <c r="D169" s="155" t="s">
        <v>143</v>
      </c>
      <c r="E169" s="156" t="s">
        <v>805</v>
      </c>
      <c r="F169" s="157" t="s">
        <v>806</v>
      </c>
      <c r="G169" s="158" t="s">
        <v>168</v>
      </c>
      <c r="H169" s="159">
        <v>24</v>
      </c>
      <c r="I169" s="160"/>
      <c r="J169" s="161">
        <f t="shared" si="10"/>
        <v>0</v>
      </c>
      <c r="K169" s="162"/>
      <c r="L169" s="32"/>
      <c r="M169" s="163" t="s">
        <v>1</v>
      </c>
      <c r="N169" s="164" t="s">
        <v>41</v>
      </c>
      <c r="O169" s="60"/>
      <c r="P169" s="165">
        <f t="shared" si="11"/>
        <v>0</v>
      </c>
      <c r="Q169" s="165">
        <v>0</v>
      </c>
      <c r="R169" s="165">
        <f t="shared" si="12"/>
        <v>0</v>
      </c>
      <c r="S169" s="165">
        <v>0</v>
      </c>
      <c r="T169" s="166">
        <f t="shared" si="13"/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67" t="s">
        <v>291</v>
      </c>
      <c r="AT169" s="167" t="s">
        <v>143</v>
      </c>
      <c r="AU169" s="167" t="s">
        <v>86</v>
      </c>
      <c r="AY169" s="16" t="s">
        <v>141</v>
      </c>
      <c r="BE169" s="168">
        <f t="shared" si="14"/>
        <v>0</v>
      </c>
      <c r="BF169" s="168">
        <f t="shared" si="15"/>
        <v>0</v>
      </c>
      <c r="BG169" s="168">
        <f t="shared" si="16"/>
        <v>0</v>
      </c>
      <c r="BH169" s="168">
        <f t="shared" si="17"/>
        <v>0</v>
      </c>
      <c r="BI169" s="168">
        <f t="shared" si="18"/>
        <v>0</v>
      </c>
      <c r="BJ169" s="16" t="s">
        <v>86</v>
      </c>
      <c r="BK169" s="168">
        <f t="shared" si="19"/>
        <v>0</v>
      </c>
      <c r="BL169" s="16" t="s">
        <v>291</v>
      </c>
      <c r="BM169" s="167" t="s">
        <v>356</v>
      </c>
    </row>
    <row r="170" spans="1:65" s="2" customFormat="1" ht="24.2" customHeight="1">
      <c r="A170" s="31"/>
      <c r="B170" s="154"/>
      <c r="C170" s="155" t="s">
        <v>252</v>
      </c>
      <c r="D170" s="155" t="s">
        <v>143</v>
      </c>
      <c r="E170" s="156" t="s">
        <v>807</v>
      </c>
      <c r="F170" s="157" t="s">
        <v>808</v>
      </c>
      <c r="G170" s="158" t="s">
        <v>168</v>
      </c>
      <c r="H170" s="159">
        <v>67</v>
      </c>
      <c r="I170" s="160"/>
      <c r="J170" s="161">
        <f t="shared" si="10"/>
        <v>0</v>
      </c>
      <c r="K170" s="162"/>
      <c r="L170" s="32"/>
      <c r="M170" s="163" t="s">
        <v>1</v>
      </c>
      <c r="N170" s="164" t="s">
        <v>41</v>
      </c>
      <c r="O170" s="60"/>
      <c r="P170" s="165">
        <f t="shared" si="11"/>
        <v>0</v>
      </c>
      <c r="Q170" s="165">
        <v>0</v>
      </c>
      <c r="R170" s="165">
        <f t="shared" si="12"/>
        <v>0</v>
      </c>
      <c r="S170" s="165">
        <v>0</v>
      </c>
      <c r="T170" s="166">
        <f t="shared" si="13"/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67" t="s">
        <v>291</v>
      </c>
      <c r="AT170" s="167" t="s">
        <v>143</v>
      </c>
      <c r="AU170" s="167" t="s">
        <v>86</v>
      </c>
      <c r="AY170" s="16" t="s">
        <v>141</v>
      </c>
      <c r="BE170" s="168">
        <f t="shared" si="14"/>
        <v>0</v>
      </c>
      <c r="BF170" s="168">
        <f t="shared" si="15"/>
        <v>0</v>
      </c>
      <c r="BG170" s="168">
        <f t="shared" si="16"/>
        <v>0</v>
      </c>
      <c r="BH170" s="168">
        <f t="shared" si="17"/>
        <v>0</v>
      </c>
      <c r="BI170" s="168">
        <f t="shared" si="18"/>
        <v>0</v>
      </c>
      <c r="BJ170" s="16" t="s">
        <v>86</v>
      </c>
      <c r="BK170" s="168">
        <f t="shared" si="19"/>
        <v>0</v>
      </c>
      <c r="BL170" s="16" t="s">
        <v>291</v>
      </c>
      <c r="BM170" s="167" t="s">
        <v>361</v>
      </c>
    </row>
    <row r="171" spans="1:65" s="2" customFormat="1" ht="24.2" customHeight="1">
      <c r="A171" s="31"/>
      <c r="B171" s="154"/>
      <c r="C171" s="155" t="s">
        <v>364</v>
      </c>
      <c r="D171" s="155" t="s">
        <v>143</v>
      </c>
      <c r="E171" s="156" t="s">
        <v>809</v>
      </c>
      <c r="F171" s="157" t="s">
        <v>810</v>
      </c>
      <c r="G171" s="158" t="s">
        <v>168</v>
      </c>
      <c r="H171" s="159">
        <v>12</v>
      </c>
      <c r="I171" s="160"/>
      <c r="J171" s="161">
        <f t="shared" si="10"/>
        <v>0</v>
      </c>
      <c r="K171" s="162"/>
      <c r="L171" s="32"/>
      <c r="M171" s="163" t="s">
        <v>1</v>
      </c>
      <c r="N171" s="164" t="s">
        <v>41</v>
      </c>
      <c r="O171" s="60"/>
      <c r="P171" s="165">
        <f t="shared" si="11"/>
        <v>0</v>
      </c>
      <c r="Q171" s="165">
        <v>0</v>
      </c>
      <c r="R171" s="165">
        <f t="shared" si="12"/>
        <v>0</v>
      </c>
      <c r="S171" s="165">
        <v>0</v>
      </c>
      <c r="T171" s="166">
        <f t="shared" si="13"/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67" t="s">
        <v>291</v>
      </c>
      <c r="AT171" s="167" t="s">
        <v>143</v>
      </c>
      <c r="AU171" s="167" t="s">
        <v>86</v>
      </c>
      <c r="AY171" s="16" t="s">
        <v>141</v>
      </c>
      <c r="BE171" s="168">
        <f t="shared" si="14"/>
        <v>0</v>
      </c>
      <c r="BF171" s="168">
        <f t="shared" si="15"/>
        <v>0</v>
      </c>
      <c r="BG171" s="168">
        <f t="shared" si="16"/>
        <v>0</v>
      </c>
      <c r="BH171" s="168">
        <f t="shared" si="17"/>
        <v>0</v>
      </c>
      <c r="BI171" s="168">
        <f t="shared" si="18"/>
        <v>0</v>
      </c>
      <c r="BJ171" s="16" t="s">
        <v>86</v>
      </c>
      <c r="BK171" s="168">
        <f t="shared" si="19"/>
        <v>0</v>
      </c>
      <c r="BL171" s="16" t="s">
        <v>291</v>
      </c>
      <c r="BM171" s="167" t="s">
        <v>367</v>
      </c>
    </row>
    <row r="172" spans="1:65" s="2" customFormat="1" ht="24.2" customHeight="1">
      <c r="A172" s="31"/>
      <c r="B172" s="154"/>
      <c r="C172" s="155" t="s">
        <v>257</v>
      </c>
      <c r="D172" s="155" t="s">
        <v>143</v>
      </c>
      <c r="E172" s="156" t="s">
        <v>811</v>
      </c>
      <c r="F172" s="157" t="s">
        <v>812</v>
      </c>
      <c r="G172" s="158" t="s">
        <v>178</v>
      </c>
      <c r="H172" s="159">
        <v>27.65</v>
      </c>
      <c r="I172" s="160"/>
      <c r="J172" s="161">
        <f t="shared" si="10"/>
        <v>0</v>
      </c>
      <c r="K172" s="162"/>
      <c r="L172" s="32"/>
      <c r="M172" s="163" t="s">
        <v>1</v>
      </c>
      <c r="N172" s="164" t="s">
        <v>41</v>
      </c>
      <c r="O172" s="60"/>
      <c r="P172" s="165">
        <f t="shared" si="11"/>
        <v>0</v>
      </c>
      <c r="Q172" s="165">
        <v>0</v>
      </c>
      <c r="R172" s="165">
        <f t="shared" si="12"/>
        <v>0</v>
      </c>
      <c r="S172" s="165">
        <v>0</v>
      </c>
      <c r="T172" s="166">
        <f t="shared" si="13"/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167" t="s">
        <v>291</v>
      </c>
      <c r="AT172" s="167" t="s">
        <v>143</v>
      </c>
      <c r="AU172" s="167" t="s">
        <v>86</v>
      </c>
      <c r="AY172" s="16" t="s">
        <v>141</v>
      </c>
      <c r="BE172" s="168">
        <f t="shared" si="14"/>
        <v>0</v>
      </c>
      <c r="BF172" s="168">
        <f t="shared" si="15"/>
        <v>0</v>
      </c>
      <c r="BG172" s="168">
        <f t="shared" si="16"/>
        <v>0</v>
      </c>
      <c r="BH172" s="168">
        <f t="shared" si="17"/>
        <v>0</v>
      </c>
      <c r="BI172" s="168">
        <f t="shared" si="18"/>
        <v>0</v>
      </c>
      <c r="BJ172" s="16" t="s">
        <v>86</v>
      </c>
      <c r="BK172" s="168">
        <f t="shared" si="19"/>
        <v>0</v>
      </c>
      <c r="BL172" s="16" t="s">
        <v>291</v>
      </c>
      <c r="BM172" s="167" t="s">
        <v>370</v>
      </c>
    </row>
    <row r="173" spans="1:65" s="2" customFormat="1" ht="24.2" customHeight="1">
      <c r="A173" s="31"/>
      <c r="B173" s="154"/>
      <c r="C173" s="155" t="s">
        <v>371</v>
      </c>
      <c r="D173" s="155" t="s">
        <v>143</v>
      </c>
      <c r="E173" s="156" t="s">
        <v>813</v>
      </c>
      <c r="F173" s="157" t="s">
        <v>814</v>
      </c>
      <c r="G173" s="158" t="s">
        <v>168</v>
      </c>
      <c r="H173" s="159">
        <v>24</v>
      </c>
      <c r="I173" s="160"/>
      <c r="J173" s="161">
        <f t="shared" si="10"/>
        <v>0</v>
      </c>
      <c r="K173" s="162"/>
      <c r="L173" s="32"/>
      <c r="M173" s="163" t="s">
        <v>1</v>
      </c>
      <c r="N173" s="164" t="s">
        <v>41</v>
      </c>
      <c r="O173" s="60"/>
      <c r="P173" s="165">
        <f t="shared" si="11"/>
        <v>0</v>
      </c>
      <c r="Q173" s="165">
        <v>0</v>
      </c>
      <c r="R173" s="165">
        <f t="shared" si="12"/>
        <v>0</v>
      </c>
      <c r="S173" s="165">
        <v>0</v>
      </c>
      <c r="T173" s="166">
        <f t="shared" si="13"/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67" t="s">
        <v>291</v>
      </c>
      <c r="AT173" s="167" t="s">
        <v>143</v>
      </c>
      <c r="AU173" s="167" t="s">
        <v>86</v>
      </c>
      <c r="AY173" s="16" t="s">
        <v>141</v>
      </c>
      <c r="BE173" s="168">
        <f t="shared" si="14"/>
        <v>0</v>
      </c>
      <c r="BF173" s="168">
        <f t="shared" si="15"/>
        <v>0</v>
      </c>
      <c r="BG173" s="168">
        <f t="shared" si="16"/>
        <v>0</v>
      </c>
      <c r="BH173" s="168">
        <f t="shared" si="17"/>
        <v>0</v>
      </c>
      <c r="BI173" s="168">
        <f t="shared" si="18"/>
        <v>0</v>
      </c>
      <c r="BJ173" s="16" t="s">
        <v>86</v>
      </c>
      <c r="BK173" s="168">
        <f t="shared" si="19"/>
        <v>0</v>
      </c>
      <c r="BL173" s="16" t="s">
        <v>291</v>
      </c>
      <c r="BM173" s="167" t="s">
        <v>374</v>
      </c>
    </row>
    <row r="174" spans="1:65" s="2" customFormat="1" ht="16.5" customHeight="1">
      <c r="A174" s="31"/>
      <c r="B174" s="154"/>
      <c r="C174" s="155" t="s">
        <v>261</v>
      </c>
      <c r="D174" s="155" t="s">
        <v>143</v>
      </c>
      <c r="E174" s="156" t="s">
        <v>815</v>
      </c>
      <c r="F174" s="157" t="s">
        <v>816</v>
      </c>
      <c r="G174" s="158" t="s">
        <v>727</v>
      </c>
      <c r="H174" s="159">
        <v>2</v>
      </c>
      <c r="I174" s="160"/>
      <c r="J174" s="161">
        <f t="shared" si="10"/>
        <v>0</v>
      </c>
      <c r="K174" s="162"/>
      <c r="L174" s="32"/>
      <c r="M174" s="163" t="s">
        <v>1</v>
      </c>
      <c r="N174" s="164" t="s">
        <v>41</v>
      </c>
      <c r="O174" s="60"/>
      <c r="P174" s="165">
        <f t="shared" si="11"/>
        <v>0</v>
      </c>
      <c r="Q174" s="165">
        <v>0</v>
      </c>
      <c r="R174" s="165">
        <f t="shared" si="12"/>
        <v>0</v>
      </c>
      <c r="S174" s="165">
        <v>0</v>
      </c>
      <c r="T174" s="166">
        <f t="shared" si="13"/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167" t="s">
        <v>291</v>
      </c>
      <c r="AT174" s="167" t="s">
        <v>143</v>
      </c>
      <c r="AU174" s="167" t="s">
        <v>86</v>
      </c>
      <c r="AY174" s="16" t="s">
        <v>141</v>
      </c>
      <c r="BE174" s="168">
        <f t="shared" si="14"/>
        <v>0</v>
      </c>
      <c r="BF174" s="168">
        <f t="shared" si="15"/>
        <v>0</v>
      </c>
      <c r="BG174" s="168">
        <f t="shared" si="16"/>
        <v>0</v>
      </c>
      <c r="BH174" s="168">
        <f t="shared" si="17"/>
        <v>0</v>
      </c>
      <c r="BI174" s="168">
        <f t="shared" si="18"/>
        <v>0</v>
      </c>
      <c r="BJ174" s="16" t="s">
        <v>86</v>
      </c>
      <c r="BK174" s="168">
        <f t="shared" si="19"/>
        <v>0</v>
      </c>
      <c r="BL174" s="16" t="s">
        <v>291</v>
      </c>
      <c r="BM174" s="167" t="s">
        <v>377</v>
      </c>
    </row>
    <row r="175" spans="1:65" s="2" customFormat="1" ht="24.2" customHeight="1">
      <c r="A175" s="31"/>
      <c r="B175" s="154"/>
      <c r="C175" s="155" t="s">
        <v>379</v>
      </c>
      <c r="D175" s="155" t="s">
        <v>143</v>
      </c>
      <c r="E175" s="156" t="s">
        <v>817</v>
      </c>
      <c r="F175" s="157" t="s">
        <v>818</v>
      </c>
      <c r="G175" s="158" t="s">
        <v>168</v>
      </c>
      <c r="H175" s="159">
        <v>79</v>
      </c>
      <c r="I175" s="160"/>
      <c r="J175" s="161">
        <f t="shared" si="10"/>
        <v>0</v>
      </c>
      <c r="K175" s="162"/>
      <c r="L175" s="32"/>
      <c r="M175" s="163" t="s">
        <v>1</v>
      </c>
      <c r="N175" s="164" t="s">
        <v>41</v>
      </c>
      <c r="O175" s="60"/>
      <c r="P175" s="165">
        <f t="shared" si="11"/>
        <v>0</v>
      </c>
      <c r="Q175" s="165">
        <v>0</v>
      </c>
      <c r="R175" s="165">
        <f t="shared" si="12"/>
        <v>0</v>
      </c>
      <c r="S175" s="165">
        <v>0</v>
      </c>
      <c r="T175" s="166">
        <f t="shared" si="13"/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67" t="s">
        <v>291</v>
      </c>
      <c r="AT175" s="167" t="s">
        <v>143</v>
      </c>
      <c r="AU175" s="167" t="s">
        <v>86</v>
      </c>
      <c r="AY175" s="16" t="s">
        <v>141</v>
      </c>
      <c r="BE175" s="168">
        <f t="shared" si="14"/>
        <v>0</v>
      </c>
      <c r="BF175" s="168">
        <f t="shared" si="15"/>
        <v>0</v>
      </c>
      <c r="BG175" s="168">
        <f t="shared" si="16"/>
        <v>0</v>
      </c>
      <c r="BH175" s="168">
        <f t="shared" si="17"/>
        <v>0</v>
      </c>
      <c r="BI175" s="168">
        <f t="shared" si="18"/>
        <v>0</v>
      </c>
      <c r="BJ175" s="16" t="s">
        <v>86</v>
      </c>
      <c r="BK175" s="168">
        <f t="shared" si="19"/>
        <v>0</v>
      </c>
      <c r="BL175" s="16" t="s">
        <v>291</v>
      </c>
      <c r="BM175" s="167" t="s">
        <v>382</v>
      </c>
    </row>
    <row r="176" spans="1:65" s="2" customFormat="1" ht="16.5" customHeight="1">
      <c r="A176" s="31"/>
      <c r="B176" s="154"/>
      <c r="C176" s="186" t="s">
        <v>265</v>
      </c>
      <c r="D176" s="186" t="s">
        <v>195</v>
      </c>
      <c r="E176" s="187" t="s">
        <v>819</v>
      </c>
      <c r="F176" s="188" t="s">
        <v>820</v>
      </c>
      <c r="G176" s="189" t="s">
        <v>260</v>
      </c>
      <c r="H176" s="190">
        <v>4.4630000000000001</v>
      </c>
      <c r="I176" s="191"/>
      <c r="J176" s="192">
        <f t="shared" si="10"/>
        <v>0</v>
      </c>
      <c r="K176" s="193"/>
      <c r="L176" s="194"/>
      <c r="M176" s="195" t="s">
        <v>1</v>
      </c>
      <c r="N176" s="196" t="s">
        <v>41</v>
      </c>
      <c r="O176" s="60"/>
      <c r="P176" s="165">
        <f t="shared" si="11"/>
        <v>0</v>
      </c>
      <c r="Q176" s="165">
        <v>0</v>
      </c>
      <c r="R176" s="165">
        <f t="shared" si="12"/>
        <v>0</v>
      </c>
      <c r="S176" s="165">
        <v>0</v>
      </c>
      <c r="T176" s="166">
        <f t="shared" si="13"/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167" t="s">
        <v>747</v>
      </c>
      <c r="AT176" s="167" t="s">
        <v>195</v>
      </c>
      <c r="AU176" s="167" t="s">
        <v>86</v>
      </c>
      <c r="AY176" s="16" t="s">
        <v>141</v>
      </c>
      <c r="BE176" s="168">
        <f t="shared" si="14"/>
        <v>0</v>
      </c>
      <c r="BF176" s="168">
        <f t="shared" si="15"/>
        <v>0</v>
      </c>
      <c r="BG176" s="168">
        <f t="shared" si="16"/>
        <v>0</v>
      </c>
      <c r="BH176" s="168">
        <f t="shared" si="17"/>
        <v>0</v>
      </c>
      <c r="BI176" s="168">
        <f t="shared" si="18"/>
        <v>0</v>
      </c>
      <c r="BJ176" s="16" t="s">
        <v>86</v>
      </c>
      <c r="BK176" s="168">
        <f t="shared" si="19"/>
        <v>0</v>
      </c>
      <c r="BL176" s="16" t="s">
        <v>291</v>
      </c>
      <c r="BM176" s="167" t="s">
        <v>388</v>
      </c>
    </row>
    <row r="177" spans="1:65" s="2" customFormat="1" ht="16.5" customHeight="1">
      <c r="A177" s="31"/>
      <c r="B177" s="154"/>
      <c r="C177" s="155" t="s">
        <v>391</v>
      </c>
      <c r="D177" s="155" t="s">
        <v>143</v>
      </c>
      <c r="E177" s="156" t="s">
        <v>821</v>
      </c>
      <c r="F177" s="157" t="s">
        <v>822</v>
      </c>
      <c r="G177" s="158" t="s">
        <v>168</v>
      </c>
      <c r="H177" s="159">
        <v>77</v>
      </c>
      <c r="I177" s="160"/>
      <c r="J177" s="161">
        <f t="shared" si="10"/>
        <v>0</v>
      </c>
      <c r="K177" s="162"/>
      <c r="L177" s="32"/>
      <c r="M177" s="163" t="s">
        <v>1</v>
      </c>
      <c r="N177" s="164" t="s">
        <v>41</v>
      </c>
      <c r="O177" s="60"/>
      <c r="P177" s="165">
        <f t="shared" si="11"/>
        <v>0</v>
      </c>
      <c r="Q177" s="165">
        <v>0</v>
      </c>
      <c r="R177" s="165">
        <f t="shared" si="12"/>
        <v>0</v>
      </c>
      <c r="S177" s="165">
        <v>0</v>
      </c>
      <c r="T177" s="166">
        <f t="shared" si="13"/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67" t="s">
        <v>291</v>
      </c>
      <c r="AT177" s="167" t="s">
        <v>143</v>
      </c>
      <c r="AU177" s="167" t="s">
        <v>86</v>
      </c>
      <c r="AY177" s="16" t="s">
        <v>141</v>
      </c>
      <c r="BE177" s="168">
        <f t="shared" si="14"/>
        <v>0</v>
      </c>
      <c r="BF177" s="168">
        <f t="shared" si="15"/>
        <v>0</v>
      </c>
      <c r="BG177" s="168">
        <f t="shared" si="16"/>
        <v>0</v>
      </c>
      <c r="BH177" s="168">
        <f t="shared" si="17"/>
        <v>0</v>
      </c>
      <c r="BI177" s="168">
        <f t="shared" si="18"/>
        <v>0</v>
      </c>
      <c r="BJ177" s="16" t="s">
        <v>86</v>
      </c>
      <c r="BK177" s="168">
        <f t="shared" si="19"/>
        <v>0</v>
      </c>
      <c r="BL177" s="16" t="s">
        <v>291</v>
      </c>
      <c r="BM177" s="167" t="s">
        <v>394</v>
      </c>
    </row>
    <row r="178" spans="1:65" s="2" customFormat="1" ht="16.5" customHeight="1">
      <c r="A178" s="31"/>
      <c r="B178" s="154"/>
      <c r="C178" s="155" t="s">
        <v>269</v>
      </c>
      <c r="D178" s="155" t="s">
        <v>143</v>
      </c>
      <c r="E178" s="156" t="s">
        <v>823</v>
      </c>
      <c r="F178" s="157" t="s">
        <v>824</v>
      </c>
      <c r="G178" s="158" t="s">
        <v>168</v>
      </c>
      <c r="H178" s="159">
        <v>77</v>
      </c>
      <c r="I178" s="160"/>
      <c r="J178" s="161">
        <f t="shared" si="10"/>
        <v>0</v>
      </c>
      <c r="K178" s="162"/>
      <c r="L178" s="32"/>
      <c r="M178" s="163" t="s">
        <v>1</v>
      </c>
      <c r="N178" s="164" t="s">
        <v>41</v>
      </c>
      <c r="O178" s="60"/>
      <c r="P178" s="165">
        <f t="shared" si="11"/>
        <v>0</v>
      </c>
      <c r="Q178" s="165">
        <v>0</v>
      </c>
      <c r="R178" s="165">
        <f t="shared" si="12"/>
        <v>0</v>
      </c>
      <c r="S178" s="165">
        <v>0</v>
      </c>
      <c r="T178" s="166">
        <f t="shared" si="13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67" t="s">
        <v>291</v>
      </c>
      <c r="AT178" s="167" t="s">
        <v>143</v>
      </c>
      <c r="AU178" s="167" t="s">
        <v>86</v>
      </c>
      <c r="AY178" s="16" t="s">
        <v>141</v>
      </c>
      <c r="BE178" s="168">
        <f t="shared" si="14"/>
        <v>0</v>
      </c>
      <c r="BF178" s="168">
        <f t="shared" si="15"/>
        <v>0</v>
      </c>
      <c r="BG178" s="168">
        <f t="shared" si="16"/>
        <v>0</v>
      </c>
      <c r="BH178" s="168">
        <f t="shared" si="17"/>
        <v>0</v>
      </c>
      <c r="BI178" s="168">
        <f t="shared" si="18"/>
        <v>0</v>
      </c>
      <c r="BJ178" s="16" t="s">
        <v>86</v>
      </c>
      <c r="BK178" s="168">
        <f t="shared" si="19"/>
        <v>0</v>
      </c>
      <c r="BL178" s="16" t="s">
        <v>291</v>
      </c>
      <c r="BM178" s="167" t="s">
        <v>397</v>
      </c>
    </row>
    <row r="179" spans="1:65" s="2" customFormat="1" ht="24.2" customHeight="1">
      <c r="A179" s="31"/>
      <c r="B179" s="154"/>
      <c r="C179" s="155" t="s">
        <v>398</v>
      </c>
      <c r="D179" s="155" t="s">
        <v>143</v>
      </c>
      <c r="E179" s="156" t="s">
        <v>825</v>
      </c>
      <c r="F179" s="157" t="s">
        <v>826</v>
      </c>
      <c r="G179" s="158" t="s">
        <v>168</v>
      </c>
      <c r="H179" s="159">
        <v>79</v>
      </c>
      <c r="I179" s="160"/>
      <c r="J179" s="161">
        <f t="shared" si="10"/>
        <v>0</v>
      </c>
      <c r="K179" s="162"/>
      <c r="L179" s="32"/>
      <c r="M179" s="163" t="s">
        <v>1</v>
      </c>
      <c r="N179" s="164" t="s">
        <v>41</v>
      </c>
      <c r="O179" s="60"/>
      <c r="P179" s="165">
        <f t="shared" si="11"/>
        <v>0</v>
      </c>
      <c r="Q179" s="165">
        <v>0</v>
      </c>
      <c r="R179" s="165">
        <f t="shared" si="12"/>
        <v>0</v>
      </c>
      <c r="S179" s="165">
        <v>0</v>
      </c>
      <c r="T179" s="166">
        <f t="shared" si="13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67" t="s">
        <v>291</v>
      </c>
      <c r="AT179" s="167" t="s">
        <v>143</v>
      </c>
      <c r="AU179" s="167" t="s">
        <v>86</v>
      </c>
      <c r="AY179" s="16" t="s">
        <v>141</v>
      </c>
      <c r="BE179" s="168">
        <f t="shared" si="14"/>
        <v>0</v>
      </c>
      <c r="BF179" s="168">
        <f t="shared" si="15"/>
        <v>0</v>
      </c>
      <c r="BG179" s="168">
        <f t="shared" si="16"/>
        <v>0</v>
      </c>
      <c r="BH179" s="168">
        <f t="shared" si="17"/>
        <v>0</v>
      </c>
      <c r="BI179" s="168">
        <f t="shared" si="18"/>
        <v>0</v>
      </c>
      <c r="BJ179" s="16" t="s">
        <v>86</v>
      </c>
      <c r="BK179" s="168">
        <f t="shared" si="19"/>
        <v>0</v>
      </c>
      <c r="BL179" s="16" t="s">
        <v>291</v>
      </c>
      <c r="BM179" s="167" t="s">
        <v>401</v>
      </c>
    </row>
    <row r="180" spans="1:65" s="2" customFormat="1" ht="16.5" customHeight="1">
      <c r="A180" s="31"/>
      <c r="B180" s="154"/>
      <c r="C180" s="186" t="s">
        <v>274</v>
      </c>
      <c r="D180" s="186" t="s">
        <v>195</v>
      </c>
      <c r="E180" s="187" t="s">
        <v>827</v>
      </c>
      <c r="F180" s="188" t="s">
        <v>828</v>
      </c>
      <c r="G180" s="189" t="s">
        <v>168</v>
      </c>
      <c r="H180" s="190">
        <v>79</v>
      </c>
      <c r="I180" s="191"/>
      <c r="J180" s="192">
        <f t="shared" si="10"/>
        <v>0</v>
      </c>
      <c r="K180" s="193"/>
      <c r="L180" s="194"/>
      <c r="M180" s="195" t="s">
        <v>1</v>
      </c>
      <c r="N180" s="196" t="s">
        <v>41</v>
      </c>
      <c r="O180" s="60"/>
      <c r="P180" s="165">
        <f t="shared" si="11"/>
        <v>0</v>
      </c>
      <c r="Q180" s="165">
        <v>0</v>
      </c>
      <c r="R180" s="165">
        <f t="shared" si="12"/>
        <v>0</v>
      </c>
      <c r="S180" s="165">
        <v>0</v>
      </c>
      <c r="T180" s="166">
        <f t="shared" si="13"/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67" t="s">
        <v>747</v>
      </c>
      <c r="AT180" s="167" t="s">
        <v>195</v>
      </c>
      <c r="AU180" s="167" t="s">
        <v>86</v>
      </c>
      <c r="AY180" s="16" t="s">
        <v>141</v>
      </c>
      <c r="BE180" s="168">
        <f t="shared" si="14"/>
        <v>0</v>
      </c>
      <c r="BF180" s="168">
        <f t="shared" si="15"/>
        <v>0</v>
      </c>
      <c r="BG180" s="168">
        <f t="shared" si="16"/>
        <v>0</v>
      </c>
      <c r="BH180" s="168">
        <f t="shared" si="17"/>
        <v>0</v>
      </c>
      <c r="BI180" s="168">
        <f t="shared" si="18"/>
        <v>0</v>
      </c>
      <c r="BJ180" s="16" t="s">
        <v>86</v>
      </c>
      <c r="BK180" s="168">
        <f t="shared" si="19"/>
        <v>0</v>
      </c>
      <c r="BL180" s="16" t="s">
        <v>291</v>
      </c>
      <c r="BM180" s="167" t="s">
        <v>411</v>
      </c>
    </row>
    <row r="181" spans="1:65" s="2" customFormat="1" ht="16.5" customHeight="1">
      <c r="A181" s="31"/>
      <c r="B181" s="154"/>
      <c r="C181" s="155" t="s">
        <v>412</v>
      </c>
      <c r="D181" s="155" t="s">
        <v>143</v>
      </c>
      <c r="E181" s="156" t="s">
        <v>829</v>
      </c>
      <c r="F181" s="157" t="s">
        <v>830</v>
      </c>
      <c r="G181" s="158" t="s">
        <v>168</v>
      </c>
      <c r="H181" s="159">
        <v>26</v>
      </c>
      <c r="I181" s="160"/>
      <c r="J181" s="161">
        <f t="shared" si="10"/>
        <v>0</v>
      </c>
      <c r="K181" s="162"/>
      <c r="L181" s="32"/>
      <c r="M181" s="163" t="s">
        <v>1</v>
      </c>
      <c r="N181" s="164" t="s">
        <v>41</v>
      </c>
      <c r="O181" s="60"/>
      <c r="P181" s="165">
        <f t="shared" si="11"/>
        <v>0</v>
      </c>
      <c r="Q181" s="165">
        <v>0</v>
      </c>
      <c r="R181" s="165">
        <f t="shared" si="12"/>
        <v>0</v>
      </c>
      <c r="S181" s="165">
        <v>0</v>
      </c>
      <c r="T181" s="166">
        <f t="shared" si="13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67" t="s">
        <v>291</v>
      </c>
      <c r="AT181" s="167" t="s">
        <v>143</v>
      </c>
      <c r="AU181" s="167" t="s">
        <v>86</v>
      </c>
      <c r="AY181" s="16" t="s">
        <v>141</v>
      </c>
      <c r="BE181" s="168">
        <f t="shared" si="14"/>
        <v>0</v>
      </c>
      <c r="BF181" s="168">
        <f t="shared" si="15"/>
        <v>0</v>
      </c>
      <c r="BG181" s="168">
        <f t="shared" si="16"/>
        <v>0</v>
      </c>
      <c r="BH181" s="168">
        <f t="shared" si="17"/>
        <v>0</v>
      </c>
      <c r="BI181" s="168">
        <f t="shared" si="18"/>
        <v>0</v>
      </c>
      <c r="BJ181" s="16" t="s">
        <v>86</v>
      </c>
      <c r="BK181" s="168">
        <f t="shared" si="19"/>
        <v>0</v>
      </c>
      <c r="BL181" s="16" t="s">
        <v>291</v>
      </c>
      <c r="BM181" s="167" t="s">
        <v>415</v>
      </c>
    </row>
    <row r="182" spans="1:65" s="2" customFormat="1" ht="33" customHeight="1">
      <c r="A182" s="31"/>
      <c r="B182" s="154"/>
      <c r="C182" s="155" t="s">
        <v>279</v>
      </c>
      <c r="D182" s="155" t="s">
        <v>143</v>
      </c>
      <c r="E182" s="156" t="s">
        <v>831</v>
      </c>
      <c r="F182" s="157" t="s">
        <v>832</v>
      </c>
      <c r="G182" s="158" t="s">
        <v>168</v>
      </c>
      <c r="H182" s="159">
        <v>67</v>
      </c>
      <c r="I182" s="160"/>
      <c r="J182" s="161">
        <f t="shared" si="10"/>
        <v>0</v>
      </c>
      <c r="K182" s="162"/>
      <c r="L182" s="32"/>
      <c r="M182" s="163" t="s">
        <v>1</v>
      </c>
      <c r="N182" s="164" t="s">
        <v>41</v>
      </c>
      <c r="O182" s="60"/>
      <c r="P182" s="165">
        <f t="shared" si="11"/>
        <v>0</v>
      </c>
      <c r="Q182" s="165">
        <v>0</v>
      </c>
      <c r="R182" s="165">
        <f t="shared" si="12"/>
        <v>0</v>
      </c>
      <c r="S182" s="165">
        <v>0</v>
      </c>
      <c r="T182" s="166">
        <f t="shared" si="13"/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67" t="s">
        <v>291</v>
      </c>
      <c r="AT182" s="167" t="s">
        <v>143</v>
      </c>
      <c r="AU182" s="167" t="s">
        <v>86</v>
      </c>
      <c r="AY182" s="16" t="s">
        <v>141</v>
      </c>
      <c r="BE182" s="168">
        <f t="shared" si="14"/>
        <v>0</v>
      </c>
      <c r="BF182" s="168">
        <f t="shared" si="15"/>
        <v>0</v>
      </c>
      <c r="BG182" s="168">
        <f t="shared" si="16"/>
        <v>0</v>
      </c>
      <c r="BH182" s="168">
        <f t="shared" si="17"/>
        <v>0</v>
      </c>
      <c r="BI182" s="168">
        <f t="shared" si="18"/>
        <v>0</v>
      </c>
      <c r="BJ182" s="16" t="s">
        <v>86</v>
      </c>
      <c r="BK182" s="168">
        <f t="shared" si="19"/>
        <v>0</v>
      </c>
      <c r="BL182" s="16" t="s">
        <v>291</v>
      </c>
      <c r="BM182" s="167" t="s">
        <v>419</v>
      </c>
    </row>
    <row r="183" spans="1:65" s="2" customFormat="1" ht="33" customHeight="1">
      <c r="A183" s="31"/>
      <c r="B183" s="154"/>
      <c r="C183" s="155" t="s">
        <v>420</v>
      </c>
      <c r="D183" s="155" t="s">
        <v>143</v>
      </c>
      <c r="E183" s="156" t="s">
        <v>833</v>
      </c>
      <c r="F183" s="157" t="s">
        <v>834</v>
      </c>
      <c r="G183" s="158" t="s">
        <v>168</v>
      </c>
      <c r="H183" s="159">
        <v>12</v>
      </c>
      <c r="I183" s="160"/>
      <c r="J183" s="161">
        <f t="shared" si="10"/>
        <v>0</v>
      </c>
      <c r="K183" s="162"/>
      <c r="L183" s="32"/>
      <c r="M183" s="163" t="s">
        <v>1</v>
      </c>
      <c r="N183" s="164" t="s">
        <v>41</v>
      </c>
      <c r="O183" s="60"/>
      <c r="P183" s="165">
        <f t="shared" si="11"/>
        <v>0</v>
      </c>
      <c r="Q183" s="165">
        <v>0</v>
      </c>
      <c r="R183" s="165">
        <f t="shared" si="12"/>
        <v>0</v>
      </c>
      <c r="S183" s="165">
        <v>0</v>
      </c>
      <c r="T183" s="166">
        <f t="shared" si="13"/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67" t="s">
        <v>291</v>
      </c>
      <c r="AT183" s="167" t="s">
        <v>143</v>
      </c>
      <c r="AU183" s="167" t="s">
        <v>86</v>
      </c>
      <c r="AY183" s="16" t="s">
        <v>141</v>
      </c>
      <c r="BE183" s="168">
        <f t="shared" si="14"/>
        <v>0</v>
      </c>
      <c r="BF183" s="168">
        <f t="shared" si="15"/>
        <v>0</v>
      </c>
      <c r="BG183" s="168">
        <f t="shared" si="16"/>
        <v>0</v>
      </c>
      <c r="BH183" s="168">
        <f t="shared" si="17"/>
        <v>0</v>
      </c>
      <c r="BI183" s="168">
        <f t="shared" si="18"/>
        <v>0</v>
      </c>
      <c r="BJ183" s="16" t="s">
        <v>86</v>
      </c>
      <c r="BK183" s="168">
        <f t="shared" si="19"/>
        <v>0</v>
      </c>
      <c r="BL183" s="16" t="s">
        <v>291</v>
      </c>
      <c r="BM183" s="167" t="s">
        <v>423</v>
      </c>
    </row>
    <row r="184" spans="1:65" s="2" customFormat="1" ht="24.2" customHeight="1">
      <c r="A184" s="31"/>
      <c r="B184" s="154"/>
      <c r="C184" s="155" t="s">
        <v>287</v>
      </c>
      <c r="D184" s="155" t="s">
        <v>143</v>
      </c>
      <c r="E184" s="156" t="s">
        <v>835</v>
      </c>
      <c r="F184" s="157" t="s">
        <v>836</v>
      </c>
      <c r="G184" s="158" t="s">
        <v>178</v>
      </c>
      <c r="H184" s="159">
        <v>7.3860000000000001</v>
      </c>
      <c r="I184" s="160"/>
      <c r="J184" s="161">
        <f t="shared" si="10"/>
        <v>0</v>
      </c>
      <c r="K184" s="162"/>
      <c r="L184" s="32"/>
      <c r="M184" s="163" t="s">
        <v>1</v>
      </c>
      <c r="N184" s="164" t="s">
        <v>41</v>
      </c>
      <c r="O184" s="60"/>
      <c r="P184" s="165">
        <f t="shared" si="11"/>
        <v>0</v>
      </c>
      <c r="Q184" s="165">
        <v>0</v>
      </c>
      <c r="R184" s="165">
        <f t="shared" si="12"/>
        <v>0</v>
      </c>
      <c r="S184" s="165">
        <v>0</v>
      </c>
      <c r="T184" s="166">
        <f t="shared" si="13"/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167" t="s">
        <v>291</v>
      </c>
      <c r="AT184" s="167" t="s">
        <v>143</v>
      </c>
      <c r="AU184" s="167" t="s">
        <v>86</v>
      </c>
      <c r="AY184" s="16" t="s">
        <v>141</v>
      </c>
      <c r="BE184" s="168">
        <f t="shared" si="14"/>
        <v>0</v>
      </c>
      <c r="BF184" s="168">
        <f t="shared" si="15"/>
        <v>0</v>
      </c>
      <c r="BG184" s="168">
        <f t="shared" si="16"/>
        <v>0</v>
      </c>
      <c r="BH184" s="168">
        <f t="shared" si="17"/>
        <v>0</v>
      </c>
      <c r="BI184" s="168">
        <f t="shared" si="18"/>
        <v>0</v>
      </c>
      <c r="BJ184" s="16" t="s">
        <v>86</v>
      </c>
      <c r="BK184" s="168">
        <f t="shared" si="19"/>
        <v>0</v>
      </c>
      <c r="BL184" s="16" t="s">
        <v>291</v>
      </c>
      <c r="BM184" s="167" t="s">
        <v>429</v>
      </c>
    </row>
    <row r="185" spans="1:65" s="2" customFormat="1" ht="24.2" customHeight="1">
      <c r="A185" s="31"/>
      <c r="B185" s="154"/>
      <c r="C185" s="155" t="s">
        <v>434</v>
      </c>
      <c r="D185" s="155" t="s">
        <v>143</v>
      </c>
      <c r="E185" s="156" t="s">
        <v>837</v>
      </c>
      <c r="F185" s="157" t="s">
        <v>838</v>
      </c>
      <c r="G185" s="158" t="s">
        <v>178</v>
      </c>
      <c r="H185" s="159">
        <v>36.93</v>
      </c>
      <c r="I185" s="160"/>
      <c r="J185" s="161">
        <f t="shared" si="10"/>
        <v>0</v>
      </c>
      <c r="K185" s="162"/>
      <c r="L185" s="32"/>
      <c r="M185" s="163" t="s">
        <v>1</v>
      </c>
      <c r="N185" s="164" t="s">
        <v>41</v>
      </c>
      <c r="O185" s="60"/>
      <c r="P185" s="165">
        <f t="shared" si="11"/>
        <v>0</v>
      </c>
      <c r="Q185" s="165">
        <v>0</v>
      </c>
      <c r="R185" s="165">
        <f t="shared" si="12"/>
        <v>0</v>
      </c>
      <c r="S185" s="165">
        <v>0</v>
      </c>
      <c r="T185" s="166">
        <f t="shared" si="13"/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67" t="s">
        <v>291</v>
      </c>
      <c r="AT185" s="167" t="s">
        <v>143</v>
      </c>
      <c r="AU185" s="167" t="s">
        <v>86</v>
      </c>
      <c r="AY185" s="16" t="s">
        <v>141</v>
      </c>
      <c r="BE185" s="168">
        <f t="shared" si="14"/>
        <v>0</v>
      </c>
      <c r="BF185" s="168">
        <f t="shared" si="15"/>
        <v>0</v>
      </c>
      <c r="BG185" s="168">
        <f t="shared" si="16"/>
        <v>0</v>
      </c>
      <c r="BH185" s="168">
        <f t="shared" si="17"/>
        <v>0</v>
      </c>
      <c r="BI185" s="168">
        <f t="shared" si="18"/>
        <v>0</v>
      </c>
      <c r="BJ185" s="16" t="s">
        <v>86</v>
      </c>
      <c r="BK185" s="168">
        <f t="shared" si="19"/>
        <v>0</v>
      </c>
      <c r="BL185" s="16" t="s">
        <v>291</v>
      </c>
      <c r="BM185" s="167" t="s">
        <v>437</v>
      </c>
    </row>
    <row r="186" spans="1:65" s="2" customFormat="1" ht="24.2" customHeight="1">
      <c r="A186" s="31"/>
      <c r="B186" s="154"/>
      <c r="C186" s="155" t="s">
        <v>291</v>
      </c>
      <c r="D186" s="155" t="s">
        <v>143</v>
      </c>
      <c r="E186" s="156" t="s">
        <v>839</v>
      </c>
      <c r="F186" s="157" t="s">
        <v>840</v>
      </c>
      <c r="G186" s="158" t="s">
        <v>260</v>
      </c>
      <c r="H186" s="159">
        <v>1.335</v>
      </c>
      <c r="I186" s="160"/>
      <c r="J186" s="161">
        <f t="shared" si="10"/>
        <v>0</v>
      </c>
      <c r="K186" s="162"/>
      <c r="L186" s="32"/>
      <c r="M186" s="163" t="s">
        <v>1</v>
      </c>
      <c r="N186" s="164" t="s">
        <v>41</v>
      </c>
      <c r="O186" s="60"/>
      <c r="P186" s="165">
        <f t="shared" si="11"/>
        <v>0</v>
      </c>
      <c r="Q186" s="165">
        <v>0</v>
      </c>
      <c r="R186" s="165">
        <f t="shared" si="12"/>
        <v>0</v>
      </c>
      <c r="S186" s="165">
        <v>0</v>
      </c>
      <c r="T186" s="166">
        <f t="shared" si="13"/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67" t="s">
        <v>291</v>
      </c>
      <c r="AT186" s="167" t="s">
        <v>143</v>
      </c>
      <c r="AU186" s="167" t="s">
        <v>86</v>
      </c>
      <c r="AY186" s="16" t="s">
        <v>141</v>
      </c>
      <c r="BE186" s="168">
        <f t="shared" si="14"/>
        <v>0</v>
      </c>
      <c r="BF186" s="168">
        <f t="shared" si="15"/>
        <v>0</v>
      </c>
      <c r="BG186" s="168">
        <f t="shared" si="16"/>
        <v>0</v>
      </c>
      <c r="BH186" s="168">
        <f t="shared" si="17"/>
        <v>0</v>
      </c>
      <c r="BI186" s="168">
        <f t="shared" si="18"/>
        <v>0</v>
      </c>
      <c r="BJ186" s="16" t="s">
        <v>86</v>
      </c>
      <c r="BK186" s="168">
        <f t="shared" si="19"/>
        <v>0</v>
      </c>
      <c r="BL186" s="16" t="s">
        <v>291</v>
      </c>
      <c r="BM186" s="167" t="s">
        <v>443</v>
      </c>
    </row>
    <row r="187" spans="1:65" s="2" customFormat="1" ht="24.2" customHeight="1">
      <c r="A187" s="31"/>
      <c r="B187" s="154"/>
      <c r="C187" s="155" t="s">
        <v>445</v>
      </c>
      <c r="D187" s="155" t="s">
        <v>143</v>
      </c>
      <c r="E187" s="156" t="s">
        <v>841</v>
      </c>
      <c r="F187" s="157" t="s">
        <v>842</v>
      </c>
      <c r="G187" s="158" t="s">
        <v>260</v>
      </c>
      <c r="H187" s="159">
        <v>6.6749999999999998</v>
      </c>
      <c r="I187" s="160"/>
      <c r="J187" s="161">
        <f t="shared" si="10"/>
        <v>0</v>
      </c>
      <c r="K187" s="162"/>
      <c r="L187" s="32"/>
      <c r="M187" s="163" t="s">
        <v>1</v>
      </c>
      <c r="N187" s="164" t="s">
        <v>41</v>
      </c>
      <c r="O187" s="60"/>
      <c r="P187" s="165">
        <f t="shared" si="11"/>
        <v>0</v>
      </c>
      <c r="Q187" s="165">
        <v>0</v>
      </c>
      <c r="R187" s="165">
        <f t="shared" si="12"/>
        <v>0</v>
      </c>
      <c r="S187" s="165">
        <v>0</v>
      </c>
      <c r="T187" s="166">
        <f t="shared" si="13"/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67" t="s">
        <v>291</v>
      </c>
      <c r="AT187" s="167" t="s">
        <v>143</v>
      </c>
      <c r="AU187" s="167" t="s">
        <v>86</v>
      </c>
      <c r="AY187" s="16" t="s">
        <v>141</v>
      </c>
      <c r="BE187" s="168">
        <f t="shared" si="14"/>
        <v>0</v>
      </c>
      <c r="BF187" s="168">
        <f t="shared" si="15"/>
        <v>0</v>
      </c>
      <c r="BG187" s="168">
        <f t="shared" si="16"/>
        <v>0</v>
      </c>
      <c r="BH187" s="168">
        <f t="shared" si="17"/>
        <v>0</v>
      </c>
      <c r="BI187" s="168">
        <f t="shared" si="18"/>
        <v>0</v>
      </c>
      <c r="BJ187" s="16" t="s">
        <v>86</v>
      </c>
      <c r="BK187" s="168">
        <f t="shared" si="19"/>
        <v>0</v>
      </c>
      <c r="BL187" s="16" t="s">
        <v>291</v>
      </c>
      <c r="BM187" s="167" t="s">
        <v>448</v>
      </c>
    </row>
    <row r="188" spans="1:65" s="2" customFormat="1" ht="16.5" customHeight="1">
      <c r="A188" s="31"/>
      <c r="B188" s="154"/>
      <c r="C188" s="155" t="s">
        <v>296</v>
      </c>
      <c r="D188" s="155" t="s">
        <v>143</v>
      </c>
      <c r="E188" s="156" t="s">
        <v>843</v>
      </c>
      <c r="F188" s="157" t="s">
        <v>844</v>
      </c>
      <c r="G188" s="158" t="s">
        <v>260</v>
      </c>
      <c r="H188" s="159">
        <v>1.335</v>
      </c>
      <c r="I188" s="160"/>
      <c r="J188" s="161">
        <f t="shared" si="10"/>
        <v>0</v>
      </c>
      <c r="K188" s="162"/>
      <c r="L188" s="32"/>
      <c r="M188" s="163" t="s">
        <v>1</v>
      </c>
      <c r="N188" s="164" t="s">
        <v>41</v>
      </c>
      <c r="O188" s="60"/>
      <c r="P188" s="165">
        <f t="shared" si="11"/>
        <v>0</v>
      </c>
      <c r="Q188" s="165">
        <v>0</v>
      </c>
      <c r="R188" s="165">
        <f t="shared" si="12"/>
        <v>0</v>
      </c>
      <c r="S188" s="165">
        <v>0</v>
      </c>
      <c r="T188" s="166">
        <f t="shared" si="13"/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67" t="s">
        <v>291</v>
      </c>
      <c r="AT188" s="167" t="s">
        <v>143</v>
      </c>
      <c r="AU188" s="167" t="s">
        <v>86</v>
      </c>
      <c r="AY188" s="16" t="s">
        <v>141</v>
      </c>
      <c r="BE188" s="168">
        <f t="shared" si="14"/>
        <v>0</v>
      </c>
      <c r="BF188" s="168">
        <f t="shared" si="15"/>
        <v>0</v>
      </c>
      <c r="BG188" s="168">
        <f t="shared" si="16"/>
        <v>0</v>
      </c>
      <c r="BH188" s="168">
        <f t="shared" si="17"/>
        <v>0</v>
      </c>
      <c r="BI188" s="168">
        <f t="shared" si="18"/>
        <v>0</v>
      </c>
      <c r="BJ188" s="16" t="s">
        <v>86</v>
      </c>
      <c r="BK188" s="168">
        <f t="shared" si="19"/>
        <v>0</v>
      </c>
      <c r="BL188" s="16" t="s">
        <v>291</v>
      </c>
      <c r="BM188" s="167" t="s">
        <v>453</v>
      </c>
    </row>
    <row r="189" spans="1:65" s="2" customFormat="1" ht="16.5" customHeight="1">
      <c r="A189" s="31"/>
      <c r="B189" s="154"/>
      <c r="C189" s="155" t="s">
        <v>456</v>
      </c>
      <c r="D189" s="155" t="s">
        <v>143</v>
      </c>
      <c r="E189" s="156" t="s">
        <v>845</v>
      </c>
      <c r="F189" s="157" t="s">
        <v>846</v>
      </c>
      <c r="G189" s="158" t="s">
        <v>260</v>
      </c>
      <c r="H189" s="159">
        <v>12.555999999999999</v>
      </c>
      <c r="I189" s="160"/>
      <c r="J189" s="161">
        <f t="shared" si="10"/>
        <v>0</v>
      </c>
      <c r="K189" s="162"/>
      <c r="L189" s="32"/>
      <c r="M189" s="163" t="s">
        <v>1</v>
      </c>
      <c r="N189" s="164" t="s">
        <v>41</v>
      </c>
      <c r="O189" s="60"/>
      <c r="P189" s="165">
        <f t="shared" si="11"/>
        <v>0</v>
      </c>
      <c r="Q189" s="165">
        <v>0</v>
      </c>
      <c r="R189" s="165">
        <f t="shared" si="12"/>
        <v>0</v>
      </c>
      <c r="S189" s="165">
        <v>0</v>
      </c>
      <c r="T189" s="166">
        <f t="shared" si="13"/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167" t="s">
        <v>291</v>
      </c>
      <c r="AT189" s="167" t="s">
        <v>143</v>
      </c>
      <c r="AU189" s="167" t="s">
        <v>86</v>
      </c>
      <c r="AY189" s="16" t="s">
        <v>141</v>
      </c>
      <c r="BE189" s="168">
        <f t="shared" si="14"/>
        <v>0</v>
      </c>
      <c r="BF189" s="168">
        <f t="shared" si="15"/>
        <v>0</v>
      </c>
      <c r="BG189" s="168">
        <f t="shared" si="16"/>
        <v>0</v>
      </c>
      <c r="BH189" s="168">
        <f t="shared" si="17"/>
        <v>0</v>
      </c>
      <c r="BI189" s="168">
        <f t="shared" si="18"/>
        <v>0</v>
      </c>
      <c r="BJ189" s="16" t="s">
        <v>86</v>
      </c>
      <c r="BK189" s="168">
        <f t="shared" si="19"/>
        <v>0</v>
      </c>
      <c r="BL189" s="16" t="s">
        <v>291</v>
      </c>
      <c r="BM189" s="167" t="s">
        <v>459</v>
      </c>
    </row>
    <row r="190" spans="1:65" s="2" customFormat="1" ht="21.75" customHeight="1">
      <c r="A190" s="31"/>
      <c r="B190" s="154"/>
      <c r="C190" s="155" t="s">
        <v>299</v>
      </c>
      <c r="D190" s="155" t="s">
        <v>143</v>
      </c>
      <c r="E190" s="156" t="s">
        <v>847</v>
      </c>
      <c r="F190" s="157" t="s">
        <v>848</v>
      </c>
      <c r="G190" s="158" t="s">
        <v>153</v>
      </c>
      <c r="H190" s="159">
        <v>4.2</v>
      </c>
      <c r="I190" s="160"/>
      <c r="J190" s="161">
        <f t="shared" si="10"/>
        <v>0</v>
      </c>
      <c r="K190" s="162"/>
      <c r="L190" s="32"/>
      <c r="M190" s="163" t="s">
        <v>1</v>
      </c>
      <c r="N190" s="164" t="s">
        <v>41</v>
      </c>
      <c r="O190" s="60"/>
      <c r="P190" s="165">
        <f t="shared" si="11"/>
        <v>0</v>
      </c>
      <c r="Q190" s="165">
        <v>0</v>
      </c>
      <c r="R190" s="165">
        <f t="shared" si="12"/>
        <v>0</v>
      </c>
      <c r="S190" s="165">
        <v>0</v>
      </c>
      <c r="T190" s="166">
        <f t="shared" si="13"/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67" t="s">
        <v>291</v>
      </c>
      <c r="AT190" s="167" t="s">
        <v>143</v>
      </c>
      <c r="AU190" s="167" t="s">
        <v>86</v>
      </c>
      <c r="AY190" s="16" t="s">
        <v>141</v>
      </c>
      <c r="BE190" s="168">
        <f t="shared" si="14"/>
        <v>0</v>
      </c>
      <c r="BF190" s="168">
        <f t="shared" si="15"/>
        <v>0</v>
      </c>
      <c r="BG190" s="168">
        <f t="shared" si="16"/>
        <v>0</v>
      </c>
      <c r="BH190" s="168">
        <f t="shared" si="17"/>
        <v>0</v>
      </c>
      <c r="BI190" s="168">
        <f t="shared" si="18"/>
        <v>0</v>
      </c>
      <c r="BJ190" s="16" t="s">
        <v>86</v>
      </c>
      <c r="BK190" s="168">
        <f t="shared" si="19"/>
        <v>0</v>
      </c>
      <c r="BL190" s="16" t="s">
        <v>291</v>
      </c>
      <c r="BM190" s="167" t="s">
        <v>462</v>
      </c>
    </row>
    <row r="191" spans="1:65" s="2" customFormat="1" ht="16.5" customHeight="1">
      <c r="A191" s="31"/>
      <c r="B191" s="154"/>
      <c r="C191" s="155" t="s">
        <v>465</v>
      </c>
      <c r="D191" s="155" t="s">
        <v>143</v>
      </c>
      <c r="E191" s="156" t="s">
        <v>849</v>
      </c>
      <c r="F191" s="157" t="s">
        <v>850</v>
      </c>
      <c r="G191" s="158" t="s">
        <v>178</v>
      </c>
      <c r="H191" s="159">
        <v>3.15</v>
      </c>
      <c r="I191" s="160"/>
      <c r="J191" s="161">
        <f t="shared" si="10"/>
        <v>0</v>
      </c>
      <c r="K191" s="162"/>
      <c r="L191" s="32"/>
      <c r="M191" s="163" t="s">
        <v>1</v>
      </c>
      <c r="N191" s="164" t="s">
        <v>41</v>
      </c>
      <c r="O191" s="60"/>
      <c r="P191" s="165">
        <f t="shared" si="11"/>
        <v>0</v>
      </c>
      <c r="Q191" s="165">
        <v>0</v>
      </c>
      <c r="R191" s="165">
        <f t="shared" si="12"/>
        <v>0</v>
      </c>
      <c r="S191" s="165">
        <v>0</v>
      </c>
      <c r="T191" s="166">
        <f t="shared" si="13"/>
        <v>0</v>
      </c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R191" s="167" t="s">
        <v>291</v>
      </c>
      <c r="AT191" s="167" t="s">
        <v>143</v>
      </c>
      <c r="AU191" s="167" t="s">
        <v>86</v>
      </c>
      <c r="AY191" s="16" t="s">
        <v>141</v>
      </c>
      <c r="BE191" s="168">
        <f t="shared" si="14"/>
        <v>0</v>
      </c>
      <c r="BF191" s="168">
        <f t="shared" si="15"/>
        <v>0</v>
      </c>
      <c r="BG191" s="168">
        <f t="shared" si="16"/>
        <v>0</v>
      </c>
      <c r="BH191" s="168">
        <f t="shared" si="17"/>
        <v>0</v>
      </c>
      <c r="BI191" s="168">
        <f t="shared" si="18"/>
        <v>0</v>
      </c>
      <c r="BJ191" s="16" t="s">
        <v>86</v>
      </c>
      <c r="BK191" s="168">
        <f t="shared" si="19"/>
        <v>0</v>
      </c>
      <c r="BL191" s="16" t="s">
        <v>291</v>
      </c>
      <c r="BM191" s="167" t="s">
        <v>468</v>
      </c>
    </row>
    <row r="192" spans="1:65" s="2" customFormat="1" ht="16.5" customHeight="1">
      <c r="A192" s="31"/>
      <c r="B192" s="154"/>
      <c r="C192" s="155" t="s">
        <v>305</v>
      </c>
      <c r="D192" s="155" t="s">
        <v>143</v>
      </c>
      <c r="E192" s="156" t="s">
        <v>851</v>
      </c>
      <c r="F192" s="157" t="s">
        <v>852</v>
      </c>
      <c r="G192" s="158" t="s">
        <v>178</v>
      </c>
      <c r="H192" s="159">
        <v>1.26</v>
      </c>
      <c r="I192" s="160"/>
      <c r="J192" s="161">
        <f t="shared" si="10"/>
        <v>0</v>
      </c>
      <c r="K192" s="162"/>
      <c r="L192" s="32"/>
      <c r="M192" s="163" t="s">
        <v>1</v>
      </c>
      <c r="N192" s="164" t="s">
        <v>41</v>
      </c>
      <c r="O192" s="60"/>
      <c r="P192" s="165">
        <f t="shared" si="11"/>
        <v>0</v>
      </c>
      <c r="Q192" s="165">
        <v>0</v>
      </c>
      <c r="R192" s="165">
        <f t="shared" si="12"/>
        <v>0</v>
      </c>
      <c r="S192" s="165">
        <v>0</v>
      </c>
      <c r="T192" s="166">
        <f t="shared" si="13"/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167" t="s">
        <v>291</v>
      </c>
      <c r="AT192" s="167" t="s">
        <v>143</v>
      </c>
      <c r="AU192" s="167" t="s">
        <v>86</v>
      </c>
      <c r="AY192" s="16" t="s">
        <v>141</v>
      </c>
      <c r="BE192" s="168">
        <f t="shared" si="14"/>
        <v>0</v>
      </c>
      <c r="BF192" s="168">
        <f t="shared" si="15"/>
        <v>0</v>
      </c>
      <c r="BG192" s="168">
        <f t="shared" si="16"/>
        <v>0</v>
      </c>
      <c r="BH192" s="168">
        <f t="shared" si="17"/>
        <v>0</v>
      </c>
      <c r="BI192" s="168">
        <f t="shared" si="18"/>
        <v>0</v>
      </c>
      <c r="BJ192" s="16" t="s">
        <v>86</v>
      </c>
      <c r="BK192" s="168">
        <f t="shared" si="19"/>
        <v>0</v>
      </c>
      <c r="BL192" s="16" t="s">
        <v>291</v>
      </c>
      <c r="BM192" s="167" t="s">
        <v>477</v>
      </c>
    </row>
    <row r="193" spans="1:65" s="2" customFormat="1" ht="16.5" customHeight="1">
      <c r="A193" s="31"/>
      <c r="B193" s="154"/>
      <c r="C193" s="155" t="s">
        <v>853</v>
      </c>
      <c r="D193" s="155" t="s">
        <v>143</v>
      </c>
      <c r="E193" s="156" t="s">
        <v>854</v>
      </c>
      <c r="F193" s="157" t="s">
        <v>855</v>
      </c>
      <c r="G193" s="158" t="s">
        <v>153</v>
      </c>
      <c r="H193" s="159">
        <v>4.2</v>
      </c>
      <c r="I193" s="160"/>
      <c r="J193" s="161">
        <f t="shared" si="10"/>
        <v>0</v>
      </c>
      <c r="K193" s="162"/>
      <c r="L193" s="32"/>
      <c r="M193" s="204" t="s">
        <v>1</v>
      </c>
      <c r="N193" s="205" t="s">
        <v>41</v>
      </c>
      <c r="O193" s="206"/>
      <c r="P193" s="207">
        <f t="shared" si="11"/>
        <v>0</v>
      </c>
      <c r="Q193" s="207">
        <v>0</v>
      </c>
      <c r="R193" s="207">
        <f t="shared" si="12"/>
        <v>0</v>
      </c>
      <c r="S193" s="207">
        <v>0</v>
      </c>
      <c r="T193" s="208">
        <f t="shared" si="13"/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167" t="s">
        <v>291</v>
      </c>
      <c r="AT193" s="167" t="s">
        <v>143</v>
      </c>
      <c r="AU193" s="167" t="s">
        <v>86</v>
      </c>
      <c r="AY193" s="16" t="s">
        <v>141</v>
      </c>
      <c r="BE193" s="168">
        <f t="shared" si="14"/>
        <v>0</v>
      </c>
      <c r="BF193" s="168">
        <f t="shared" si="15"/>
        <v>0</v>
      </c>
      <c r="BG193" s="168">
        <f t="shared" si="16"/>
        <v>0</v>
      </c>
      <c r="BH193" s="168">
        <f t="shared" si="17"/>
        <v>0</v>
      </c>
      <c r="BI193" s="168">
        <f t="shared" si="18"/>
        <v>0</v>
      </c>
      <c r="BJ193" s="16" t="s">
        <v>86</v>
      </c>
      <c r="BK193" s="168">
        <f t="shared" si="19"/>
        <v>0</v>
      </c>
      <c r="BL193" s="16" t="s">
        <v>291</v>
      </c>
      <c r="BM193" s="167" t="s">
        <v>856</v>
      </c>
    </row>
    <row r="194" spans="1:65" s="2" customFormat="1" ht="6.95" customHeight="1">
      <c r="A194" s="31"/>
      <c r="B194" s="49"/>
      <c r="C194" s="50"/>
      <c r="D194" s="50"/>
      <c r="E194" s="50"/>
      <c r="F194" s="50"/>
      <c r="G194" s="50"/>
      <c r="H194" s="50"/>
      <c r="I194" s="50"/>
      <c r="J194" s="50"/>
      <c r="K194" s="50"/>
      <c r="L194" s="32"/>
      <c r="M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</row>
  </sheetData>
  <autoFilter ref="C118:K193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20"/>
  <sheetViews>
    <sheetView showGridLines="0" workbookViewId="0">
      <selection activeCell="F82" sqref="F82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3" t="s">
        <v>5</v>
      </c>
      <c r="M2" s="214"/>
      <c r="N2" s="214"/>
      <c r="O2" s="214"/>
      <c r="P2" s="214"/>
      <c r="Q2" s="214"/>
      <c r="R2" s="214"/>
      <c r="S2" s="214"/>
      <c r="T2" s="214"/>
      <c r="U2" s="214"/>
      <c r="V2" s="214"/>
      <c r="AT2" s="16" t="s">
        <v>103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75</v>
      </c>
    </row>
    <row r="4" spans="1:46" s="1" customFormat="1" ht="24.95" customHeight="1">
      <c r="B4" s="19"/>
      <c r="D4" s="20" t="s">
        <v>997</v>
      </c>
      <c r="L4" s="19"/>
      <c r="M4" s="100" t="s">
        <v>9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6" t="s">
        <v>15</v>
      </c>
      <c r="L6" s="19"/>
    </row>
    <row r="7" spans="1:46" s="1" customFormat="1" ht="16.5" customHeight="1">
      <c r="B7" s="19"/>
      <c r="E7" s="260" t="str">
        <f>'Rekapitulácia stavby'!K6</f>
        <v>Oprava pešej lávky nad železničnou stanicou Nitra</v>
      </c>
      <c r="F7" s="261"/>
      <c r="G7" s="261"/>
      <c r="H7" s="261"/>
      <c r="L7" s="19"/>
    </row>
    <row r="8" spans="1:46" s="2" customFormat="1" ht="12" customHeight="1">
      <c r="A8" s="31"/>
      <c r="B8" s="32"/>
      <c r="C8" s="31"/>
      <c r="D8" s="26" t="s">
        <v>107</v>
      </c>
      <c r="E8" s="31"/>
      <c r="F8" s="31"/>
      <c r="G8" s="31"/>
      <c r="H8" s="31"/>
      <c r="I8" s="31"/>
      <c r="J8" s="31"/>
      <c r="K8" s="31"/>
      <c r="L8" s="44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2"/>
      <c r="C9" s="31"/>
      <c r="D9" s="31"/>
      <c r="E9" s="250" t="s">
        <v>857</v>
      </c>
      <c r="F9" s="259"/>
      <c r="G9" s="259"/>
      <c r="H9" s="259"/>
      <c r="I9" s="31"/>
      <c r="J9" s="31"/>
      <c r="K9" s="31"/>
      <c r="L9" s="44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4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2"/>
      <c r="C11" s="31"/>
      <c r="D11" s="26" t="s">
        <v>17</v>
      </c>
      <c r="E11" s="31"/>
      <c r="F11" s="24" t="s">
        <v>1</v>
      </c>
      <c r="G11" s="31"/>
      <c r="H11" s="31"/>
      <c r="I11" s="26" t="s">
        <v>18</v>
      </c>
      <c r="J11" s="24" t="s">
        <v>1</v>
      </c>
      <c r="K11" s="31"/>
      <c r="L11" s="44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19</v>
      </c>
      <c r="E12" s="31"/>
      <c r="F12" s="24" t="s">
        <v>20</v>
      </c>
      <c r="G12" s="31"/>
      <c r="H12" s="31"/>
      <c r="I12" s="26" t="s">
        <v>21</v>
      </c>
      <c r="J12" s="57" t="str">
        <f>'Rekapitulácia stavby'!AN8</f>
        <v>30. 8. 2021</v>
      </c>
      <c r="K12" s="31"/>
      <c r="L12" s="44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4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23</v>
      </c>
      <c r="E14" s="31"/>
      <c r="F14" s="31"/>
      <c r="G14" s="31"/>
      <c r="H14" s="31"/>
      <c r="I14" s="26" t="s">
        <v>24</v>
      </c>
      <c r="J14" s="24" t="s">
        <v>1</v>
      </c>
      <c r="K14" s="31"/>
      <c r="L14" s="44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2"/>
      <c r="C15" s="31"/>
      <c r="D15" s="31"/>
      <c r="E15" s="24" t="s">
        <v>25</v>
      </c>
      <c r="F15" s="31"/>
      <c r="G15" s="31"/>
      <c r="H15" s="31"/>
      <c r="I15" s="26" t="s">
        <v>26</v>
      </c>
      <c r="J15" s="24" t="s">
        <v>1</v>
      </c>
      <c r="K15" s="31"/>
      <c r="L15" s="44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4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2"/>
      <c r="C17" s="31"/>
      <c r="D17" s="26" t="s">
        <v>27</v>
      </c>
      <c r="E17" s="31"/>
      <c r="F17" s="31"/>
      <c r="G17" s="31"/>
      <c r="H17" s="31"/>
      <c r="I17" s="26" t="s">
        <v>24</v>
      </c>
      <c r="J17" s="27" t="str">
        <f>'Rekapitulácia stavby'!AN13</f>
        <v>Vyplň údaj</v>
      </c>
      <c r="K17" s="31"/>
      <c r="L17" s="44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2"/>
      <c r="C18" s="31"/>
      <c r="D18" s="31"/>
      <c r="E18" s="262" t="str">
        <f>'Rekapitulácia stavby'!E14</f>
        <v>Vyplň údaj</v>
      </c>
      <c r="F18" s="228"/>
      <c r="G18" s="228"/>
      <c r="H18" s="228"/>
      <c r="I18" s="26" t="s">
        <v>26</v>
      </c>
      <c r="J18" s="27" t="str">
        <f>'Rekapitulácia stavby'!AN14</f>
        <v>Vyplň údaj</v>
      </c>
      <c r="K18" s="31"/>
      <c r="L18" s="44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4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2"/>
      <c r="C20" s="31"/>
      <c r="D20" s="26" t="s">
        <v>29</v>
      </c>
      <c r="E20" s="31"/>
      <c r="F20" s="31"/>
      <c r="G20" s="31"/>
      <c r="H20" s="31"/>
      <c r="I20" s="26" t="s">
        <v>24</v>
      </c>
      <c r="J20" s="24" t="str">
        <f>IF('Rekapitulácia stavby'!AN16="","",'Rekapitulácia stavby'!AN16)</f>
        <v/>
      </c>
      <c r="K20" s="31"/>
      <c r="L20" s="44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2"/>
      <c r="C21" s="31"/>
      <c r="D21" s="31"/>
      <c r="E21" s="24" t="str">
        <f>IF('Rekapitulácia stavby'!E17="","",'Rekapitulácia stavby'!E17)</f>
        <v xml:space="preserve"> </v>
      </c>
      <c r="F21" s="31"/>
      <c r="G21" s="31"/>
      <c r="H21" s="31"/>
      <c r="I21" s="26" t="s">
        <v>26</v>
      </c>
      <c r="J21" s="24" t="str">
        <f>IF('Rekapitulácia stavby'!AN17="","",'Rekapitulácia stavby'!AN17)</f>
        <v/>
      </c>
      <c r="K21" s="31"/>
      <c r="L21" s="44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4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2"/>
      <c r="C23" s="31"/>
      <c r="D23" s="26" t="s">
        <v>32</v>
      </c>
      <c r="E23" s="31"/>
      <c r="F23" s="31"/>
      <c r="G23" s="31"/>
      <c r="H23" s="31"/>
      <c r="I23" s="26" t="s">
        <v>24</v>
      </c>
      <c r="J23" s="24" t="s">
        <v>1</v>
      </c>
      <c r="K23" s="31"/>
      <c r="L23" s="44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2"/>
      <c r="C24" s="31"/>
      <c r="D24" s="31"/>
      <c r="E24" s="24" t="s">
        <v>33</v>
      </c>
      <c r="F24" s="31"/>
      <c r="G24" s="31"/>
      <c r="H24" s="31"/>
      <c r="I24" s="26" t="s">
        <v>26</v>
      </c>
      <c r="J24" s="24" t="s">
        <v>1</v>
      </c>
      <c r="K24" s="31"/>
      <c r="L24" s="44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4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2"/>
      <c r="C26" s="31"/>
      <c r="D26" s="26" t="s">
        <v>34</v>
      </c>
      <c r="E26" s="31"/>
      <c r="F26" s="31"/>
      <c r="G26" s="31"/>
      <c r="H26" s="31"/>
      <c r="I26" s="31"/>
      <c r="J26" s="31"/>
      <c r="K26" s="31"/>
      <c r="L26" s="44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01"/>
      <c r="B27" s="102"/>
      <c r="C27" s="101"/>
      <c r="D27" s="101"/>
      <c r="E27" s="232" t="s">
        <v>1</v>
      </c>
      <c r="F27" s="232"/>
      <c r="G27" s="232"/>
      <c r="H27" s="232"/>
      <c r="I27" s="101"/>
      <c r="J27" s="101"/>
      <c r="K27" s="101"/>
      <c r="L27" s="103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</row>
    <row r="28" spans="1:31" s="2" customFormat="1" ht="6.95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4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68"/>
      <c r="E29" s="68"/>
      <c r="F29" s="68"/>
      <c r="G29" s="68"/>
      <c r="H29" s="68"/>
      <c r="I29" s="68"/>
      <c r="J29" s="68"/>
      <c r="K29" s="68"/>
      <c r="L29" s="44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2"/>
      <c r="C30" s="31"/>
      <c r="D30" s="104" t="s">
        <v>35</v>
      </c>
      <c r="E30" s="31"/>
      <c r="F30" s="31"/>
      <c r="G30" s="31"/>
      <c r="H30" s="31"/>
      <c r="I30" s="31"/>
      <c r="J30" s="73">
        <f>ROUND(J119, 2)</f>
        <v>0</v>
      </c>
      <c r="K30" s="31"/>
      <c r="L30" s="44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8"/>
      <c r="E31" s="68"/>
      <c r="F31" s="68"/>
      <c r="G31" s="68"/>
      <c r="H31" s="68"/>
      <c r="I31" s="68"/>
      <c r="J31" s="68"/>
      <c r="K31" s="68"/>
      <c r="L31" s="44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31"/>
      <c r="E32" s="31"/>
      <c r="F32" s="35" t="s">
        <v>37</v>
      </c>
      <c r="G32" s="31"/>
      <c r="H32" s="31"/>
      <c r="I32" s="35" t="s">
        <v>36</v>
      </c>
      <c r="J32" s="35" t="s">
        <v>38</v>
      </c>
      <c r="K32" s="31"/>
      <c r="L32" s="44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105" t="s">
        <v>39</v>
      </c>
      <c r="E33" s="37" t="s">
        <v>40</v>
      </c>
      <c r="F33" s="106">
        <f>ROUND((SUM(BE119:BE219)),  2)</f>
        <v>0</v>
      </c>
      <c r="G33" s="107"/>
      <c r="H33" s="107"/>
      <c r="I33" s="108">
        <v>0.2</v>
      </c>
      <c r="J33" s="106">
        <f>ROUND(((SUM(BE119:BE219))*I33),  2)</f>
        <v>0</v>
      </c>
      <c r="K33" s="31"/>
      <c r="L33" s="44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37" t="s">
        <v>41</v>
      </c>
      <c r="F34" s="106">
        <f>ROUND((SUM(BF119:BF219)),  2)</f>
        <v>0</v>
      </c>
      <c r="G34" s="107"/>
      <c r="H34" s="107"/>
      <c r="I34" s="108">
        <v>0.2</v>
      </c>
      <c r="J34" s="106">
        <f>ROUND(((SUM(BF119:BF219))*I34),  2)</f>
        <v>0</v>
      </c>
      <c r="K34" s="31"/>
      <c r="L34" s="44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42</v>
      </c>
      <c r="F35" s="109">
        <f>ROUND((SUM(BG119:BG219)),  2)</f>
        <v>0</v>
      </c>
      <c r="G35" s="31"/>
      <c r="H35" s="31"/>
      <c r="I35" s="110">
        <v>0.2</v>
      </c>
      <c r="J35" s="109">
        <f>0</f>
        <v>0</v>
      </c>
      <c r="K35" s="31"/>
      <c r="L35" s="44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43</v>
      </c>
      <c r="F36" s="109">
        <f>ROUND((SUM(BH119:BH219)),  2)</f>
        <v>0</v>
      </c>
      <c r="G36" s="31"/>
      <c r="H36" s="31"/>
      <c r="I36" s="110">
        <v>0.2</v>
      </c>
      <c r="J36" s="109">
        <f>0</f>
        <v>0</v>
      </c>
      <c r="K36" s="31"/>
      <c r="L36" s="44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37" t="s">
        <v>44</v>
      </c>
      <c r="F37" s="106">
        <f>ROUND((SUM(BI119:BI219)),  2)</f>
        <v>0</v>
      </c>
      <c r="G37" s="107"/>
      <c r="H37" s="107"/>
      <c r="I37" s="108">
        <v>0</v>
      </c>
      <c r="J37" s="106">
        <f>0</f>
        <v>0</v>
      </c>
      <c r="K37" s="31"/>
      <c r="L37" s="44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4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2"/>
      <c r="C39" s="111"/>
      <c r="D39" s="112" t="s">
        <v>45</v>
      </c>
      <c r="E39" s="62"/>
      <c r="F39" s="62"/>
      <c r="G39" s="113" t="s">
        <v>46</v>
      </c>
      <c r="H39" s="114" t="s">
        <v>47</v>
      </c>
      <c r="I39" s="62"/>
      <c r="J39" s="115">
        <f>SUM(J30:J37)</f>
        <v>0</v>
      </c>
      <c r="K39" s="116"/>
      <c r="L39" s="44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4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4"/>
      <c r="D50" s="45" t="s">
        <v>48</v>
      </c>
      <c r="E50" s="46"/>
      <c r="F50" s="46"/>
      <c r="G50" s="45" t="s">
        <v>49</v>
      </c>
      <c r="H50" s="46"/>
      <c r="I50" s="46"/>
      <c r="J50" s="46"/>
      <c r="K50" s="46"/>
      <c r="L50" s="44"/>
    </row>
    <row r="51" spans="1:31">
      <c r="B51" s="19"/>
      <c r="L51" s="19"/>
    </row>
    <row r="52" spans="1:31">
      <c r="B52" s="19"/>
      <c r="L52" s="19"/>
    </row>
    <row r="53" spans="1:31">
      <c r="B53" s="19"/>
      <c r="L53" s="19"/>
    </row>
    <row r="54" spans="1:31">
      <c r="B54" s="19"/>
      <c r="L54" s="19"/>
    </row>
    <row r="55" spans="1:31">
      <c r="B55" s="19"/>
      <c r="L55" s="19"/>
    </row>
    <row r="56" spans="1:31">
      <c r="B56" s="19"/>
      <c r="L56" s="19"/>
    </row>
    <row r="57" spans="1:31">
      <c r="B57" s="19"/>
      <c r="L57" s="19"/>
    </row>
    <row r="58" spans="1:31">
      <c r="B58" s="19"/>
      <c r="L58" s="19"/>
    </row>
    <row r="59" spans="1:31">
      <c r="B59" s="19"/>
      <c r="L59" s="19"/>
    </row>
    <row r="60" spans="1:31">
      <c r="B60" s="19"/>
      <c r="L60" s="19"/>
    </row>
    <row r="61" spans="1:31" s="2" customFormat="1" ht="12.75">
      <c r="A61" s="31"/>
      <c r="B61" s="32"/>
      <c r="C61" s="31"/>
      <c r="D61" s="47" t="s">
        <v>50</v>
      </c>
      <c r="E61" s="34"/>
      <c r="F61" s="117" t="s">
        <v>51</v>
      </c>
      <c r="G61" s="47" t="s">
        <v>50</v>
      </c>
      <c r="H61" s="34"/>
      <c r="I61" s="34"/>
      <c r="J61" s="118" t="s">
        <v>51</v>
      </c>
      <c r="K61" s="34"/>
      <c r="L61" s="44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9"/>
      <c r="L62" s="19"/>
    </row>
    <row r="63" spans="1:31">
      <c r="B63" s="19"/>
      <c r="L63" s="19"/>
    </row>
    <row r="64" spans="1:31">
      <c r="B64" s="19"/>
      <c r="L64" s="19"/>
    </row>
    <row r="65" spans="1:31" s="2" customFormat="1" ht="12.75">
      <c r="A65" s="31"/>
      <c r="B65" s="32"/>
      <c r="C65" s="31"/>
      <c r="D65" s="45" t="s">
        <v>52</v>
      </c>
      <c r="E65" s="48"/>
      <c r="F65" s="48"/>
      <c r="G65" s="45" t="s">
        <v>53</v>
      </c>
      <c r="H65" s="48"/>
      <c r="I65" s="48"/>
      <c r="J65" s="48"/>
      <c r="K65" s="48"/>
      <c r="L65" s="44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9"/>
      <c r="L66" s="19"/>
    </row>
    <row r="67" spans="1:31">
      <c r="B67" s="19"/>
      <c r="L67" s="19"/>
    </row>
    <row r="68" spans="1:31">
      <c r="B68" s="19"/>
      <c r="L68" s="19"/>
    </row>
    <row r="69" spans="1:31">
      <c r="B69" s="19"/>
      <c r="L69" s="19"/>
    </row>
    <row r="70" spans="1:31">
      <c r="B70" s="19"/>
      <c r="L70" s="19"/>
    </row>
    <row r="71" spans="1:31">
      <c r="B71" s="19"/>
      <c r="L71" s="19"/>
    </row>
    <row r="72" spans="1:31">
      <c r="B72" s="19"/>
      <c r="L72" s="19"/>
    </row>
    <row r="73" spans="1:31">
      <c r="B73" s="19"/>
      <c r="L73" s="19"/>
    </row>
    <row r="74" spans="1:31">
      <c r="B74" s="19"/>
      <c r="L74" s="19"/>
    </row>
    <row r="75" spans="1:31">
      <c r="B75" s="19"/>
      <c r="L75" s="19"/>
    </row>
    <row r="76" spans="1:31" s="2" customFormat="1" ht="12.75">
      <c r="A76" s="31"/>
      <c r="B76" s="32"/>
      <c r="C76" s="31"/>
      <c r="D76" s="47" t="s">
        <v>50</v>
      </c>
      <c r="E76" s="34"/>
      <c r="F76" s="117" t="s">
        <v>51</v>
      </c>
      <c r="G76" s="47" t="s">
        <v>50</v>
      </c>
      <c r="H76" s="34"/>
      <c r="I76" s="34"/>
      <c r="J76" s="118" t="s">
        <v>51</v>
      </c>
      <c r="K76" s="34"/>
      <c r="L76" s="44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44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51"/>
      <c r="C81" s="52"/>
      <c r="D81" s="52"/>
      <c r="E81" s="52"/>
      <c r="F81" s="52"/>
      <c r="G81" s="52"/>
      <c r="H81" s="52"/>
      <c r="I81" s="52"/>
      <c r="J81" s="52"/>
      <c r="K81" s="52"/>
      <c r="L81" s="44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998</v>
      </c>
      <c r="D82" s="31"/>
      <c r="E82" s="31"/>
      <c r="F82" s="31"/>
      <c r="G82" s="31"/>
      <c r="H82" s="31"/>
      <c r="I82" s="31"/>
      <c r="J82" s="31"/>
      <c r="K82" s="31"/>
      <c r="L82" s="44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4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15</v>
      </c>
      <c r="D84" s="31"/>
      <c r="E84" s="31"/>
      <c r="F84" s="31"/>
      <c r="G84" s="31"/>
      <c r="H84" s="31"/>
      <c r="I84" s="31"/>
      <c r="J84" s="31"/>
      <c r="K84" s="31"/>
      <c r="L84" s="44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260" t="str">
        <f>E7</f>
        <v>Oprava pešej lávky nad železničnou stanicou Nitra</v>
      </c>
      <c r="F85" s="261"/>
      <c r="G85" s="261"/>
      <c r="H85" s="261"/>
      <c r="I85" s="31"/>
      <c r="J85" s="31"/>
      <c r="K85" s="31"/>
      <c r="L85" s="44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107</v>
      </c>
      <c r="D86" s="31"/>
      <c r="E86" s="31"/>
      <c r="F86" s="31"/>
      <c r="G86" s="31"/>
      <c r="H86" s="31"/>
      <c r="I86" s="31"/>
      <c r="J86" s="31"/>
      <c r="K86" s="31"/>
      <c r="L86" s="44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1"/>
      <c r="D87" s="31"/>
      <c r="E87" s="250" t="str">
        <f>E9</f>
        <v>SO 402 - Verejné osvetlenie lávky</v>
      </c>
      <c r="F87" s="259"/>
      <c r="G87" s="259"/>
      <c r="H87" s="259"/>
      <c r="I87" s="31"/>
      <c r="J87" s="31"/>
      <c r="K87" s="31"/>
      <c r="L87" s="44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4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19</v>
      </c>
      <c r="D89" s="31"/>
      <c r="E89" s="31"/>
      <c r="F89" s="24" t="str">
        <f>F12</f>
        <v>Nitra</v>
      </c>
      <c r="G89" s="31"/>
      <c r="H89" s="31"/>
      <c r="I89" s="26" t="s">
        <v>21</v>
      </c>
      <c r="J89" s="57" t="str">
        <f>IF(J12="","",J12)</f>
        <v>30. 8. 2021</v>
      </c>
      <c r="K89" s="31"/>
      <c r="L89" s="44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4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2" customHeight="1">
      <c r="A91" s="31"/>
      <c r="B91" s="32"/>
      <c r="C91" s="26" t="s">
        <v>23</v>
      </c>
      <c r="D91" s="31"/>
      <c r="E91" s="31"/>
      <c r="F91" s="24" t="str">
        <f>E15</f>
        <v>Mesto Nitra</v>
      </c>
      <c r="G91" s="31"/>
      <c r="H91" s="31"/>
      <c r="I91" s="26" t="s">
        <v>29</v>
      </c>
      <c r="J91" s="29" t="str">
        <f>E21</f>
        <v xml:space="preserve"> </v>
      </c>
      <c r="K91" s="31"/>
      <c r="L91" s="44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5.7" customHeight="1">
      <c r="A92" s="31"/>
      <c r="B92" s="32"/>
      <c r="C92" s="26" t="s">
        <v>27</v>
      </c>
      <c r="D92" s="31"/>
      <c r="E92" s="31"/>
      <c r="F92" s="24" t="str">
        <f>IF(E18="","",E18)</f>
        <v>Vyplň údaj</v>
      </c>
      <c r="G92" s="31"/>
      <c r="H92" s="31"/>
      <c r="I92" s="26" t="s">
        <v>32</v>
      </c>
      <c r="J92" s="29" t="str">
        <f>E24</f>
        <v>Združenie „SHP: Nitra – PD" SHP SK s.r.o.</v>
      </c>
      <c r="K92" s="31"/>
      <c r="L92" s="44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4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19" t="s">
        <v>111</v>
      </c>
      <c r="D94" s="111"/>
      <c r="E94" s="111"/>
      <c r="F94" s="111"/>
      <c r="G94" s="111"/>
      <c r="H94" s="111"/>
      <c r="I94" s="111"/>
      <c r="J94" s="120" t="s">
        <v>112</v>
      </c>
      <c r="K94" s="111"/>
      <c r="L94" s="44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4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customHeight="1">
      <c r="A96" s="31"/>
      <c r="B96" s="32"/>
      <c r="C96" s="121" t="s">
        <v>113</v>
      </c>
      <c r="D96" s="31"/>
      <c r="E96" s="31"/>
      <c r="F96" s="31"/>
      <c r="G96" s="31"/>
      <c r="H96" s="31"/>
      <c r="I96" s="31"/>
      <c r="J96" s="73">
        <f>J119</f>
        <v>0</v>
      </c>
      <c r="K96" s="31"/>
      <c r="L96" s="44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6" t="s">
        <v>114</v>
      </c>
    </row>
    <row r="97" spans="1:31" s="9" customFormat="1" ht="24.95" customHeight="1">
      <c r="B97" s="122"/>
      <c r="D97" s="123" t="s">
        <v>701</v>
      </c>
      <c r="E97" s="124"/>
      <c r="F97" s="124"/>
      <c r="G97" s="124"/>
      <c r="H97" s="124"/>
      <c r="I97" s="124"/>
      <c r="J97" s="125">
        <f>J120</f>
        <v>0</v>
      </c>
      <c r="L97" s="122"/>
    </row>
    <row r="98" spans="1:31" s="10" customFormat="1" ht="19.899999999999999" customHeight="1">
      <c r="B98" s="126"/>
      <c r="D98" s="127" t="s">
        <v>702</v>
      </c>
      <c r="E98" s="128"/>
      <c r="F98" s="128"/>
      <c r="G98" s="128"/>
      <c r="H98" s="128"/>
      <c r="I98" s="128"/>
      <c r="J98" s="129">
        <f>J121</f>
        <v>0</v>
      </c>
      <c r="L98" s="126"/>
    </row>
    <row r="99" spans="1:31" s="10" customFormat="1" ht="19.899999999999999" customHeight="1">
      <c r="B99" s="126"/>
      <c r="D99" s="127" t="s">
        <v>703</v>
      </c>
      <c r="E99" s="128"/>
      <c r="F99" s="128"/>
      <c r="G99" s="128"/>
      <c r="H99" s="128"/>
      <c r="I99" s="128"/>
      <c r="J99" s="129">
        <f>J191</f>
        <v>0</v>
      </c>
      <c r="L99" s="126"/>
    </row>
    <row r="100" spans="1:31" s="2" customFormat="1" ht="21.75" customHeight="1">
      <c r="A100" s="31"/>
      <c r="B100" s="32"/>
      <c r="C100" s="31"/>
      <c r="D100" s="31"/>
      <c r="E100" s="31"/>
      <c r="F100" s="31"/>
      <c r="G100" s="31"/>
      <c r="H100" s="31"/>
      <c r="I100" s="31"/>
      <c r="J100" s="31"/>
      <c r="K100" s="31"/>
      <c r="L100" s="44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</row>
    <row r="101" spans="1:31" s="2" customFormat="1" ht="6.95" customHeight="1">
      <c r="A101" s="31"/>
      <c r="B101" s="49"/>
      <c r="C101" s="50"/>
      <c r="D101" s="50"/>
      <c r="E101" s="50"/>
      <c r="F101" s="50"/>
      <c r="G101" s="50"/>
      <c r="H101" s="50"/>
      <c r="I101" s="50"/>
      <c r="J101" s="50"/>
      <c r="K101" s="50"/>
      <c r="L101" s="44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</row>
    <row r="105" spans="1:31" s="2" customFormat="1" ht="6.95" customHeight="1">
      <c r="A105" s="31"/>
      <c r="B105" s="51"/>
      <c r="C105" s="52"/>
      <c r="D105" s="52"/>
      <c r="E105" s="52"/>
      <c r="F105" s="52"/>
      <c r="G105" s="52"/>
      <c r="H105" s="52"/>
      <c r="I105" s="52"/>
      <c r="J105" s="52"/>
      <c r="K105" s="52"/>
      <c r="L105" s="44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31" s="2" customFormat="1" ht="24.95" customHeight="1">
      <c r="A106" s="31"/>
      <c r="B106" s="32"/>
      <c r="C106" s="20" t="s">
        <v>127</v>
      </c>
      <c r="D106" s="31"/>
      <c r="E106" s="31"/>
      <c r="F106" s="31"/>
      <c r="G106" s="31"/>
      <c r="H106" s="31"/>
      <c r="I106" s="31"/>
      <c r="J106" s="31"/>
      <c r="K106" s="31"/>
      <c r="L106" s="44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31" s="2" customFormat="1" ht="6.95" customHeight="1">
      <c r="A107" s="31"/>
      <c r="B107" s="32"/>
      <c r="C107" s="31"/>
      <c r="D107" s="31"/>
      <c r="E107" s="31"/>
      <c r="F107" s="31"/>
      <c r="G107" s="31"/>
      <c r="H107" s="31"/>
      <c r="I107" s="31"/>
      <c r="J107" s="31"/>
      <c r="K107" s="31"/>
      <c r="L107" s="44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31" s="2" customFormat="1" ht="12" customHeight="1">
      <c r="A108" s="31"/>
      <c r="B108" s="32"/>
      <c r="C108" s="26" t="s">
        <v>15</v>
      </c>
      <c r="D108" s="31"/>
      <c r="E108" s="31"/>
      <c r="F108" s="31"/>
      <c r="G108" s="31"/>
      <c r="H108" s="31"/>
      <c r="I108" s="31"/>
      <c r="J108" s="31"/>
      <c r="K108" s="31"/>
      <c r="L108" s="44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31" s="2" customFormat="1" ht="16.5" customHeight="1">
      <c r="A109" s="31"/>
      <c r="B109" s="32"/>
      <c r="C109" s="31"/>
      <c r="D109" s="31"/>
      <c r="E109" s="260" t="str">
        <f>E7</f>
        <v>Oprava pešej lávky nad železničnou stanicou Nitra</v>
      </c>
      <c r="F109" s="261"/>
      <c r="G109" s="261"/>
      <c r="H109" s="261"/>
      <c r="I109" s="31"/>
      <c r="J109" s="31"/>
      <c r="K109" s="31"/>
      <c r="L109" s="44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31" s="2" customFormat="1" ht="12" customHeight="1">
      <c r="A110" s="31"/>
      <c r="B110" s="32"/>
      <c r="C110" s="26" t="s">
        <v>107</v>
      </c>
      <c r="D110" s="31"/>
      <c r="E110" s="31"/>
      <c r="F110" s="31"/>
      <c r="G110" s="31"/>
      <c r="H110" s="31"/>
      <c r="I110" s="31"/>
      <c r="J110" s="31"/>
      <c r="K110" s="31"/>
      <c r="L110" s="44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16.5" customHeight="1">
      <c r="A111" s="31"/>
      <c r="B111" s="32"/>
      <c r="C111" s="31"/>
      <c r="D111" s="31"/>
      <c r="E111" s="250" t="str">
        <f>E9</f>
        <v>SO 402 - Verejné osvetlenie lávky</v>
      </c>
      <c r="F111" s="259"/>
      <c r="G111" s="259"/>
      <c r="H111" s="259"/>
      <c r="I111" s="31"/>
      <c r="J111" s="31"/>
      <c r="K111" s="31"/>
      <c r="L111" s="44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6.95" customHeight="1">
      <c r="A112" s="31"/>
      <c r="B112" s="32"/>
      <c r="C112" s="31"/>
      <c r="D112" s="31"/>
      <c r="E112" s="31"/>
      <c r="F112" s="31"/>
      <c r="G112" s="31"/>
      <c r="H112" s="31"/>
      <c r="I112" s="31"/>
      <c r="J112" s="31"/>
      <c r="K112" s="31"/>
      <c r="L112" s="44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12" customHeight="1">
      <c r="A113" s="31"/>
      <c r="B113" s="32"/>
      <c r="C113" s="26" t="s">
        <v>19</v>
      </c>
      <c r="D113" s="31"/>
      <c r="E113" s="31"/>
      <c r="F113" s="24" t="str">
        <f>F12</f>
        <v>Nitra</v>
      </c>
      <c r="G113" s="31"/>
      <c r="H113" s="31"/>
      <c r="I113" s="26" t="s">
        <v>21</v>
      </c>
      <c r="J113" s="57" t="str">
        <f>IF(J12="","",J12)</f>
        <v>30. 8. 2021</v>
      </c>
      <c r="K113" s="31"/>
      <c r="L113" s="44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6.95" customHeight="1">
      <c r="A114" s="31"/>
      <c r="B114" s="32"/>
      <c r="C114" s="31"/>
      <c r="D114" s="31"/>
      <c r="E114" s="31"/>
      <c r="F114" s="31"/>
      <c r="G114" s="31"/>
      <c r="H114" s="31"/>
      <c r="I114" s="31"/>
      <c r="J114" s="31"/>
      <c r="K114" s="31"/>
      <c r="L114" s="44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15.2" customHeight="1">
      <c r="A115" s="31"/>
      <c r="B115" s="32"/>
      <c r="C115" s="26" t="s">
        <v>23</v>
      </c>
      <c r="D115" s="31"/>
      <c r="E115" s="31"/>
      <c r="F115" s="24" t="str">
        <f>E15</f>
        <v>Mesto Nitra</v>
      </c>
      <c r="G115" s="31"/>
      <c r="H115" s="31"/>
      <c r="I115" s="26" t="s">
        <v>29</v>
      </c>
      <c r="J115" s="29" t="str">
        <f>E21</f>
        <v xml:space="preserve"> </v>
      </c>
      <c r="K115" s="31"/>
      <c r="L115" s="44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25.7" customHeight="1">
      <c r="A116" s="31"/>
      <c r="B116" s="32"/>
      <c r="C116" s="26" t="s">
        <v>27</v>
      </c>
      <c r="D116" s="31"/>
      <c r="E116" s="31"/>
      <c r="F116" s="24" t="str">
        <f>IF(E18="","",E18)</f>
        <v>Vyplň údaj</v>
      </c>
      <c r="G116" s="31"/>
      <c r="H116" s="31"/>
      <c r="I116" s="26" t="s">
        <v>32</v>
      </c>
      <c r="J116" s="29" t="str">
        <f>E24</f>
        <v>Združenie „SHP: Nitra – PD" SHP SK s.r.o.</v>
      </c>
      <c r="K116" s="31"/>
      <c r="L116" s="44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10.35" customHeight="1">
      <c r="A117" s="31"/>
      <c r="B117" s="32"/>
      <c r="C117" s="31"/>
      <c r="D117" s="31"/>
      <c r="E117" s="31"/>
      <c r="F117" s="31"/>
      <c r="G117" s="31"/>
      <c r="H117" s="31"/>
      <c r="I117" s="31"/>
      <c r="J117" s="31"/>
      <c r="K117" s="31"/>
      <c r="L117" s="44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11" customFormat="1" ht="29.25" customHeight="1">
      <c r="A118" s="130"/>
      <c r="B118" s="131"/>
      <c r="C118" s="132" t="s">
        <v>128</v>
      </c>
      <c r="D118" s="133" t="s">
        <v>60</v>
      </c>
      <c r="E118" s="133" t="s">
        <v>56</v>
      </c>
      <c r="F118" s="133" t="s">
        <v>57</v>
      </c>
      <c r="G118" s="133" t="s">
        <v>129</v>
      </c>
      <c r="H118" s="133" t="s">
        <v>130</v>
      </c>
      <c r="I118" s="133" t="s">
        <v>131</v>
      </c>
      <c r="J118" s="134" t="s">
        <v>112</v>
      </c>
      <c r="K118" s="135" t="s">
        <v>132</v>
      </c>
      <c r="L118" s="136"/>
      <c r="M118" s="64" t="s">
        <v>1</v>
      </c>
      <c r="N118" s="65" t="s">
        <v>39</v>
      </c>
      <c r="O118" s="65" t="s">
        <v>133</v>
      </c>
      <c r="P118" s="65" t="s">
        <v>134</v>
      </c>
      <c r="Q118" s="65" t="s">
        <v>135</v>
      </c>
      <c r="R118" s="65" t="s">
        <v>136</v>
      </c>
      <c r="S118" s="65" t="s">
        <v>137</v>
      </c>
      <c r="T118" s="66" t="s">
        <v>138</v>
      </c>
      <c r="U118" s="130"/>
      <c r="V118" s="130"/>
      <c r="W118" s="130"/>
      <c r="X118" s="130"/>
      <c r="Y118" s="130"/>
      <c r="Z118" s="130"/>
      <c r="AA118" s="130"/>
      <c r="AB118" s="130"/>
      <c r="AC118" s="130"/>
      <c r="AD118" s="130"/>
      <c r="AE118" s="130"/>
    </row>
    <row r="119" spans="1:65" s="2" customFormat="1" ht="22.9" customHeight="1">
      <c r="A119" s="31"/>
      <c r="B119" s="32"/>
      <c r="C119" s="71" t="s">
        <v>113</v>
      </c>
      <c r="D119" s="31"/>
      <c r="E119" s="31"/>
      <c r="F119" s="31"/>
      <c r="G119" s="31"/>
      <c r="H119" s="31"/>
      <c r="I119" s="31"/>
      <c r="J119" s="137">
        <f>BK119</f>
        <v>0</v>
      </c>
      <c r="K119" s="31"/>
      <c r="L119" s="32"/>
      <c r="M119" s="67"/>
      <c r="N119" s="58"/>
      <c r="O119" s="68"/>
      <c r="P119" s="138">
        <f>P120</f>
        <v>0</v>
      </c>
      <c r="Q119" s="68"/>
      <c r="R119" s="138">
        <f>R120</f>
        <v>0</v>
      </c>
      <c r="S119" s="68"/>
      <c r="T119" s="139">
        <f>T120</f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T119" s="16" t="s">
        <v>74</v>
      </c>
      <c r="AU119" s="16" t="s">
        <v>114</v>
      </c>
      <c r="BK119" s="140">
        <f>BK120</f>
        <v>0</v>
      </c>
    </row>
    <row r="120" spans="1:65" s="12" customFormat="1" ht="25.9" customHeight="1">
      <c r="B120" s="141"/>
      <c r="D120" s="142" t="s">
        <v>74</v>
      </c>
      <c r="E120" s="143" t="s">
        <v>195</v>
      </c>
      <c r="F120" s="143" t="s">
        <v>704</v>
      </c>
      <c r="I120" s="144"/>
      <c r="J120" s="145">
        <f>BK120</f>
        <v>0</v>
      </c>
      <c r="L120" s="141"/>
      <c r="M120" s="146"/>
      <c r="N120" s="147"/>
      <c r="O120" s="147"/>
      <c r="P120" s="148">
        <f>P121+P191</f>
        <v>0</v>
      </c>
      <c r="Q120" s="147"/>
      <c r="R120" s="148">
        <f>R121+R191</f>
        <v>0</v>
      </c>
      <c r="S120" s="147"/>
      <c r="T120" s="149">
        <f>T121+T191</f>
        <v>0</v>
      </c>
      <c r="AR120" s="142" t="s">
        <v>156</v>
      </c>
      <c r="AT120" s="150" t="s">
        <v>74</v>
      </c>
      <c r="AU120" s="150" t="s">
        <v>75</v>
      </c>
      <c r="AY120" s="142" t="s">
        <v>141</v>
      </c>
      <c r="BK120" s="151">
        <f>BK121+BK191</f>
        <v>0</v>
      </c>
    </row>
    <row r="121" spans="1:65" s="12" customFormat="1" ht="22.9" customHeight="1">
      <c r="B121" s="141"/>
      <c r="D121" s="142" t="s">
        <v>74</v>
      </c>
      <c r="E121" s="152" t="s">
        <v>705</v>
      </c>
      <c r="F121" s="152" t="s">
        <v>706</v>
      </c>
      <c r="I121" s="144"/>
      <c r="J121" s="153">
        <f>BK121</f>
        <v>0</v>
      </c>
      <c r="L121" s="141"/>
      <c r="M121" s="146"/>
      <c r="N121" s="147"/>
      <c r="O121" s="147"/>
      <c r="P121" s="148">
        <f>SUM(P122:P190)</f>
        <v>0</v>
      </c>
      <c r="Q121" s="147"/>
      <c r="R121" s="148">
        <f>SUM(R122:R190)</f>
        <v>0</v>
      </c>
      <c r="S121" s="147"/>
      <c r="T121" s="149">
        <f>SUM(T122:T190)</f>
        <v>0</v>
      </c>
      <c r="AR121" s="142" t="s">
        <v>156</v>
      </c>
      <c r="AT121" s="150" t="s">
        <v>74</v>
      </c>
      <c r="AU121" s="150" t="s">
        <v>81</v>
      </c>
      <c r="AY121" s="142" t="s">
        <v>141</v>
      </c>
      <c r="BK121" s="151">
        <f>SUM(BK122:BK190)</f>
        <v>0</v>
      </c>
    </row>
    <row r="122" spans="1:65" s="2" customFormat="1" ht="16.5" customHeight="1">
      <c r="A122" s="31"/>
      <c r="B122" s="154"/>
      <c r="C122" s="155" t="s">
        <v>81</v>
      </c>
      <c r="D122" s="155" t="s">
        <v>143</v>
      </c>
      <c r="E122" s="156" t="s">
        <v>707</v>
      </c>
      <c r="F122" s="157" t="s">
        <v>708</v>
      </c>
      <c r="G122" s="158" t="s">
        <v>168</v>
      </c>
      <c r="H122" s="159">
        <v>20</v>
      </c>
      <c r="I122" s="160"/>
      <c r="J122" s="161">
        <f t="shared" ref="J122:J153" si="0">ROUND(I122*H122,2)</f>
        <v>0</v>
      </c>
      <c r="K122" s="162"/>
      <c r="L122" s="32"/>
      <c r="M122" s="163" t="s">
        <v>1</v>
      </c>
      <c r="N122" s="164" t="s">
        <v>41</v>
      </c>
      <c r="O122" s="60"/>
      <c r="P122" s="165">
        <f t="shared" ref="P122:P153" si="1">O122*H122</f>
        <v>0</v>
      </c>
      <c r="Q122" s="165">
        <v>0</v>
      </c>
      <c r="R122" s="165">
        <f t="shared" ref="R122:R153" si="2">Q122*H122</f>
        <v>0</v>
      </c>
      <c r="S122" s="165">
        <v>0</v>
      </c>
      <c r="T122" s="166">
        <f t="shared" ref="T122:T153" si="3">S122*H122</f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R122" s="167" t="s">
        <v>291</v>
      </c>
      <c r="AT122" s="167" t="s">
        <v>143</v>
      </c>
      <c r="AU122" s="167" t="s">
        <v>86</v>
      </c>
      <c r="AY122" s="16" t="s">
        <v>141</v>
      </c>
      <c r="BE122" s="168">
        <f t="shared" ref="BE122:BE153" si="4">IF(N122="základná",J122,0)</f>
        <v>0</v>
      </c>
      <c r="BF122" s="168">
        <f t="shared" ref="BF122:BF153" si="5">IF(N122="znížená",J122,0)</f>
        <v>0</v>
      </c>
      <c r="BG122" s="168">
        <f t="shared" ref="BG122:BG153" si="6">IF(N122="zákl. prenesená",J122,0)</f>
        <v>0</v>
      </c>
      <c r="BH122" s="168">
        <f t="shared" ref="BH122:BH153" si="7">IF(N122="zníž. prenesená",J122,0)</f>
        <v>0</v>
      </c>
      <c r="BI122" s="168">
        <f t="shared" ref="BI122:BI153" si="8">IF(N122="nulová",J122,0)</f>
        <v>0</v>
      </c>
      <c r="BJ122" s="16" t="s">
        <v>86</v>
      </c>
      <c r="BK122" s="168">
        <f t="shared" ref="BK122:BK153" si="9">ROUND(I122*H122,2)</f>
        <v>0</v>
      </c>
      <c r="BL122" s="16" t="s">
        <v>291</v>
      </c>
      <c r="BM122" s="167" t="s">
        <v>86</v>
      </c>
    </row>
    <row r="123" spans="1:65" s="2" customFormat="1" ht="16.5" customHeight="1">
      <c r="A123" s="31"/>
      <c r="B123" s="154"/>
      <c r="C123" s="155" t="s">
        <v>86</v>
      </c>
      <c r="D123" s="155" t="s">
        <v>143</v>
      </c>
      <c r="E123" s="156" t="s">
        <v>709</v>
      </c>
      <c r="F123" s="157" t="s">
        <v>710</v>
      </c>
      <c r="G123" s="158" t="s">
        <v>168</v>
      </c>
      <c r="H123" s="159">
        <v>6</v>
      </c>
      <c r="I123" s="160"/>
      <c r="J123" s="161">
        <f t="shared" si="0"/>
        <v>0</v>
      </c>
      <c r="K123" s="162"/>
      <c r="L123" s="32"/>
      <c r="M123" s="163" t="s">
        <v>1</v>
      </c>
      <c r="N123" s="164" t="s">
        <v>41</v>
      </c>
      <c r="O123" s="60"/>
      <c r="P123" s="165">
        <f t="shared" si="1"/>
        <v>0</v>
      </c>
      <c r="Q123" s="165">
        <v>0</v>
      </c>
      <c r="R123" s="165">
        <f t="shared" si="2"/>
        <v>0</v>
      </c>
      <c r="S123" s="165">
        <v>0</v>
      </c>
      <c r="T123" s="166">
        <f t="shared" si="3"/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R123" s="167" t="s">
        <v>291</v>
      </c>
      <c r="AT123" s="167" t="s">
        <v>143</v>
      </c>
      <c r="AU123" s="167" t="s">
        <v>86</v>
      </c>
      <c r="AY123" s="16" t="s">
        <v>141</v>
      </c>
      <c r="BE123" s="168">
        <f t="shared" si="4"/>
        <v>0</v>
      </c>
      <c r="BF123" s="168">
        <f t="shared" si="5"/>
        <v>0</v>
      </c>
      <c r="BG123" s="168">
        <f t="shared" si="6"/>
        <v>0</v>
      </c>
      <c r="BH123" s="168">
        <f t="shared" si="7"/>
        <v>0</v>
      </c>
      <c r="BI123" s="168">
        <f t="shared" si="8"/>
        <v>0</v>
      </c>
      <c r="BJ123" s="16" t="s">
        <v>86</v>
      </c>
      <c r="BK123" s="168">
        <f t="shared" si="9"/>
        <v>0</v>
      </c>
      <c r="BL123" s="16" t="s">
        <v>291</v>
      </c>
      <c r="BM123" s="167" t="s">
        <v>147</v>
      </c>
    </row>
    <row r="124" spans="1:65" s="2" customFormat="1" ht="24.2" customHeight="1">
      <c r="A124" s="31"/>
      <c r="B124" s="154"/>
      <c r="C124" s="155" t="s">
        <v>156</v>
      </c>
      <c r="D124" s="155" t="s">
        <v>143</v>
      </c>
      <c r="E124" s="156" t="s">
        <v>711</v>
      </c>
      <c r="F124" s="157" t="s">
        <v>858</v>
      </c>
      <c r="G124" s="158" t="s">
        <v>168</v>
      </c>
      <c r="H124" s="159">
        <v>3</v>
      </c>
      <c r="I124" s="160"/>
      <c r="J124" s="161">
        <f t="shared" si="0"/>
        <v>0</v>
      </c>
      <c r="K124" s="162"/>
      <c r="L124" s="32"/>
      <c r="M124" s="163" t="s">
        <v>1</v>
      </c>
      <c r="N124" s="164" t="s">
        <v>41</v>
      </c>
      <c r="O124" s="60"/>
      <c r="P124" s="165">
        <f t="shared" si="1"/>
        <v>0</v>
      </c>
      <c r="Q124" s="165">
        <v>0</v>
      </c>
      <c r="R124" s="165">
        <f t="shared" si="2"/>
        <v>0</v>
      </c>
      <c r="S124" s="165">
        <v>0</v>
      </c>
      <c r="T124" s="166">
        <f t="shared" si="3"/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R124" s="167" t="s">
        <v>291</v>
      </c>
      <c r="AT124" s="167" t="s">
        <v>143</v>
      </c>
      <c r="AU124" s="167" t="s">
        <v>86</v>
      </c>
      <c r="AY124" s="16" t="s">
        <v>141</v>
      </c>
      <c r="BE124" s="168">
        <f t="shared" si="4"/>
        <v>0</v>
      </c>
      <c r="BF124" s="168">
        <f t="shared" si="5"/>
        <v>0</v>
      </c>
      <c r="BG124" s="168">
        <f t="shared" si="6"/>
        <v>0</v>
      </c>
      <c r="BH124" s="168">
        <f t="shared" si="7"/>
        <v>0</v>
      </c>
      <c r="BI124" s="168">
        <f t="shared" si="8"/>
        <v>0</v>
      </c>
      <c r="BJ124" s="16" t="s">
        <v>86</v>
      </c>
      <c r="BK124" s="168">
        <f t="shared" si="9"/>
        <v>0</v>
      </c>
      <c r="BL124" s="16" t="s">
        <v>291</v>
      </c>
      <c r="BM124" s="167" t="s">
        <v>104</v>
      </c>
    </row>
    <row r="125" spans="1:65" s="2" customFormat="1" ht="24.2" customHeight="1">
      <c r="A125" s="31"/>
      <c r="B125" s="154"/>
      <c r="C125" s="155" t="s">
        <v>147</v>
      </c>
      <c r="D125" s="155" t="s">
        <v>143</v>
      </c>
      <c r="E125" s="156" t="s">
        <v>713</v>
      </c>
      <c r="F125" s="157" t="s">
        <v>714</v>
      </c>
      <c r="G125" s="158" t="s">
        <v>168</v>
      </c>
      <c r="H125" s="159">
        <v>125</v>
      </c>
      <c r="I125" s="160"/>
      <c r="J125" s="161">
        <f t="shared" si="0"/>
        <v>0</v>
      </c>
      <c r="K125" s="162"/>
      <c r="L125" s="32"/>
      <c r="M125" s="163" t="s">
        <v>1</v>
      </c>
      <c r="N125" s="164" t="s">
        <v>41</v>
      </c>
      <c r="O125" s="60"/>
      <c r="P125" s="165">
        <f t="shared" si="1"/>
        <v>0</v>
      </c>
      <c r="Q125" s="165">
        <v>0</v>
      </c>
      <c r="R125" s="165">
        <f t="shared" si="2"/>
        <v>0</v>
      </c>
      <c r="S125" s="165">
        <v>0</v>
      </c>
      <c r="T125" s="166">
        <f t="shared" si="3"/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R125" s="167" t="s">
        <v>291</v>
      </c>
      <c r="AT125" s="167" t="s">
        <v>143</v>
      </c>
      <c r="AU125" s="167" t="s">
        <v>86</v>
      </c>
      <c r="AY125" s="16" t="s">
        <v>141</v>
      </c>
      <c r="BE125" s="168">
        <f t="shared" si="4"/>
        <v>0</v>
      </c>
      <c r="BF125" s="168">
        <f t="shared" si="5"/>
        <v>0</v>
      </c>
      <c r="BG125" s="168">
        <f t="shared" si="6"/>
        <v>0</v>
      </c>
      <c r="BH125" s="168">
        <f t="shared" si="7"/>
        <v>0</v>
      </c>
      <c r="BI125" s="168">
        <f t="shared" si="8"/>
        <v>0</v>
      </c>
      <c r="BJ125" s="16" t="s">
        <v>86</v>
      </c>
      <c r="BK125" s="168">
        <f t="shared" si="9"/>
        <v>0</v>
      </c>
      <c r="BL125" s="16" t="s">
        <v>291</v>
      </c>
      <c r="BM125" s="167" t="s">
        <v>162</v>
      </c>
    </row>
    <row r="126" spans="1:65" s="2" customFormat="1" ht="16.5" customHeight="1">
      <c r="A126" s="31"/>
      <c r="B126" s="154"/>
      <c r="C126" s="155" t="s">
        <v>165</v>
      </c>
      <c r="D126" s="155" t="s">
        <v>143</v>
      </c>
      <c r="E126" s="156" t="s">
        <v>859</v>
      </c>
      <c r="F126" s="157" t="s">
        <v>860</v>
      </c>
      <c r="G126" s="158" t="s">
        <v>168</v>
      </c>
      <c r="H126" s="159">
        <v>15</v>
      </c>
      <c r="I126" s="160"/>
      <c r="J126" s="161">
        <f t="shared" si="0"/>
        <v>0</v>
      </c>
      <c r="K126" s="162"/>
      <c r="L126" s="32"/>
      <c r="M126" s="163" t="s">
        <v>1</v>
      </c>
      <c r="N126" s="164" t="s">
        <v>41</v>
      </c>
      <c r="O126" s="60"/>
      <c r="P126" s="165">
        <f t="shared" si="1"/>
        <v>0</v>
      </c>
      <c r="Q126" s="165">
        <v>0</v>
      </c>
      <c r="R126" s="165">
        <f t="shared" si="2"/>
        <v>0</v>
      </c>
      <c r="S126" s="165">
        <v>0</v>
      </c>
      <c r="T126" s="166">
        <f t="shared" si="3"/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R126" s="167" t="s">
        <v>291</v>
      </c>
      <c r="AT126" s="167" t="s">
        <v>143</v>
      </c>
      <c r="AU126" s="167" t="s">
        <v>86</v>
      </c>
      <c r="AY126" s="16" t="s">
        <v>141</v>
      </c>
      <c r="BE126" s="168">
        <f t="shared" si="4"/>
        <v>0</v>
      </c>
      <c r="BF126" s="168">
        <f t="shared" si="5"/>
        <v>0</v>
      </c>
      <c r="BG126" s="168">
        <f t="shared" si="6"/>
        <v>0</v>
      </c>
      <c r="BH126" s="168">
        <f t="shared" si="7"/>
        <v>0</v>
      </c>
      <c r="BI126" s="168">
        <f t="shared" si="8"/>
        <v>0</v>
      </c>
      <c r="BJ126" s="16" t="s">
        <v>86</v>
      </c>
      <c r="BK126" s="168">
        <f t="shared" si="9"/>
        <v>0</v>
      </c>
      <c r="BL126" s="16" t="s">
        <v>291</v>
      </c>
      <c r="BM126" s="167" t="s">
        <v>169</v>
      </c>
    </row>
    <row r="127" spans="1:65" s="2" customFormat="1" ht="16.5" customHeight="1">
      <c r="A127" s="31"/>
      <c r="B127" s="154"/>
      <c r="C127" s="155" t="s">
        <v>104</v>
      </c>
      <c r="D127" s="155" t="s">
        <v>143</v>
      </c>
      <c r="E127" s="156" t="s">
        <v>715</v>
      </c>
      <c r="F127" s="157" t="s">
        <v>716</v>
      </c>
      <c r="G127" s="158" t="s">
        <v>168</v>
      </c>
      <c r="H127" s="159">
        <v>70</v>
      </c>
      <c r="I127" s="160"/>
      <c r="J127" s="161">
        <f t="shared" si="0"/>
        <v>0</v>
      </c>
      <c r="K127" s="162"/>
      <c r="L127" s="32"/>
      <c r="M127" s="163" t="s">
        <v>1</v>
      </c>
      <c r="N127" s="164" t="s">
        <v>41</v>
      </c>
      <c r="O127" s="60"/>
      <c r="P127" s="165">
        <f t="shared" si="1"/>
        <v>0</v>
      </c>
      <c r="Q127" s="165">
        <v>0</v>
      </c>
      <c r="R127" s="165">
        <f t="shared" si="2"/>
        <v>0</v>
      </c>
      <c r="S127" s="165">
        <v>0</v>
      </c>
      <c r="T127" s="166">
        <f t="shared" si="3"/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67" t="s">
        <v>291</v>
      </c>
      <c r="AT127" s="167" t="s">
        <v>143</v>
      </c>
      <c r="AU127" s="167" t="s">
        <v>86</v>
      </c>
      <c r="AY127" s="16" t="s">
        <v>141</v>
      </c>
      <c r="BE127" s="168">
        <f t="shared" si="4"/>
        <v>0</v>
      </c>
      <c r="BF127" s="168">
        <f t="shared" si="5"/>
        <v>0</v>
      </c>
      <c r="BG127" s="168">
        <f t="shared" si="6"/>
        <v>0</v>
      </c>
      <c r="BH127" s="168">
        <f t="shared" si="7"/>
        <v>0</v>
      </c>
      <c r="BI127" s="168">
        <f t="shared" si="8"/>
        <v>0</v>
      </c>
      <c r="BJ127" s="16" t="s">
        <v>86</v>
      </c>
      <c r="BK127" s="168">
        <f t="shared" si="9"/>
        <v>0</v>
      </c>
      <c r="BL127" s="16" t="s">
        <v>291</v>
      </c>
      <c r="BM127" s="167" t="s">
        <v>173</v>
      </c>
    </row>
    <row r="128" spans="1:65" s="2" customFormat="1" ht="16.5" customHeight="1">
      <c r="A128" s="31"/>
      <c r="B128" s="154"/>
      <c r="C128" s="155" t="s">
        <v>175</v>
      </c>
      <c r="D128" s="155" t="s">
        <v>143</v>
      </c>
      <c r="E128" s="156" t="s">
        <v>717</v>
      </c>
      <c r="F128" s="157" t="s">
        <v>718</v>
      </c>
      <c r="G128" s="158" t="s">
        <v>168</v>
      </c>
      <c r="H128" s="159">
        <v>90</v>
      </c>
      <c r="I128" s="160"/>
      <c r="J128" s="161">
        <f t="shared" si="0"/>
        <v>0</v>
      </c>
      <c r="K128" s="162"/>
      <c r="L128" s="32"/>
      <c r="M128" s="163" t="s">
        <v>1</v>
      </c>
      <c r="N128" s="164" t="s">
        <v>41</v>
      </c>
      <c r="O128" s="60"/>
      <c r="P128" s="165">
        <f t="shared" si="1"/>
        <v>0</v>
      </c>
      <c r="Q128" s="165">
        <v>0</v>
      </c>
      <c r="R128" s="165">
        <f t="shared" si="2"/>
        <v>0</v>
      </c>
      <c r="S128" s="165">
        <v>0</v>
      </c>
      <c r="T128" s="166">
        <f t="shared" si="3"/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67" t="s">
        <v>291</v>
      </c>
      <c r="AT128" s="167" t="s">
        <v>143</v>
      </c>
      <c r="AU128" s="167" t="s">
        <v>86</v>
      </c>
      <c r="AY128" s="16" t="s">
        <v>141</v>
      </c>
      <c r="BE128" s="168">
        <f t="shared" si="4"/>
        <v>0</v>
      </c>
      <c r="BF128" s="168">
        <f t="shared" si="5"/>
        <v>0</v>
      </c>
      <c r="BG128" s="168">
        <f t="shared" si="6"/>
        <v>0</v>
      </c>
      <c r="BH128" s="168">
        <f t="shared" si="7"/>
        <v>0</v>
      </c>
      <c r="BI128" s="168">
        <f t="shared" si="8"/>
        <v>0</v>
      </c>
      <c r="BJ128" s="16" t="s">
        <v>86</v>
      </c>
      <c r="BK128" s="168">
        <f t="shared" si="9"/>
        <v>0</v>
      </c>
      <c r="BL128" s="16" t="s">
        <v>291</v>
      </c>
      <c r="BM128" s="167" t="s">
        <v>179</v>
      </c>
    </row>
    <row r="129" spans="1:65" s="2" customFormat="1" ht="24.2" customHeight="1">
      <c r="A129" s="31"/>
      <c r="B129" s="154"/>
      <c r="C129" s="155" t="s">
        <v>162</v>
      </c>
      <c r="D129" s="155" t="s">
        <v>143</v>
      </c>
      <c r="E129" s="156" t="s">
        <v>861</v>
      </c>
      <c r="F129" s="157" t="s">
        <v>862</v>
      </c>
      <c r="G129" s="158" t="s">
        <v>146</v>
      </c>
      <c r="H129" s="159">
        <v>32</v>
      </c>
      <c r="I129" s="160"/>
      <c r="J129" s="161">
        <f t="shared" si="0"/>
        <v>0</v>
      </c>
      <c r="K129" s="162"/>
      <c r="L129" s="32"/>
      <c r="M129" s="163" t="s">
        <v>1</v>
      </c>
      <c r="N129" s="164" t="s">
        <v>41</v>
      </c>
      <c r="O129" s="60"/>
      <c r="P129" s="165">
        <f t="shared" si="1"/>
        <v>0</v>
      </c>
      <c r="Q129" s="165">
        <v>0</v>
      </c>
      <c r="R129" s="165">
        <f t="shared" si="2"/>
        <v>0</v>
      </c>
      <c r="S129" s="165">
        <v>0</v>
      </c>
      <c r="T129" s="166">
        <f t="shared" si="3"/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67" t="s">
        <v>291</v>
      </c>
      <c r="AT129" s="167" t="s">
        <v>143</v>
      </c>
      <c r="AU129" s="167" t="s">
        <v>86</v>
      </c>
      <c r="AY129" s="16" t="s">
        <v>141</v>
      </c>
      <c r="BE129" s="168">
        <f t="shared" si="4"/>
        <v>0</v>
      </c>
      <c r="BF129" s="168">
        <f t="shared" si="5"/>
        <v>0</v>
      </c>
      <c r="BG129" s="168">
        <f t="shared" si="6"/>
        <v>0</v>
      </c>
      <c r="BH129" s="168">
        <f t="shared" si="7"/>
        <v>0</v>
      </c>
      <c r="BI129" s="168">
        <f t="shared" si="8"/>
        <v>0</v>
      </c>
      <c r="BJ129" s="16" t="s">
        <v>86</v>
      </c>
      <c r="BK129" s="168">
        <f t="shared" si="9"/>
        <v>0</v>
      </c>
      <c r="BL129" s="16" t="s">
        <v>291</v>
      </c>
      <c r="BM129" s="167" t="s">
        <v>184</v>
      </c>
    </row>
    <row r="130" spans="1:65" s="2" customFormat="1" ht="24.2" customHeight="1">
      <c r="A130" s="31"/>
      <c r="B130" s="154"/>
      <c r="C130" s="155" t="s">
        <v>185</v>
      </c>
      <c r="D130" s="155" t="s">
        <v>143</v>
      </c>
      <c r="E130" s="156" t="s">
        <v>719</v>
      </c>
      <c r="F130" s="157" t="s">
        <v>720</v>
      </c>
      <c r="G130" s="158" t="s">
        <v>168</v>
      </c>
      <c r="H130" s="159">
        <v>5</v>
      </c>
      <c r="I130" s="160"/>
      <c r="J130" s="161">
        <f t="shared" si="0"/>
        <v>0</v>
      </c>
      <c r="K130" s="162"/>
      <c r="L130" s="32"/>
      <c r="M130" s="163" t="s">
        <v>1</v>
      </c>
      <c r="N130" s="164" t="s">
        <v>41</v>
      </c>
      <c r="O130" s="60"/>
      <c r="P130" s="165">
        <f t="shared" si="1"/>
        <v>0</v>
      </c>
      <c r="Q130" s="165">
        <v>0</v>
      </c>
      <c r="R130" s="165">
        <f t="shared" si="2"/>
        <v>0</v>
      </c>
      <c r="S130" s="165">
        <v>0</v>
      </c>
      <c r="T130" s="166">
        <f t="shared" si="3"/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67" t="s">
        <v>291</v>
      </c>
      <c r="AT130" s="167" t="s">
        <v>143</v>
      </c>
      <c r="AU130" s="167" t="s">
        <v>86</v>
      </c>
      <c r="AY130" s="16" t="s">
        <v>141</v>
      </c>
      <c r="BE130" s="168">
        <f t="shared" si="4"/>
        <v>0</v>
      </c>
      <c r="BF130" s="168">
        <f t="shared" si="5"/>
        <v>0</v>
      </c>
      <c r="BG130" s="168">
        <f t="shared" si="6"/>
        <v>0</v>
      </c>
      <c r="BH130" s="168">
        <f t="shared" si="7"/>
        <v>0</v>
      </c>
      <c r="BI130" s="168">
        <f t="shared" si="8"/>
        <v>0</v>
      </c>
      <c r="BJ130" s="16" t="s">
        <v>86</v>
      </c>
      <c r="BK130" s="168">
        <f t="shared" si="9"/>
        <v>0</v>
      </c>
      <c r="BL130" s="16" t="s">
        <v>291</v>
      </c>
      <c r="BM130" s="167" t="s">
        <v>188</v>
      </c>
    </row>
    <row r="131" spans="1:65" s="2" customFormat="1" ht="16.5" customHeight="1">
      <c r="A131" s="31"/>
      <c r="B131" s="154"/>
      <c r="C131" s="155" t="s">
        <v>169</v>
      </c>
      <c r="D131" s="155" t="s">
        <v>143</v>
      </c>
      <c r="E131" s="156" t="s">
        <v>721</v>
      </c>
      <c r="F131" s="157" t="s">
        <v>722</v>
      </c>
      <c r="G131" s="158" t="s">
        <v>146</v>
      </c>
      <c r="H131" s="159">
        <v>1</v>
      </c>
      <c r="I131" s="160"/>
      <c r="J131" s="161">
        <f t="shared" si="0"/>
        <v>0</v>
      </c>
      <c r="K131" s="162"/>
      <c r="L131" s="32"/>
      <c r="M131" s="163" t="s">
        <v>1</v>
      </c>
      <c r="N131" s="164" t="s">
        <v>41</v>
      </c>
      <c r="O131" s="60"/>
      <c r="P131" s="165">
        <f t="shared" si="1"/>
        <v>0</v>
      </c>
      <c r="Q131" s="165">
        <v>0</v>
      </c>
      <c r="R131" s="165">
        <f t="shared" si="2"/>
        <v>0</v>
      </c>
      <c r="S131" s="165">
        <v>0</v>
      </c>
      <c r="T131" s="166">
        <f t="shared" si="3"/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67" t="s">
        <v>291</v>
      </c>
      <c r="AT131" s="167" t="s">
        <v>143</v>
      </c>
      <c r="AU131" s="167" t="s">
        <v>86</v>
      </c>
      <c r="AY131" s="16" t="s">
        <v>141</v>
      </c>
      <c r="BE131" s="168">
        <f t="shared" si="4"/>
        <v>0</v>
      </c>
      <c r="BF131" s="168">
        <f t="shared" si="5"/>
        <v>0</v>
      </c>
      <c r="BG131" s="168">
        <f t="shared" si="6"/>
        <v>0</v>
      </c>
      <c r="BH131" s="168">
        <f t="shared" si="7"/>
        <v>0</v>
      </c>
      <c r="BI131" s="168">
        <f t="shared" si="8"/>
        <v>0</v>
      </c>
      <c r="BJ131" s="16" t="s">
        <v>86</v>
      </c>
      <c r="BK131" s="168">
        <f t="shared" si="9"/>
        <v>0</v>
      </c>
      <c r="BL131" s="16" t="s">
        <v>291</v>
      </c>
      <c r="BM131" s="167" t="s">
        <v>7</v>
      </c>
    </row>
    <row r="132" spans="1:65" s="2" customFormat="1" ht="16.5" customHeight="1">
      <c r="A132" s="31"/>
      <c r="B132" s="154"/>
      <c r="C132" s="155" t="s">
        <v>191</v>
      </c>
      <c r="D132" s="155" t="s">
        <v>143</v>
      </c>
      <c r="E132" s="156" t="s">
        <v>863</v>
      </c>
      <c r="F132" s="157" t="s">
        <v>864</v>
      </c>
      <c r="G132" s="158" t="s">
        <v>146</v>
      </c>
      <c r="H132" s="159">
        <v>2</v>
      </c>
      <c r="I132" s="160"/>
      <c r="J132" s="161">
        <f t="shared" si="0"/>
        <v>0</v>
      </c>
      <c r="K132" s="162"/>
      <c r="L132" s="32"/>
      <c r="M132" s="163" t="s">
        <v>1</v>
      </c>
      <c r="N132" s="164" t="s">
        <v>41</v>
      </c>
      <c r="O132" s="60"/>
      <c r="P132" s="165">
        <f t="shared" si="1"/>
        <v>0</v>
      </c>
      <c r="Q132" s="165">
        <v>0</v>
      </c>
      <c r="R132" s="165">
        <f t="shared" si="2"/>
        <v>0</v>
      </c>
      <c r="S132" s="165">
        <v>0</v>
      </c>
      <c r="T132" s="166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67" t="s">
        <v>291</v>
      </c>
      <c r="AT132" s="167" t="s">
        <v>143</v>
      </c>
      <c r="AU132" s="167" t="s">
        <v>86</v>
      </c>
      <c r="AY132" s="16" t="s">
        <v>141</v>
      </c>
      <c r="BE132" s="168">
        <f t="shared" si="4"/>
        <v>0</v>
      </c>
      <c r="BF132" s="168">
        <f t="shared" si="5"/>
        <v>0</v>
      </c>
      <c r="BG132" s="168">
        <f t="shared" si="6"/>
        <v>0</v>
      </c>
      <c r="BH132" s="168">
        <f t="shared" si="7"/>
        <v>0</v>
      </c>
      <c r="BI132" s="168">
        <f t="shared" si="8"/>
        <v>0</v>
      </c>
      <c r="BJ132" s="16" t="s">
        <v>86</v>
      </c>
      <c r="BK132" s="168">
        <f t="shared" si="9"/>
        <v>0</v>
      </c>
      <c r="BL132" s="16" t="s">
        <v>291</v>
      </c>
      <c r="BM132" s="167" t="s">
        <v>194</v>
      </c>
    </row>
    <row r="133" spans="1:65" s="2" customFormat="1" ht="16.5" customHeight="1">
      <c r="A133" s="31"/>
      <c r="B133" s="154"/>
      <c r="C133" s="155" t="s">
        <v>173</v>
      </c>
      <c r="D133" s="155" t="s">
        <v>143</v>
      </c>
      <c r="E133" s="156" t="s">
        <v>723</v>
      </c>
      <c r="F133" s="157" t="s">
        <v>724</v>
      </c>
      <c r="G133" s="158" t="s">
        <v>146</v>
      </c>
      <c r="H133" s="159">
        <v>6</v>
      </c>
      <c r="I133" s="160"/>
      <c r="J133" s="161">
        <f t="shared" si="0"/>
        <v>0</v>
      </c>
      <c r="K133" s="162"/>
      <c r="L133" s="32"/>
      <c r="M133" s="163" t="s">
        <v>1</v>
      </c>
      <c r="N133" s="164" t="s">
        <v>41</v>
      </c>
      <c r="O133" s="60"/>
      <c r="P133" s="165">
        <f t="shared" si="1"/>
        <v>0</v>
      </c>
      <c r="Q133" s="165">
        <v>0</v>
      </c>
      <c r="R133" s="165">
        <f t="shared" si="2"/>
        <v>0</v>
      </c>
      <c r="S133" s="165">
        <v>0</v>
      </c>
      <c r="T133" s="166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67" t="s">
        <v>291</v>
      </c>
      <c r="AT133" s="167" t="s">
        <v>143</v>
      </c>
      <c r="AU133" s="167" t="s">
        <v>86</v>
      </c>
      <c r="AY133" s="16" t="s">
        <v>141</v>
      </c>
      <c r="BE133" s="168">
        <f t="shared" si="4"/>
        <v>0</v>
      </c>
      <c r="BF133" s="168">
        <f t="shared" si="5"/>
        <v>0</v>
      </c>
      <c r="BG133" s="168">
        <f t="shared" si="6"/>
        <v>0</v>
      </c>
      <c r="BH133" s="168">
        <f t="shared" si="7"/>
        <v>0</v>
      </c>
      <c r="BI133" s="168">
        <f t="shared" si="8"/>
        <v>0</v>
      </c>
      <c r="BJ133" s="16" t="s">
        <v>86</v>
      </c>
      <c r="BK133" s="168">
        <f t="shared" si="9"/>
        <v>0</v>
      </c>
      <c r="BL133" s="16" t="s">
        <v>291</v>
      </c>
      <c r="BM133" s="167" t="s">
        <v>198</v>
      </c>
    </row>
    <row r="134" spans="1:65" s="2" customFormat="1" ht="16.5" customHeight="1">
      <c r="A134" s="31"/>
      <c r="B134" s="154"/>
      <c r="C134" s="155" t="s">
        <v>200</v>
      </c>
      <c r="D134" s="155" t="s">
        <v>143</v>
      </c>
      <c r="E134" s="156" t="s">
        <v>865</v>
      </c>
      <c r="F134" s="157" t="s">
        <v>866</v>
      </c>
      <c r="G134" s="158" t="s">
        <v>727</v>
      </c>
      <c r="H134" s="159">
        <v>1</v>
      </c>
      <c r="I134" s="160"/>
      <c r="J134" s="161">
        <f t="shared" si="0"/>
        <v>0</v>
      </c>
      <c r="K134" s="162"/>
      <c r="L134" s="32"/>
      <c r="M134" s="163" t="s">
        <v>1</v>
      </c>
      <c r="N134" s="164" t="s">
        <v>41</v>
      </c>
      <c r="O134" s="60"/>
      <c r="P134" s="165">
        <f t="shared" si="1"/>
        <v>0</v>
      </c>
      <c r="Q134" s="165">
        <v>0</v>
      </c>
      <c r="R134" s="165">
        <f t="shared" si="2"/>
        <v>0</v>
      </c>
      <c r="S134" s="165">
        <v>0</v>
      </c>
      <c r="T134" s="166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67" t="s">
        <v>291</v>
      </c>
      <c r="AT134" s="167" t="s">
        <v>143</v>
      </c>
      <c r="AU134" s="167" t="s">
        <v>86</v>
      </c>
      <c r="AY134" s="16" t="s">
        <v>141</v>
      </c>
      <c r="BE134" s="168">
        <f t="shared" si="4"/>
        <v>0</v>
      </c>
      <c r="BF134" s="168">
        <f t="shared" si="5"/>
        <v>0</v>
      </c>
      <c r="BG134" s="168">
        <f t="shared" si="6"/>
        <v>0</v>
      </c>
      <c r="BH134" s="168">
        <f t="shared" si="7"/>
        <v>0</v>
      </c>
      <c r="BI134" s="168">
        <f t="shared" si="8"/>
        <v>0</v>
      </c>
      <c r="BJ134" s="16" t="s">
        <v>86</v>
      </c>
      <c r="BK134" s="168">
        <f t="shared" si="9"/>
        <v>0</v>
      </c>
      <c r="BL134" s="16" t="s">
        <v>291</v>
      </c>
      <c r="BM134" s="167" t="s">
        <v>203</v>
      </c>
    </row>
    <row r="135" spans="1:65" s="2" customFormat="1" ht="16.5" customHeight="1">
      <c r="A135" s="31"/>
      <c r="B135" s="154"/>
      <c r="C135" s="155" t="s">
        <v>179</v>
      </c>
      <c r="D135" s="155" t="s">
        <v>143</v>
      </c>
      <c r="E135" s="156" t="s">
        <v>725</v>
      </c>
      <c r="F135" s="157" t="s">
        <v>867</v>
      </c>
      <c r="G135" s="158" t="s">
        <v>727</v>
      </c>
      <c r="H135" s="159">
        <v>18</v>
      </c>
      <c r="I135" s="160"/>
      <c r="J135" s="161">
        <f t="shared" si="0"/>
        <v>0</v>
      </c>
      <c r="K135" s="162"/>
      <c r="L135" s="32"/>
      <c r="M135" s="163" t="s">
        <v>1</v>
      </c>
      <c r="N135" s="164" t="s">
        <v>41</v>
      </c>
      <c r="O135" s="60"/>
      <c r="P135" s="165">
        <f t="shared" si="1"/>
        <v>0</v>
      </c>
      <c r="Q135" s="165">
        <v>0</v>
      </c>
      <c r="R135" s="165">
        <f t="shared" si="2"/>
        <v>0</v>
      </c>
      <c r="S135" s="165">
        <v>0</v>
      </c>
      <c r="T135" s="166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67" t="s">
        <v>291</v>
      </c>
      <c r="AT135" s="167" t="s">
        <v>143</v>
      </c>
      <c r="AU135" s="167" t="s">
        <v>86</v>
      </c>
      <c r="AY135" s="16" t="s">
        <v>141</v>
      </c>
      <c r="BE135" s="168">
        <f t="shared" si="4"/>
        <v>0</v>
      </c>
      <c r="BF135" s="168">
        <f t="shared" si="5"/>
        <v>0</v>
      </c>
      <c r="BG135" s="168">
        <f t="shared" si="6"/>
        <v>0</v>
      </c>
      <c r="BH135" s="168">
        <f t="shared" si="7"/>
        <v>0</v>
      </c>
      <c r="BI135" s="168">
        <f t="shared" si="8"/>
        <v>0</v>
      </c>
      <c r="BJ135" s="16" t="s">
        <v>86</v>
      </c>
      <c r="BK135" s="168">
        <f t="shared" si="9"/>
        <v>0</v>
      </c>
      <c r="BL135" s="16" t="s">
        <v>291</v>
      </c>
      <c r="BM135" s="167" t="s">
        <v>207</v>
      </c>
    </row>
    <row r="136" spans="1:65" s="2" customFormat="1" ht="21.75" customHeight="1">
      <c r="A136" s="31"/>
      <c r="B136" s="154"/>
      <c r="C136" s="155" t="s">
        <v>209</v>
      </c>
      <c r="D136" s="155" t="s">
        <v>143</v>
      </c>
      <c r="E136" s="156" t="s">
        <v>868</v>
      </c>
      <c r="F136" s="157" t="s">
        <v>869</v>
      </c>
      <c r="G136" s="158" t="s">
        <v>146</v>
      </c>
      <c r="H136" s="159">
        <v>10</v>
      </c>
      <c r="I136" s="160"/>
      <c r="J136" s="161">
        <f t="shared" si="0"/>
        <v>0</v>
      </c>
      <c r="K136" s="162"/>
      <c r="L136" s="32"/>
      <c r="M136" s="163" t="s">
        <v>1</v>
      </c>
      <c r="N136" s="164" t="s">
        <v>41</v>
      </c>
      <c r="O136" s="60"/>
      <c r="P136" s="165">
        <f t="shared" si="1"/>
        <v>0</v>
      </c>
      <c r="Q136" s="165">
        <v>0</v>
      </c>
      <c r="R136" s="165">
        <f t="shared" si="2"/>
        <v>0</v>
      </c>
      <c r="S136" s="165">
        <v>0</v>
      </c>
      <c r="T136" s="166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67" t="s">
        <v>291</v>
      </c>
      <c r="AT136" s="167" t="s">
        <v>143</v>
      </c>
      <c r="AU136" s="167" t="s">
        <v>86</v>
      </c>
      <c r="AY136" s="16" t="s">
        <v>141</v>
      </c>
      <c r="BE136" s="168">
        <f t="shared" si="4"/>
        <v>0</v>
      </c>
      <c r="BF136" s="168">
        <f t="shared" si="5"/>
        <v>0</v>
      </c>
      <c r="BG136" s="168">
        <f t="shared" si="6"/>
        <v>0</v>
      </c>
      <c r="BH136" s="168">
        <f t="shared" si="7"/>
        <v>0</v>
      </c>
      <c r="BI136" s="168">
        <f t="shared" si="8"/>
        <v>0</v>
      </c>
      <c r="BJ136" s="16" t="s">
        <v>86</v>
      </c>
      <c r="BK136" s="168">
        <f t="shared" si="9"/>
        <v>0</v>
      </c>
      <c r="BL136" s="16" t="s">
        <v>291</v>
      </c>
      <c r="BM136" s="167" t="s">
        <v>212</v>
      </c>
    </row>
    <row r="137" spans="1:65" s="2" customFormat="1" ht="16.5" customHeight="1">
      <c r="A137" s="31"/>
      <c r="B137" s="154"/>
      <c r="C137" s="155" t="s">
        <v>184</v>
      </c>
      <c r="D137" s="155" t="s">
        <v>143</v>
      </c>
      <c r="E137" s="156" t="s">
        <v>728</v>
      </c>
      <c r="F137" s="157" t="s">
        <v>729</v>
      </c>
      <c r="G137" s="158" t="s">
        <v>146</v>
      </c>
      <c r="H137" s="159">
        <v>1</v>
      </c>
      <c r="I137" s="160"/>
      <c r="J137" s="161">
        <f t="shared" si="0"/>
        <v>0</v>
      </c>
      <c r="K137" s="162"/>
      <c r="L137" s="32"/>
      <c r="M137" s="163" t="s">
        <v>1</v>
      </c>
      <c r="N137" s="164" t="s">
        <v>41</v>
      </c>
      <c r="O137" s="60"/>
      <c r="P137" s="165">
        <f t="shared" si="1"/>
        <v>0</v>
      </c>
      <c r="Q137" s="165">
        <v>0</v>
      </c>
      <c r="R137" s="165">
        <f t="shared" si="2"/>
        <v>0</v>
      </c>
      <c r="S137" s="165">
        <v>0</v>
      </c>
      <c r="T137" s="166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67" t="s">
        <v>291</v>
      </c>
      <c r="AT137" s="167" t="s">
        <v>143</v>
      </c>
      <c r="AU137" s="167" t="s">
        <v>86</v>
      </c>
      <c r="AY137" s="16" t="s">
        <v>141</v>
      </c>
      <c r="BE137" s="168">
        <f t="shared" si="4"/>
        <v>0</v>
      </c>
      <c r="BF137" s="168">
        <f t="shared" si="5"/>
        <v>0</v>
      </c>
      <c r="BG137" s="168">
        <f t="shared" si="6"/>
        <v>0</v>
      </c>
      <c r="BH137" s="168">
        <f t="shared" si="7"/>
        <v>0</v>
      </c>
      <c r="BI137" s="168">
        <f t="shared" si="8"/>
        <v>0</v>
      </c>
      <c r="BJ137" s="16" t="s">
        <v>86</v>
      </c>
      <c r="BK137" s="168">
        <f t="shared" si="9"/>
        <v>0</v>
      </c>
      <c r="BL137" s="16" t="s">
        <v>291</v>
      </c>
      <c r="BM137" s="167" t="s">
        <v>216</v>
      </c>
    </row>
    <row r="138" spans="1:65" s="2" customFormat="1" ht="16.5" customHeight="1">
      <c r="A138" s="31"/>
      <c r="B138" s="154"/>
      <c r="C138" s="155" t="s">
        <v>219</v>
      </c>
      <c r="D138" s="155" t="s">
        <v>143</v>
      </c>
      <c r="E138" s="156" t="s">
        <v>870</v>
      </c>
      <c r="F138" s="157" t="s">
        <v>871</v>
      </c>
      <c r="G138" s="158" t="s">
        <v>146</v>
      </c>
      <c r="H138" s="159">
        <v>1</v>
      </c>
      <c r="I138" s="160"/>
      <c r="J138" s="161">
        <f t="shared" si="0"/>
        <v>0</v>
      </c>
      <c r="K138" s="162"/>
      <c r="L138" s="32"/>
      <c r="M138" s="163" t="s">
        <v>1</v>
      </c>
      <c r="N138" s="164" t="s">
        <v>41</v>
      </c>
      <c r="O138" s="60"/>
      <c r="P138" s="165">
        <f t="shared" si="1"/>
        <v>0</v>
      </c>
      <c r="Q138" s="165">
        <v>0</v>
      </c>
      <c r="R138" s="165">
        <f t="shared" si="2"/>
        <v>0</v>
      </c>
      <c r="S138" s="165">
        <v>0</v>
      </c>
      <c r="T138" s="166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67" t="s">
        <v>291</v>
      </c>
      <c r="AT138" s="167" t="s">
        <v>143</v>
      </c>
      <c r="AU138" s="167" t="s">
        <v>86</v>
      </c>
      <c r="AY138" s="16" t="s">
        <v>141</v>
      </c>
      <c r="BE138" s="168">
        <f t="shared" si="4"/>
        <v>0</v>
      </c>
      <c r="BF138" s="168">
        <f t="shared" si="5"/>
        <v>0</v>
      </c>
      <c r="BG138" s="168">
        <f t="shared" si="6"/>
        <v>0</v>
      </c>
      <c r="BH138" s="168">
        <f t="shared" si="7"/>
        <v>0</v>
      </c>
      <c r="BI138" s="168">
        <f t="shared" si="8"/>
        <v>0</v>
      </c>
      <c r="BJ138" s="16" t="s">
        <v>86</v>
      </c>
      <c r="BK138" s="168">
        <f t="shared" si="9"/>
        <v>0</v>
      </c>
      <c r="BL138" s="16" t="s">
        <v>291</v>
      </c>
      <c r="BM138" s="167" t="s">
        <v>222</v>
      </c>
    </row>
    <row r="139" spans="1:65" s="2" customFormat="1" ht="16.5" customHeight="1">
      <c r="A139" s="31"/>
      <c r="B139" s="154"/>
      <c r="C139" s="155" t="s">
        <v>188</v>
      </c>
      <c r="D139" s="155" t="s">
        <v>143</v>
      </c>
      <c r="E139" s="156" t="s">
        <v>872</v>
      </c>
      <c r="F139" s="157" t="s">
        <v>873</v>
      </c>
      <c r="G139" s="158" t="s">
        <v>146</v>
      </c>
      <c r="H139" s="159">
        <v>1</v>
      </c>
      <c r="I139" s="160"/>
      <c r="J139" s="161">
        <f t="shared" si="0"/>
        <v>0</v>
      </c>
      <c r="K139" s="162"/>
      <c r="L139" s="32"/>
      <c r="M139" s="163" t="s">
        <v>1</v>
      </c>
      <c r="N139" s="164" t="s">
        <v>41</v>
      </c>
      <c r="O139" s="60"/>
      <c r="P139" s="165">
        <f t="shared" si="1"/>
        <v>0</v>
      </c>
      <c r="Q139" s="165">
        <v>0</v>
      </c>
      <c r="R139" s="165">
        <f t="shared" si="2"/>
        <v>0</v>
      </c>
      <c r="S139" s="165">
        <v>0</v>
      </c>
      <c r="T139" s="166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67" t="s">
        <v>291</v>
      </c>
      <c r="AT139" s="167" t="s">
        <v>143</v>
      </c>
      <c r="AU139" s="167" t="s">
        <v>86</v>
      </c>
      <c r="AY139" s="16" t="s">
        <v>141</v>
      </c>
      <c r="BE139" s="168">
        <f t="shared" si="4"/>
        <v>0</v>
      </c>
      <c r="BF139" s="168">
        <f t="shared" si="5"/>
        <v>0</v>
      </c>
      <c r="BG139" s="168">
        <f t="shared" si="6"/>
        <v>0</v>
      </c>
      <c r="BH139" s="168">
        <f t="shared" si="7"/>
        <v>0</v>
      </c>
      <c r="BI139" s="168">
        <f t="shared" si="8"/>
        <v>0</v>
      </c>
      <c r="BJ139" s="16" t="s">
        <v>86</v>
      </c>
      <c r="BK139" s="168">
        <f t="shared" si="9"/>
        <v>0</v>
      </c>
      <c r="BL139" s="16" t="s">
        <v>291</v>
      </c>
      <c r="BM139" s="167" t="s">
        <v>226</v>
      </c>
    </row>
    <row r="140" spans="1:65" s="2" customFormat="1" ht="16.5" customHeight="1">
      <c r="A140" s="31"/>
      <c r="B140" s="154"/>
      <c r="C140" s="155" t="s">
        <v>228</v>
      </c>
      <c r="D140" s="155" t="s">
        <v>143</v>
      </c>
      <c r="E140" s="156" t="s">
        <v>874</v>
      </c>
      <c r="F140" s="157" t="s">
        <v>875</v>
      </c>
      <c r="G140" s="158" t="s">
        <v>146</v>
      </c>
      <c r="H140" s="159">
        <v>8</v>
      </c>
      <c r="I140" s="160"/>
      <c r="J140" s="161">
        <f t="shared" si="0"/>
        <v>0</v>
      </c>
      <c r="K140" s="162"/>
      <c r="L140" s="32"/>
      <c r="M140" s="163" t="s">
        <v>1</v>
      </c>
      <c r="N140" s="164" t="s">
        <v>41</v>
      </c>
      <c r="O140" s="60"/>
      <c r="P140" s="165">
        <f t="shared" si="1"/>
        <v>0</v>
      </c>
      <c r="Q140" s="165">
        <v>0</v>
      </c>
      <c r="R140" s="165">
        <f t="shared" si="2"/>
        <v>0</v>
      </c>
      <c r="S140" s="165">
        <v>0</v>
      </c>
      <c r="T140" s="166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67" t="s">
        <v>291</v>
      </c>
      <c r="AT140" s="167" t="s">
        <v>143</v>
      </c>
      <c r="AU140" s="167" t="s">
        <v>86</v>
      </c>
      <c r="AY140" s="16" t="s">
        <v>141</v>
      </c>
      <c r="BE140" s="168">
        <f t="shared" si="4"/>
        <v>0</v>
      </c>
      <c r="BF140" s="168">
        <f t="shared" si="5"/>
        <v>0</v>
      </c>
      <c r="BG140" s="168">
        <f t="shared" si="6"/>
        <v>0</v>
      </c>
      <c r="BH140" s="168">
        <f t="shared" si="7"/>
        <v>0</v>
      </c>
      <c r="BI140" s="168">
        <f t="shared" si="8"/>
        <v>0</v>
      </c>
      <c r="BJ140" s="16" t="s">
        <v>86</v>
      </c>
      <c r="BK140" s="168">
        <f t="shared" si="9"/>
        <v>0</v>
      </c>
      <c r="BL140" s="16" t="s">
        <v>291</v>
      </c>
      <c r="BM140" s="167" t="s">
        <v>231</v>
      </c>
    </row>
    <row r="141" spans="1:65" s="2" customFormat="1" ht="16.5" customHeight="1">
      <c r="A141" s="31"/>
      <c r="B141" s="154"/>
      <c r="C141" s="155" t="s">
        <v>7</v>
      </c>
      <c r="D141" s="155" t="s">
        <v>143</v>
      </c>
      <c r="E141" s="156" t="s">
        <v>876</v>
      </c>
      <c r="F141" s="157" t="s">
        <v>877</v>
      </c>
      <c r="G141" s="158" t="s">
        <v>146</v>
      </c>
      <c r="H141" s="159">
        <v>2</v>
      </c>
      <c r="I141" s="160"/>
      <c r="J141" s="161">
        <f t="shared" si="0"/>
        <v>0</v>
      </c>
      <c r="K141" s="162"/>
      <c r="L141" s="32"/>
      <c r="M141" s="163" t="s">
        <v>1</v>
      </c>
      <c r="N141" s="164" t="s">
        <v>41</v>
      </c>
      <c r="O141" s="60"/>
      <c r="P141" s="165">
        <f t="shared" si="1"/>
        <v>0</v>
      </c>
      <c r="Q141" s="165">
        <v>0</v>
      </c>
      <c r="R141" s="165">
        <f t="shared" si="2"/>
        <v>0</v>
      </c>
      <c r="S141" s="165">
        <v>0</v>
      </c>
      <c r="T141" s="166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67" t="s">
        <v>291</v>
      </c>
      <c r="AT141" s="167" t="s">
        <v>143</v>
      </c>
      <c r="AU141" s="167" t="s">
        <v>86</v>
      </c>
      <c r="AY141" s="16" t="s">
        <v>141</v>
      </c>
      <c r="BE141" s="168">
        <f t="shared" si="4"/>
        <v>0</v>
      </c>
      <c r="BF141" s="168">
        <f t="shared" si="5"/>
        <v>0</v>
      </c>
      <c r="BG141" s="168">
        <f t="shared" si="6"/>
        <v>0</v>
      </c>
      <c r="BH141" s="168">
        <f t="shared" si="7"/>
        <v>0</v>
      </c>
      <c r="BI141" s="168">
        <f t="shared" si="8"/>
        <v>0</v>
      </c>
      <c r="BJ141" s="16" t="s">
        <v>86</v>
      </c>
      <c r="BK141" s="168">
        <f t="shared" si="9"/>
        <v>0</v>
      </c>
      <c r="BL141" s="16" t="s">
        <v>291</v>
      </c>
      <c r="BM141" s="167" t="s">
        <v>235</v>
      </c>
    </row>
    <row r="142" spans="1:65" s="2" customFormat="1" ht="16.5" customHeight="1">
      <c r="A142" s="31"/>
      <c r="B142" s="154"/>
      <c r="C142" s="155" t="s">
        <v>236</v>
      </c>
      <c r="D142" s="155" t="s">
        <v>143</v>
      </c>
      <c r="E142" s="156" t="s">
        <v>878</v>
      </c>
      <c r="F142" s="157" t="s">
        <v>879</v>
      </c>
      <c r="G142" s="158" t="s">
        <v>146</v>
      </c>
      <c r="H142" s="159">
        <v>6</v>
      </c>
      <c r="I142" s="160"/>
      <c r="J142" s="161">
        <f t="shared" si="0"/>
        <v>0</v>
      </c>
      <c r="K142" s="162"/>
      <c r="L142" s="32"/>
      <c r="M142" s="163" t="s">
        <v>1</v>
      </c>
      <c r="N142" s="164" t="s">
        <v>41</v>
      </c>
      <c r="O142" s="60"/>
      <c r="P142" s="165">
        <f t="shared" si="1"/>
        <v>0</v>
      </c>
      <c r="Q142" s="165">
        <v>0</v>
      </c>
      <c r="R142" s="165">
        <f t="shared" si="2"/>
        <v>0</v>
      </c>
      <c r="S142" s="165">
        <v>0</v>
      </c>
      <c r="T142" s="166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67" t="s">
        <v>291</v>
      </c>
      <c r="AT142" s="167" t="s">
        <v>143</v>
      </c>
      <c r="AU142" s="167" t="s">
        <v>86</v>
      </c>
      <c r="AY142" s="16" t="s">
        <v>141</v>
      </c>
      <c r="BE142" s="168">
        <f t="shared" si="4"/>
        <v>0</v>
      </c>
      <c r="BF142" s="168">
        <f t="shared" si="5"/>
        <v>0</v>
      </c>
      <c r="BG142" s="168">
        <f t="shared" si="6"/>
        <v>0</v>
      </c>
      <c r="BH142" s="168">
        <f t="shared" si="7"/>
        <v>0</v>
      </c>
      <c r="BI142" s="168">
        <f t="shared" si="8"/>
        <v>0</v>
      </c>
      <c r="BJ142" s="16" t="s">
        <v>86</v>
      </c>
      <c r="BK142" s="168">
        <f t="shared" si="9"/>
        <v>0</v>
      </c>
      <c r="BL142" s="16" t="s">
        <v>291</v>
      </c>
      <c r="BM142" s="167" t="s">
        <v>239</v>
      </c>
    </row>
    <row r="143" spans="1:65" s="2" customFormat="1" ht="16.5" customHeight="1">
      <c r="A143" s="31"/>
      <c r="B143" s="154"/>
      <c r="C143" s="155" t="s">
        <v>194</v>
      </c>
      <c r="D143" s="155" t="s">
        <v>143</v>
      </c>
      <c r="E143" s="156" t="s">
        <v>880</v>
      </c>
      <c r="F143" s="157" t="s">
        <v>881</v>
      </c>
      <c r="G143" s="158" t="s">
        <v>146</v>
      </c>
      <c r="H143" s="159">
        <v>2</v>
      </c>
      <c r="I143" s="160"/>
      <c r="J143" s="161">
        <f t="shared" si="0"/>
        <v>0</v>
      </c>
      <c r="K143" s="162"/>
      <c r="L143" s="32"/>
      <c r="M143" s="163" t="s">
        <v>1</v>
      </c>
      <c r="N143" s="164" t="s">
        <v>41</v>
      </c>
      <c r="O143" s="60"/>
      <c r="P143" s="165">
        <f t="shared" si="1"/>
        <v>0</v>
      </c>
      <c r="Q143" s="165">
        <v>0</v>
      </c>
      <c r="R143" s="165">
        <f t="shared" si="2"/>
        <v>0</v>
      </c>
      <c r="S143" s="165">
        <v>0</v>
      </c>
      <c r="T143" s="166">
        <f t="shared" si="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67" t="s">
        <v>291</v>
      </c>
      <c r="AT143" s="167" t="s">
        <v>143</v>
      </c>
      <c r="AU143" s="167" t="s">
        <v>86</v>
      </c>
      <c r="AY143" s="16" t="s">
        <v>141</v>
      </c>
      <c r="BE143" s="168">
        <f t="shared" si="4"/>
        <v>0</v>
      </c>
      <c r="BF143" s="168">
        <f t="shared" si="5"/>
        <v>0</v>
      </c>
      <c r="BG143" s="168">
        <f t="shared" si="6"/>
        <v>0</v>
      </c>
      <c r="BH143" s="168">
        <f t="shared" si="7"/>
        <v>0</v>
      </c>
      <c r="BI143" s="168">
        <f t="shared" si="8"/>
        <v>0</v>
      </c>
      <c r="BJ143" s="16" t="s">
        <v>86</v>
      </c>
      <c r="BK143" s="168">
        <f t="shared" si="9"/>
        <v>0</v>
      </c>
      <c r="BL143" s="16" t="s">
        <v>291</v>
      </c>
      <c r="BM143" s="167" t="s">
        <v>243</v>
      </c>
    </row>
    <row r="144" spans="1:65" s="2" customFormat="1" ht="16.5" customHeight="1">
      <c r="A144" s="31"/>
      <c r="B144" s="154"/>
      <c r="C144" s="155" t="s">
        <v>245</v>
      </c>
      <c r="D144" s="155" t="s">
        <v>143</v>
      </c>
      <c r="E144" s="156" t="s">
        <v>882</v>
      </c>
      <c r="F144" s="157" t="s">
        <v>883</v>
      </c>
      <c r="G144" s="158" t="s">
        <v>146</v>
      </c>
      <c r="H144" s="159">
        <v>10</v>
      </c>
      <c r="I144" s="160"/>
      <c r="J144" s="161">
        <f t="shared" si="0"/>
        <v>0</v>
      </c>
      <c r="K144" s="162"/>
      <c r="L144" s="32"/>
      <c r="M144" s="163" t="s">
        <v>1</v>
      </c>
      <c r="N144" s="164" t="s">
        <v>41</v>
      </c>
      <c r="O144" s="60"/>
      <c r="P144" s="165">
        <f t="shared" si="1"/>
        <v>0</v>
      </c>
      <c r="Q144" s="165">
        <v>0</v>
      </c>
      <c r="R144" s="165">
        <f t="shared" si="2"/>
        <v>0</v>
      </c>
      <c r="S144" s="165">
        <v>0</v>
      </c>
      <c r="T144" s="166">
        <f t="shared" si="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67" t="s">
        <v>291</v>
      </c>
      <c r="AT144" s="167" t="s">
        <v>143</v>
      </c>
      <c r="AU144" s="167" t="s">
        <v>86</v>
      </c>
      <c r="AY144" s="16" t="s">
        <v>141</v>
      </c>
      <c r="BE144" s="168">
        <f t="shared" si="4"/>
        <v>0</v>
      </c>
      <c r="BF144" s="168">
        <f t="shared" si="5"/>
        <v>0</v>
      </c>
      <c r="BG144" s="168">
        <f t="shared" si="6"/>
        <v>0</v>
      </c>
      <c r="BH144" s="168">
        <f t="shared" si="7"/>
        <v>0</v>
      </c>
      <c r="BI144" s="168">
        <f t="shared" si="8"/>
        <v>0</v>
      </c>
      <c r="BJ144" s="16" t="s">
        <v>86</v>
      </c>
      <c r="BK144" s="168">
        <f t="shared" si="9"/>
        <v>0</v>
      </c>
      <c r="BL144" s="16" t="s">
        <v>291</v>
      </c>
      <c r="BM144" s="167" t="s">
        <v>248</v>
      </c>
    </row>
    <row r="145" spans="1:65" s="2" customFormat="1" ht="24.2" customHeight="1">
      <c r="A145" s="31"/>
      <c r="B145" s="154"/>
      <c r="C145" s="155" t="s">
        <v>198</v>
      </c>
      <c r="D145" s="155" t="s">
        <v>143</v>
      </c>
      <c r="E145" s="156" t="s">
        <v>732</v>
      </c>
      <c r="F145" s="157" t="s">
        <v>884</v>
      </c>
      <c r="G145" s="158" t="s">
        <v>168</v>
      </c>
      <c r="H145" s="159">
        <v>25</v>
      </c>
      <c r="I145" s="160"/>
      <c r="J145" s="161">
        <f t="shared" si="0"/>
        <v>0</v>
      </c>
      <c r="K145" s="162"/>
      <c r="L145" s="32"/>
      <c r="M145" s="163" t="s">
        <v>1</v>
      </c>
      <c r="N145" s="164" t="s">
        <v>41</v>
      </c>
      <c r="O145" s="60"/>
      <c r="P145" s="165">
        <f t="shared" si="1"/>
        <v>0</v>
      </c>
      <c r="Q145" s="165">
        <v>0</v>
      </c>
      <c r="R145" s="165">
        <f t="shared" si="2"/>
        <v>0</v>
      </c>
      <c r="S145" s="165">
        <v>0</v>
      </c>
      <c r="T145" s="166">
        <f t="shared" si="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67" t="s">
        <v>291</v>
      </c>
      <c r="AT145" s="167" t="s">
        <v>143</v>
      </c>
      <c r="AU145" s="167" t="s">
        <v>86</v>
      </c>
      <c r="AY145" s="16" t="s">
        <v>141</v>
      </c>
      <c r="BE145" s="168">
        <f t="shared" si="4"/>
        <v>0</v>
      </c>
      <c r="BF145" s="168">
        <f t="shared" si="5"/>
        <v>0</v>
      </c>
      <c r="BG145" s="168">
        <f t="shared" si="6"/>
        <v>0</v>
      </c>
      <c r="BH145" s="168">
        <f t="shared" si="7"/>
        <v>0</v>
      </c>
      <c r="BI145" s="168">
        <f t="shared" si="8"/>
        <v>0</v>
      </c>
      <c r="BJ145" s="16" t="s">
        <v>86</v>
      </c>
      <c r="BK145" s="168">
        <f t="shared" si="9"/>
        <v>0</v>
      </c>
      <c r="BL145" s="16" t="s">
        <v>291</v>
      </c>
      <c r="BM145" s="167" t="s">
        <v>252</v>
      </c>
    </row>
    <row r="146" spans="1:65" s="2" customFormat="1" ht="16.5" customHeight="1">
      <c r="A146" s="31"/>
      <c r="B146" s="154"/>
      <c r="C146" s="155" t="s">
        <v>254</v>
      </c>
      <c r="D146" s="155" t="s">
        <v>143</v>
      </c>
      <c r="E146" s="156" t="s">
        <v>734</v>
      </c>
      <c r="F146" s="157" t="s">
        <v>735</v>
      </c>
      <c r="G146" s="158" t="s">
        <v>146</v>
      </c>
      <c r="H146" s="159">
        <v>4</v>
      </c>
      <c r="I146" s="160"/>
      <c r="J146" s="161">
        <f t="shared" si="0"/>
        <v>0</v>
      </c>
      <c r="K146" s="162"/>
      <c r="L146" s="32"/>
      <c r="M146" s="163" t="s">
        <v>1</v>
      </c>
      <c r="N146" s="164" t="s">
        <v>41</v>
      </c>
      <c r="O146" s="60"/>
      <c r="P146" s="165">
        <f t="shared" si="1"/>
        <v>0</v>
      </c>
      <c r="Q146" s="165">
        <v>0</v>
      </c>
      <c r="R146" s="165">
        <f t="shared" si="2"/>
        <v>0</v>
      </c>
      <c r="S146" s="165">
        <v>0</v>
      </c>
      <c r="T146" s="166">
        <f t="shared" si="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67" t="s">
        <v>291</v>
      </c>
      <c r="AT146" s="167" t="s">
        <v>143</v>
      </c>
      <c r="AU146" s="167" t="s">
        <v>86</v>
      </c>
      <c r="AY146" s="16" t="s">
        <v>141</v>
      </c>
      <c r="BE146" s="168">
        <f t="shared" si="4"/>
        <v>0</v>
      </c>
      <c r="BF146" s="168">
        <f t="shared" si="5"/>
        <v>0</v>
      </c>
      <c r="BG146" s="168">
        <f t="shared" si="6"/>
        <v>0</v>
      </c>
      <c r="BH146" s="168">
        <f t="shared" si="7"/>
        <v>0</v>
      </c>
      <c r="BI146" s="168">
        <f t="shared" si="8"/>
        <v>0</v>
      </c>
      <c r="BJ146" s="16" t="s">
        <v>86</v>
      </c>
      <c r="BK146" s="168">
        <f t="shared" si="9"/>
        <v>0</v>
      </c>
      <c r="BL146" s="16" t="s">
        <v>291</v>
      </c>
      <c r="BM146" s="167" t="s">
        <v>257</v>
      </c>
    </row>
    <row r="147" spans="1:65" s="2" customFormat="1" ht="16.5" customHeight="1">
      <c r="A147" s="31"/>
      <c r="B147" s="154"/>
      <c r="C147" s="155" t="s">
        <v>203</v>
      </c>
      <c r="D147" s="155" t="s">
        <v>143</v>
      </c>
      <c r="E147" s="156" t="s">
        <v>736</v>
      </c>
      <c r="F147" s="157" t="s">
        <v>737</v>
      </c>
      <c r="G147" s="158" t="s">
        <v>146</v>
      </c>
      <c r="H147" s="159">
        <v>6</v>
      </c>
      <c r="I147" s="160"/>
      <c r="J147" s="161">
        <f t="shared" si="0"/>
        <v>0</v>
      </c>
      <c r="K147" s="162"/>
      <c r="L147" s="32"/>
      <c r="M147" s="163" t="s">
        <v>1</v>
      </c>
      <c r="N147" s="164" t="s">
        <v>41</v>
      </c>
      <c r="O147" s="60"/>
      <c r="P147" s="165">
        <f t="shared" si="1"/>
        <v>0</v>
      </c>
      <c r="Q147" s="165">
        <v>0</v>
      </c>
      <c r="R147" s="165">
        <f t="shared" si="2"/>
        <v>0</v>
      </c>
      <c r="S147" s="165">
        <v>0</v>
      </c>
      <c r="T147" s="166">
        <f t="shared" si="3"/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67" t="s">
        <v>291</v>
      </c>
      <c r="AT147" s="167" t="s">
        <v>143</v>
      </c>
      <c r="AU147" s="167" t="s">
        <v>86</v>
      </c>
      <c r="AY147" s="16" t="s">
        <v>141</v>
      </c>
      <c r="BE147" s="168">
        <f t="shared" si="4"/>
        <v>0</v>
      </c>
      <c r="BF147" s="168">
        <f t="shared" si="5"/>
        <v>0</v>
      </c>
      <c r="BG147" s="168">
        <f t="shared" si="6"/>
        <v>0</v>
      </c>
      <c r="BH147" s="168">
        <f t="shared" si="7"/>
        <v>0</v>
      </c>
      <c r="BI147" s="168">
        <f t="shared" si="8"/>
        <v>0</v>
      </c>
      <c r="BJ147" s="16" t="s">
        <v>86</v>
      </c>
      <c r="BK147" s="168">
        <f t="shared" si="9"/>
        <v>0</v>
      </c>
      <c r="BL147" s="16" t="s">
        <v>291</v>
      </c>
      <c r="BM147" s="167" t="s">
        <v>261</v>
      </c>
    </row>
    <row r="148" spans="1:65" s="2" customFormat="1" ht="16.5" customHeight="1">
      <c r="A148" s="31"/>
      <c r="B148" s="154"/>
      <c r="C148" s="155" t="s">
        <v>262</v>
      </c>
      <c r="D148" s="155" t="s">
        <v>143</v>
      </c>
      <c r="E148" s="156" t="s">
        <v>738</v>
      </c>
      <c r="F148" s="157" t="s">
        <v>739</v>
      </c>
      <c r="G148" s="158" t="s">
        <v>146</v>
      </c>
      <c r="H148" s="159">
        <v>4</v>
      </c>
      <c r="I148" s="160"/>
      <c r="J148" s="161">
        <f t="shared" si="0"/>
        <v>0</v>
      </c>
      <c r="K148" s="162"/>
      <c r="L148" s="32"/>
      <c r="M148" s="163" t="s">
        <v>1</v>
      </c>
      <c r="N148" s="164" t="s">
        <v>41</v>
      </c>
      <c r="O148" s="60"/>
      <c r="P148" s="165">
        <f t="shared" si="1"/>
        <v>0</v>
      </c>
      <c r="Q148" s="165">
        <v>0</v>
      </c>
      <c r="R148" s="165">
        <f t="shared" si="2"/>
        <v>0</v>
      </c>
      <c r="S148" s="165">
        <v>0</v>
      </c>
      <c r="T148" s="166">
        <f t="shared" si="3"/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67" t="s">
        <v>291</v>
      </c>
      <c r="AT148" s="167" t="s">
        <v>143</v>
      </c>
      <c r="AU148" s="167" t="s">
        <v>86</v>
      </c>
      <c r="AY148" s="16" t="s">
        <v>141</v>
      </c>
      <c r="BE148" s="168">
        <f t="shared" si="4"/>
        <v>0</v>
      </c>
      <c r="BF148" s="168">
        <f t="shared" si="5"/>
        <v>0</v>
      </c>
      <c r="BG148" s="168">
        <f t="shared" si="6"/>
        <v>0</v>
      </c>
      <c r="BH148" s="168">
        <f t="shared" si="7"/>
        <v>0</v>
      </c>
      <c r="BI148" s="168">
        <f t="shared" si="8"/>
        <v>0</v>
      </c>
      <c r="BJ148" s="16" t="s">
        <v>86</v>
      </c>
      <c r="BK148" s="168">
        <f t="shared" si="9"/>
        <v>0</v>
      </c>
      <c r="BL148" s="16" t="s">
        <v>291</v>
      </c>
      <c r="BM148" s="167" t="s">
        <v>265</v>
      </c>
    </row>
    <row r="149" spans="1:65" s="2" customFormat="1" ht="21.75" customHeight="1">
      <c r="A149" s="31"/>
      <c r="B149" s="154"/>
      <c r="C149" s="155" t="s">
        <v>207</v>
      </c>
      <c r="D149" s="155" t="s">
        <v>143</v>
      </c>
      <c r="E149" s="156" t="s">
        <v>885</v>
      </c>
      <c r="F149" s="157" t="s">
        <v>886</v>
      </c>
      <c r="G149" s="158" t="s">
        <v>168</v>
      </c>
      <c r="H149" s="159">
        <v>25</v>
      </c>
      <c r="I149" s="160"/>
      <c r="J149" s="161">
        <f t="shared" si="0"/>
        <v>0</v>
      </c>
      <c r="K149" s="162"/>
      <c r="L149" s="32"/>
      <c r="M149" s="163" t="s">
        <v>1</v>
      </c>
      <c r="N149" s="164" t="s">
        <v>41</v>
      </c>
      <c r="O149" s="60"/>
      <c r="P149" s="165">
        <f t="shared" si="1"/>
        <v>0</v>
      </c>
      <c r="Q149" s="165">
        <v>0</v>
      </c>
      <c r="R149" s="165">
        <f t="shared" si="2"/>
        <v>0</v>
      </c>
      <c r="S149" s="165">
        <v>0</v>
      </c>
      <c r="T149" s="166">
        <f t="shared" si="3"/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67" t="s">
        <v>291</v>
      </c>
      <c r="AT149" s="167" t="s">
        <v>143</v>
      </c>
      <c r="AU149" s="167" t="s">
        <v>86</v>
      </c>
      <c r="AY149" s="16" t="s">
        <v>141</v>
      </c>
      <c r="BE149" s="168">
        <f t="shared" si="4"/>
        <v>0</v>
      </c>
      <c r="BF149" s="168">
        <f t="shared" si="5"/>
        <v>0</v>
      </c>
      <c r="BG149" s="168">
        <f t="shared" si="6"/>
        <v>0</v>
      </c>
      <c r="BH149" s="168">
        <f t="shared" si="7"/>
        <v>0</v>
      </c>
      <c r="BI149" s="168">
        <f t="shared" si="8"/>
        <v>0</v>
      </c>
      <c r="BJ149" s="16" t="s">
        <v>86</v>
      </c>
      <c r="BK149" s="168">
        <f t="shared" si="9"/>
        <v>0</v>
      </c>
      <c r="BL149" s="16" t="s">
        <v>291</v>
      </c>
      <c r="BM149" s="167" t="s">
        <v>269</v>
      </c>
    </row>
    <row r="150" spans="1:65" s="2" customFormat="1" ht="21.75" customHeight="1">
      <c r="A150" s="31"/>
      <c r="B150" s="154"/>
      <c r="C150" s="155" t="s">
        <v>271</v>
      </c>
      <c r="D150" s="155" t="s">
        <v>143</v>
      </c>
      <c r="E150" s="156" t="s">
        <v>887</v>
      </c>
      <c r="F150" s="157" t="s">
        <v>888</v>
      </c>
      <c r="G150" s="158" t="s">
        <v>168</v>
      </c>
      <c r="H150" s="159">
        <v>150</v>
      </c>
      <c r="I150" s="160"/>
      <c r="J150" s="161">
        <f t="shared" si="0"/>
        <v>0</v>
      </c>
      <c r="K150" s="162"/>
      <c r="L150" s="32"/>
      <c r="M150" s="163" t="s">
        <v>1</v>
      </c>
      <c r="N150" s="164" t="s">
        <v>41</v>
      </c>
      <c r="O150" s="60"/>
      <c r="P150" s="165">
        <f t="shared" si="1"/>
        <v>0</v>
      </c>
      <c r="Q150" s="165">
        <v>0</v>
      </c>
      <c r="R150" s="165">
        <f t="shared" si="2"/>
        <v>0</v>
      </c>
      <c r="S150" s="165">
        <v>0</v>
      </c>
      <c r="T150" s="166">
        <f t="shared" si="3"/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67" t="s">
        <v>291</v>
      </c>
      <c r="AT150" s="167" t="s">
        <v>143</v>
      </c>
      <c r="AU150" s="167" t="s">
        <v>86</v>
      </c>
      <c r="AY150" s="16" t="s">
        <v>141</v>
      </c>
      <c r="BE150" s="168">
        <f t="shared" si="4"/>
        <v>0</v>
      </c>
      <c r="BF150" s="168">
        <f t="shared" si="5"/>
        <v>0</v>
      </c>
      <c r="BG150" s="168">
        <f t="shared" si="6"/>
        <v>0</v>
      </c>
      <c r="BH150" s="168">
        <f t="shared" si="7"/>
        <v>0</v>
      </c>
      <c r="BI150" s="168">
        <f t="shared" si="8"/>
        <v>0</v>
      </c>
      <c r="BJ150" s="16" t="s">
        <v>86</v>
      </c>
      <c r="BK150" s="168">
        <f t="shared" si="9"/>
        <v>0</v>
      </c>
      <c r="BL150" s="16" t="s">
        <v>291</v>
      </c>
      <c r="BM150" s="167" t="s">
        <v>274</v>
      </c>
    </row>
    <row r="151" spans="1:65" s="2" customFormat="1" ht="21.75" customHeight="1">
      <c r="A151" s="31"/>
      <c r="B151" s="154"/>
      <c r="C151" s="155" t="s">
        <v>212</v>
      </c>
      <c r="D151" s="155" t="s">
        <v>143</v>
      </c>
      <c r="E151" s="156" t="s">
        <v>889</v>
      </c>
      <c r="F151" s="157" t="s">
        <v>890</v>
      </c>
      <c r="G151" s="158" t="s">
        <v>168</v>
      </c>
      <c r="H151" s="159">
        <v>142</v>
      </c>
      <c r="I151" s="160"/>
      <c r="J151" s="161">
        <f t="shared" si="0"/>
        <v>0</v>
      </c>
      <c r="K151" s="162"/>
      <c r="L151" s="32"/>
      <c r="M151" s="163" t="s">
        <v>1</v>
      </c>
      <c r="N151" s="164" t="s">
        <v>41</v>
      </c>
      <c r="O151" s="60"/>
      <c r="P151" s="165">
        <f t="shared" si="1"/>
        <v>0</v>
      </c>
      <c r="Q151" s="165">
        <v>0</v>
      </c>
      <c r="R151" s="165">
        <f t="shared" si="2"/>
        <v>0</v>
      </c>
      <c r="S151" s="165">
        <v>0</v>
      </c>
      <c r="T151" s="166">
        <f t="shared" si="3"/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67" t="s">
        <v>291</v>
      </c>
      <c r="AT151" s="167" t="s">
        <v>143</v>
      </c>
      <c r="AU151" s="167" t="s">
        <v>86</v>
      </c>
      <c r="AY151" s="16" t="s">
        <v>141</v>
      </c>
      <c r="BE151" s="168">
        <f t="shared" si="4"/>
        <v>0</v>
      </c>
      <c r="BF151" s="168">
        <f t="shared" si="5"/>
        <v>0</v>
      </c>
      <c r="BG151" s="168">
        <f t="shared" si="6"/>
        <v>0</v>
      </c>
      <c r="BH151" s="168">
        <f t="shared" si="7"/>
        <v>0</v>
      </c>
      <c r="BI151" s="168">
        <f t="shared" si="8"/>
        <v>0</v>
      </c>
      <c r="BJ151" s="16" t="s">
        <v>86</v>
      </c>
      <c r="BK151" s="168">
        <f t="shared" si="9"/>
        <v>0</v>
      </c>
      <c r="BL151" s="16" t="s">
        <v>291</v>
      </c>
      <c r="BM151" s="167" t="s">
        <v>279</v>
      </c>
    </row>
    <row r="152" spans="1:65" s="2" customFormat="1" ht="16.5" customHeight="1">
      <c r="A152" s="31"/>
      <c r="B152" s="154"/>
      <c r="C152" s="186" t="s">
        <v>284</v>
      </c>
      <c r="D152" s="186" t="s">
        <v>195</v>
      </c>
      <c r="E152" s="187" t="s">
        <v>746</v>
      </c>
      <c r="F152" s="188" t="s">
        <v>724</v>
      </c>
      <c r="G152" s="189" t="s">
        <v>146</v>
      </c>
      <c r="H152" s="190">
        <v>6</v>
      </c>
      <c r="I152" s="191"/>
      <c r="J152" s="192">
        <f t="shared" si="0"/>
        <v>0</v>
      </c>
      <c r="K152" s="193"/>
      <c r="L152" s="194"/>
      <c r="M152" s="195" t="s">
        <v>1</v>
      </c>
      <c r="N152" s="196" t="s">
        <v>41</v>
      </c>
      <c r="O152" s="60"/>
      <c r="P152" s="165">
        <f t="shared" si="1"/>
        <v>0</v>
      </c>
      <c r="Q152" s="165">
        <v>0</v>
      </c>
      <c r="R152" s="165">
        <f t="shared" si="2"/>
        <v>0</v>
      </c>
      <c r="S152" s="165">
        <v>0</v>
      </c>
      <c r="T152" s="166">
        <f t="shared" si="3"/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67" t="s">
        <v>747</v>
      </c>
      <c r="AT152" s="167" t="s">
        <v>195</v>
      </c>
      <c r="AU152" s="167" t="s">
        <v>86</v>
      </c>
      <c r="AY152" s="16" t="s">
        <v>141</v>
      </c>
      <c r="BE152" s="168">
        <f t="shared" si="4"/>
        <v>0</v>
      </c>
      <c r="BF152" s="168">
        <f t="shared" si="5"/>
        <v>0</v>
      </c>
      <c r="BG152" s="168">
        <f t="shared" si="6"/>
        <v>0</v>
      </c>
      <c r="BH152" s="168">
        <f t="shared" si="7"/>
        <v>0</v>
      </c>
      <c r="BI152" s="168">
        <f t="shared" si="8"/>
        <v>0</v>
      </c>
      <c r="BJ152" s="16" t="s">
        <v>86</v>
      </c>
      <c r="BK152" s="168">
        <f t="shared" si="9"/>
        <v>0</v>
      </c>
      <c r="BL152" s="16" t="s">
        <v>291</v>
      </c>
      <c r="BM152" s="167" t="s">
        <v>287</v>
      </c>
    </row>
    <row r="153" spans="1:65" s="2" customFormat="1" ht="16.5" customHeight="1">
      <c r="A153" s="31"/>
      <c r="B153" s="154"/>
      <c r="C153" s="186" t="s">
        <v>216</v>
      </c>
      <c r="D153" s="186" t="s">
        <v>195</v>
      </c>
      <c r="E153" s="187" t="s">
        <v>748</v>
      </c>
      <c r="F153" s="188" t="s">
        <v>749</v>
      </c>
      <c r="G153" s="189" t="s">
        <v>168</v>
      </c>
      <c r="H153" s="190">
        <v>142</v>
      </c>
      <c r="I153" s="191"/>
      <c r="J153" s="192">
        <f t="shared" si="0"/>
        <v>0</v>
      </c>
      <c r="K153" s="193"/>
      <c r="L153" s="194"/>
      <c r="M153" s="195" t="s">
        <v>1</v>
      </c>
      <c r="N153" s="196" t="s">
        <v>41</v>
      </c>
      <c r="O153" s="60"/>
      <c r="P153" s="165">
        <f t="shared" si="1"/>
        <v>0</v>
      </c>
      <c r="Q153" s="165">
        <v>0</v>
      </c>
      <c r="R153" s="165">
        <f t="shared" si="2"/>
        <v>0</v>
      </c>
      <c r="S153" s="165">
        <v>0</v>
      </c>
      <c r="T153" s="166">
        <f t="shared" si="3"/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67" t="s">
        <v>747</v>
      </c>
      <c r="AT153" s="167" t="s">
        <v>195</v>
      </c>
      <c r="AU153" s="167" t="s">
        <v>86</v>
      </c>
      <c r="AY153" s="16" t="s">
        <v>141</v>
      </c>
      <c r="BE153" s="168">
        <f t="shared" si="4"/>
        <v>0</v>
      </c>
      <c r="BF153" s="168">
        <f t="shared" si="5"/>
        <v>0</v>
      </c>
      <c r="BG153" s="168">
        <f t="shared" si="6"/>
        <v>0</v>
      </c>
      <c r="BH153" s="168">
        <f t="shared" si="7"/>
        <v>0</v>
      </c>
      <c r="BI153" s="168">
        <f t="shared" si="8"/>
        <v>0</v>
      </c>
      <c r="BJ153" s="16" t="s">
        <v>86</v>
      </c>
      <c r="BK153" s="168">
        <f t="shared" si="9"/>
        <v>0</v>
      </c>
      <c r="BL153" s="16" t="s">
        <v>291</v>
      </c>
      <c r="BM153" s="167" t="s">
        <v>291</v>
      </c>
    </row>
    <row r="154" spans="1:65" s="2" customFormat="1" ht="16.5" customHeight="1">
      <c r="A154" s="31"/>
      <c r="B154" s="154"/>
      <c r="C154" s="186" t="s">
        <v>293</v>
      </c>
      <c r="D154" s="186" t="s">
        <v>195</v>
      </c>
      <c r="E154" s="187" t="s">
        <v>891</v>
      </c>
      <c r="F154" s="188" t="s">
        <v>892</v>
      </c>
      <c r="G154" s="189" t="s">
        <v>168</v>
      </c>
      <c r="H154" s="190">
        <v>150</v>
      </c>
      <c r="I154" s="191"/>
      <c r="J154" s="192">
        <f t="shared" ref="J154:J185" si="10">ROUND(I154*H154,2)</f>
        <v>0</v>
      </c>
      <c r="K154" s="193"/>
      <c r="L154" s="194"/>
      <c r="M154" s="195" t="s">
        <v>1</v>
      </c>
      <c r="N154" s="196" t="s">
        <v>41</v>
      </c>
      <c r="O154" s="60"/>
      <c r="P154" s="165">
        <f t="shared" ref="P154:P185" si="11">O154*H154</f>
        <v>0</v>
      </c>
      <c r="Q154" s="165">
        <v>0</v>
      </c>
      <c r="R154" s="165">
        <f t="shared" ref="R154:R185" si="12">Q154*H154</f>
        <v>0</v>
      </c>
      <c r="S154" s="165">
        <v>0</v>
      </c>
      <c r="T154" s="166">
        <f t="shared" ref="T154:T185" si="13"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67" t="s">
        <v>747</v>
      </c>
      <c r="AT154" s="167" t="s">
        <v>195</v>
      </c>
      <c r="AU154" s="167" t="s">
        <v>86</v>
      </c>
      <c r="AY154" s="16" t="s">
        <v>141</v>
      </c>
      <c r="BE154" s="168">
        <f t="shared" ref="BE154:BE190" si="14">IF(N154="základná",J154,0)</f>
        <v>0</v>
      </c>
      <c r="BF154" s="168">
        <f t="shared" ref="BF154:BF190" si="15">IF(N154="znížená",J154,0)</f>
        <v>0</v>
      </c>
      <c r="BG154" s="168">
        <f t="shared" ref="BG154:BG190" si="16">IF(N154="zákl. prenesená",J154,0)</f>
        <v>0</v>
      </c>
      <c r="BH154" s="168">
        <f t="shared" ref="BH154:BH190" si="17">IF(N154="zníž. prenesená",J154,0)</f>
        <v>0</v>
      </c>
      <c r="BI154" s="168">
        <f t="shared" ref="BI154:BI190" si="18">IF(N154="nulová",J154,0)</f>
        <v>0</v>
      </c>
      <c r="BJ154" s="16" t="s">
        <v>86</v>
      </c>
      <c r="BK154" s="168">
        <f t="shared" ref="BK154:BK190" si="19">ROUND(I154*H154,2)</f>
        <v>0</v>
      </c>
      <c r="BL154" s="16" t="s">
        <v>291</v>
      </c>
      <c r="BM154" s="167" t="s">
        <v>296</v>
      </c>
    </row>
    <row r="155" spans="1:65" s="2" customFormat="1" ht="16.5" customHeight="1">
      <c r="A155" s="31"/>
      <c r="B155" s="154"/>
      <c r="C155" s="186" t="s">
        <v>222</v>
      </c>
      <c r="D155" s="186" t="s">
        <v>195</v>
      </c>
      <c r="E155" s="187" t="s">
        <v>893</v>
      </c>
      <c r="F155" s="188" t="s">
        <v>894</v>
      </c>
      <c r="G155" s="189" t="s">
        <v>146</v>
      </c>
      <c r="H155" s="190">
        <v>2</v>
      </c>
      <c r="I155" s="191"/>
      <c r="J155" s="192">
        <f t="shared" si="10"/>
        <v>0</v>
      </c>
      <c r="K155" s="193"/>
      <c r="L155" s="194"/>
      <c r="M155" s="195" t="s">
        <v>1</v>
      </c>
      <c r="N155" s="196" t="s">
        <v>41</v>
      </c>
      <c r="O155" s="60"/>
      <c r="P155" s="165">
        <f t="shared" si="11"/>
        <v>0</v>
      </c>
      <c r="Q155" s="165">
        <v>0</v>
      </c>
      <c r="R155" s="165">
        <f t="shared" si="12"/>
        <v>0</v>
      </c>
      <c r="S155" s="165">
        <v>0</v>
      </c>
      <c r="T155" s="166">
        <f t="shared" si="13"/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67" t="s">
        <v>747</v>
      </c>
      <c r="AT155" s="167" t="s">
        <v>195</v>
      </c>
      <c r="AU155" s="167" t="s">
        <v>86</v>
      </c>
      <c r="AY155" s="16" t="s">
        <v>141</v>
      </c>
      <c r="BE155" s="168">
        <f t="shared" si="14"/>
        <v>0</v>
      </c>
      <c r="BF155" s="168">
        <f t="shared" si="15"/>
        <v>0</v>
      </c>
      <c r="BG155" s="168">
        <f t="shared" si="16"/>
        <v>0</v>
      </c>
      <c r="BH155" s="168">
        <f t="shared" si="17"/>
        <v>0</v>
      </c>
      <c r="BI155" s="168">
        <f t="shared" si="18"/>
        <v>0</v>
      </c>
      <c r="BJ155" s="16" t="s">
        <v>86</v>
      </c>
      <c r="BK155" s="168">
        <f t="shared" si="19"/>
        <v>0</v>
      </c>
      <c r="BL155" s="16" t="s">
        <v>291</v>
      </c>
      <c r="BM155" s="167" t="s">
        <v>299</v>
      </c>
    </row>
    <row r="156" spans="1:65" s="2" customFormat="1" ht="16.5" customHeight="1">
      <c r="A156" s="31"/>
      <c r="B156" s="154"/>
      <c r="C156" s="186" t="s">
        <v>302</v>
      </c>
      <c r="D156" s="186" t="s">
        <v>195</v>
      </c>
      <c r="E156" s="187" t="s">
        <v>895</v>
      </c>
      <c r="F156" s="188" t="s">
        <v>896</v>
      </c>
      <c r="G156" s="189" t="s">
        <v>146</v>
      </c>
      <c r="H156" s="190">
        <v>1</v>
      </c>
      <c r="I156" s="191"/>
      <c r="J156" s="192">
        <f t="shared" si="10"/>
        <v>0</v>
      </c>
      <c r="K156" s="193"/>
      <c r="L156" s="194"/>
      <c r="M156" s="195" t="s">
        <v>1</v>
      </c>
      <c r="N156" s="196" t="s">
        <v>41</v>
      </c>
      <c r="O156" s="60"/>
      <c r="P156" s="165">
        <f t="shared" si="11"/>
        <v>0</v>
      </c>
      <c r="Q156" s="165">
        <v>0</v>
      </c>
      <c r="R156" s="165">
        <f t="shared" si="12"/>
        <v>0</v>
      </c>
      <c r="S156" s="165">
        <v>0</v>
      </c>
      <c r="T156" s="166">
        <f t="shared" si="13"/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67" t="s">
        <v>747</v>
      </c>
      <c r="AT156" s="167" t="s">
        <v>195</v>
      </c>
      <c r="AU156" s="167" t="s">
        <v>86</v>
      </c>
      <c r="AY156" s="16" t="s">
        <v>141</v>
      </c>
      <c r="BE156" s="168">
        <f t="shared" si="14"/>
        <v>0</v>
      </c>
      <c r="BF156" s="168">
        <f t="shared" si="15"/>
        <v>0</v>
      </c>
      <c r="BG156" s="168">
        <f t="shared" si="16"/>
        <v>0</v>
      </c>
      <c r="BH156" s="168">
        <f t="shared" si="17"/>
        <v>0</v>
      </c>
      <c r="BI156" s="168">
        <f t="shared" si="18"/>
        <v>0</v>
      </c>
      <c r="BJ156" s="16" t="s">
        <v>86</v>
      </c>
      <c r="BK156" s="168">
        <f t="shared" si="19"/>
        <v>0</v>
      </c>
      <c r="BL156" s="16" t="s">
        <v>291</v>
      </c>
      <c r="BM156" s="167" t="s">
        <v>305</v>
      </c>
    </row>
    <row r="157" spans="1:65" s="2" customFormat="1" ht="16.5" customHeight="1">
      <c r="A157" s="31"/>
      <c r="B157" s="154"/>
      <c r="C157" s="186" t="s">
        <v>226</v>
      </c>
      <c r="D157" s="186" t="s">
        <v>195</v>
      </c>
      <c r="E157" s="187" t="s">
        <v>897</v>
      </c>
      <c r="F157" s="188" t="s">
        <v>898</v>
      </c>
      <c r="G157" s="189" t="s">
        <v>146</v>
      </c>
      <c r="H157" s="190">
        <v>1</v>
      </c>
      <c r="I157" s="191"/>
      <c r="J157" s="192">
        <f t="shared" si="10"/>
        <v>0</v>
      </c>
      <c r="K157" s="193"/>
      <c r="L157" s="194"/>
      <c r="M157" s="195" t="s">
        <v>1</v>
      </c>
      <c r="N157" s="196" t="s">
        <v>41</v>
      </c>
      <c r="O157" s="60"/>
      <c r="P157" s="165">
        <f t="shared" si="11"/>
        <v>0</v>
      </c>
      <c r="Q157" s="165">
        <v>0</v>
      </c>
      <c r="R157" s="165">
        <f t="shared" si="12"/>
        <v>0</v>
      </c>
      <c r="S157" s="165">
        <v>0</v>
      </c>
      <c r="T157" s="166">
        <f t="shared" si="13"/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67" t="s">
        <v>747</v>
      </c>
      <c r="AT157" s="167" t="s">
        <v>195</v>
      </c>
      <c r="AU157" s="167" t="s">
        <v>86</v>
      </c>
      <c r="AY157" s="16" t="s">
        <v>141</v>
      </c>
      <c r="BE157" s="168">
        <f t="shared" si="14"/>
        <v>0</v>
      </c>
      <c r="BF157" s="168">
        <f t="shared" si="15"/>
        <v>0</v>
      </c>
      <c r="BG157" s="168">
        <f t="shared" si="16"/>
        <v>0</v>
      </c>
      <c r="BH157" s="168">
        <f t="shared" si="17"/>
        <v>0</v>
      </c>
      <c r="BI157" s="168">
        <f t="shared" si="18"/>
        <v>0</v>
      </c>
      <c r="BJ157" s="16" t="s">
        <v>86</v>
      </c>
      <c r="BK157" s="168">
        <f t="shared" si="19"/>
        <v>0</v>
      </c>
      <c r="BL157" s="16" t="s">
        <v>291</v>
      </c>
      <c r="BM157" s="167" t="s">
        <v>310</v>
      </c>
    </row>
    <row r="158" spans="1:65" s="2" customFormat="1" ht="16.5" customHeight="1">
      <c r="A158" s="31"/>
      <c r="B158" s="154"/>
      <c r="C158" s="186" t="s">
        <v>311</v>
      </c>
      <c r="D158" s="186" t="s">
        <v>195</v>
      </c>
      <c r="E158" s="187" t="s">
        <v>899</v>
      </c>
      <c r="F158" s="188" t="s">
        <v>900</v>
      </c>
      <c r="G158" s="189" t="s">
        <v>146</v>
      </c>
      <c r="H158" s="190">
        <v>2</v>
      </c>
      <c r="I158" s="191"/>
      <c r="J158" s="192">
        <f t="shared" si="10"/>
        <v>0</v>
      </c>
      <c r="K158" s="193"/>
      <c r="L158" s="194"/>
      <c r="M158" s="195" t="s">
        <v>1</v>
      </c>
      <c r="N158" s="196" t="s">
        <v>41</v>
      </c>
      <c r="O158" s="60"/>
      <c r="P158" s="165">
        <f t="shared" si="11"/>
        <v>0</v>
      </c>
      <c r="Q158" s="165">
        <v>0</v>
      </c>
      <c r="R158" s="165">
        <f t="shared" si="12"/>
        <v>0</v>
      </c>
      <c r="S158" s="165">
        <v>0</v>
      </c>
      <c r="T158" s="166">
        <f t="shared" si="13"/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67" t="s">
        <v>747</v>
      </c>
      <c r="AT158" s="167" t="s">
        <v>195</v>
      </c>
      <c r="AU158" s="167" t="s">
        <v>86</v>
      </c>
      <c r="AY158" s="16" t="s">
        <v>141</v>
      </c>
      <c r="BE158" s="168">
        <f t="shared" si="14"/>
        <v>0</v>
      </c>
      <c r="BF158" s="168">
        <f t="shared" si="15"/>
        <v>0</v>
      </c>
      <c r="BG158" s="168">
        <f t="shared" si="16"/>
        <v>0</v>
      </c>
      <c r="BH158" s="168">
        <f t="shared" si="17"/>
        <v>0</v>
      </c>
      <c r="BI158" s="168">
        <f t="shared" si="18"/>
        <v>0</v>
      </c>
      <c r="BJ158" s="16" t="s">
        <v>86</v>
      </c>
      <c r="BK158" s="168">
        <f t="shared" si="19"/>
        <v>0</v>
      </c>
      <c r="BL158" s="16" t="s">
        <v>291</v>
      </c>
      <c r="BM158" s="167" t="s">
        <v>314</v>
      </c>
    </row>
    <row r="159" spans="1:65" s="2" customFormat="1" ht="16.5" customHeight="1">
      <c r="A159" s="31"/>
      <c r="B159" s="154"/>
      <c r="C159" s="186" t="s">
        <v>231</v>
      </c>
      <c r="D159" s="186" t="s">
        <v>195</v>
      </c>
      <c r="E159" s="187" t="s">
        <v>756</v>
      </c>
      <c r="F159" s="188" t="s">
        <v>901</v>
      </c>
      <c r="G159" s="189" t="s">
        <v>168</v>
      </c>
      <c r="H159" s="190">
        <v>3</v>
      </c>
      <c r="I159" s="191"/>
      <c r="J159" s="192">
        <f t="shared" si="10"/>
        <v>0</v>
      </c>
      <c r="K159" s="193"/>
      <c r="L159" s="194"/>
      <c r="M159" s="195" t="s">
        <v>1</v>
      </c>
      <c r="N159" s="196" t="s">
        <v>41</v>
      </c>
      <c r="O159" s="60"/>
      <c r="P159" s="165">
        <f t="shared" si="11"/>
        <v>0</v>
      </c>
      <c r="Q159" s="165">
        <v>0</v>
      </c>
      <c r="R159" s="165">
        <f t="shared" si="12"/>
        <v>0</v>
      </c>
      <c r="S159" s="165">
        <v>0</v>
      </c>
      <c r="T159" s="166">
        <f t="shared" si="13"/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67" t="s">
        <v>747</v>
      </c>
      <c r="AT159" s="167" t="s">
        <v>195</v>
      </c>
      <c r="AU159" s="167" t="s">
        <v>86</v>
      </c>
      <c r="AY159" s="16" t="s">
        <v>141</v>
      </c>
      <c r="BE159" s="168">
        <f t="shared" si="14"/>
        <v>0</v>
      </c>
      <c r="BF159" s="168">
        <f t="shared" si="15"/>
        <v>0</v>
      </c>
      <c r="BG159" s="168">
        <f t="shared" si="16"/>
        <v>0</v>
      </c>
      <c r="BH159" s="168">
        <f t="shared" si="17"/>
        <v>0</v>
      </c>
      <c r="BI159" s="168">
        <f t="shared" si="18"/>
        <v>0</v>
      </c>
      <c r="BJ159" s="16" t="s">
        <v>86</v>
      </c>
      <c r="BK159" s="168">
        <f t="shared" si="19"/>
        <v>0</v>
      </c>
      <c r="BL159" s="16" t="s">
        <v>291</v>
      </c>
      <c r="BM159" s="167" t="s">
        <v>317</v>
      </c>
    </row>
    <row r="160" spans="1:65" s="2" customFormat="1" ht="24.2" customHeight="1">
      <c r="A160" s="31"/>
      <c r="B160" s="154"/>
      <c r="C160" s="186" t="s">
        <v>319</v>
      </c>
      <c r="D160" s="186" t="s">
        <v>195</v>
      </c>
      <c r="E160" s="187" t="s">
        <v>770</v>
      </c>
      <c r="F160" s="188" t="s">
        <v>902</v>
      </c>
      <c r="G160" s="189" t="s">
        <v>168</v>
      </c>
      <c r="H160" s="190">
        <v>125</v>
      </c>
      <c r="I160" s="191"/>
      <c r="J160" s="192">
        <f t="shared" si="10"/>
        <v>0</v>
      </c>
      <c r="K160" s="193"/>
      <c r="L160" s="194"/>
      <c r="M160" s="195" t="s">
        <v>1</v>
      </c>
      <c r="N160" s="196" t="s">
        <v>41</v>
      </c>
      <c r="O160" s="60"/>
      <c r="P160" s="165">
        <f t="shared" si="11"/>
        <v>0</v>
      </c>
      <c r="Q160" s="165">
        <v>0</v>
      </c>
      <c r="R160" s="165">
        <f t="shared" si="12"/>
        <v>0</v>
      </c>
      <c r="S160" s="165">
        <v>0</v>
      </c>
      <c r="T160" s="166">
        <f t="shared" si="13"/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67" t="s">
        <v>747</v>
      </c>
      <c r="AT160" s="167" t="s">
        <v>195</v>
      </c>
      <c r="AU160" s="167" t="s">
        <v>86</v>
      </c>
      <c r="AY160" s="16" t="s">
        <v>141</v>
      </c>
      <c r="BE160" s="168">
        <f t="shared" si="14"/>
        <v>0</v>
      </c>
      <c r="BF160" s="168">
        <f t="shared" si="15"/>
        <v>0</v>
      </c>
      <c r="BG160" s="168">
        <f t="shared" si="16"/>
        <v>0</v>
      </c>
      <c r="BH160" s="168">
        <f t="shared" si="17"/>
        <v>0</v>
      </c>
      <c r="BI160" s="168">
        <f t="shared" si="18"/>
        <v>0</v>
      </c>
      <c r="BJ160" s="16" t="s">
        <v>86</v>
      </c>
      <c r="BK160" s="168">
        <f t="shared" si="19"/>
        <v>0</v>
      </c>
      <c r="BL160" s="16" t="s">
        <v>291</v>
      </c>
      <c r="BM160" s="167" t="s">
        <v>322</v>
      </c>
    </row>
    <row r="161" spans="1:65" s="2" customFormat="1" ht="16.5" customHeight="1">
      <c r="A161" s="31"/>
      <c r="B161" s="154"/>
      <c r="C161" s="186" t="s">
        <v>235</v>
      </c>
      <c r="D161" s="186" t="s">
        <v>195</v>
      </c>
      <c r="E161" s="187" t="s">
        <v>772</v>
      </c>
      <c r="F161" s="188" t="s">
        <v>773</v>
      </c>
      <c r="G161" s="189" t="s">
        <v>168</v>
      </c>
      <c r="H161" s="190">
        <v>5</v>
      </c>
      <c r="I161" s="191"/>
      <c r="J161" s="192">
        <f t="shared" si="10"/>
        <v>0</v>
      </c>
      <c r="K161" s="193"/>
      <c r="L161" s="194"/>
      <c r="M161" s="195" t="s">
        <v>1</v>
      </c>
      <c r="N161" s="196" t="s">
        <v>41</v>
      </c>
      <c r="O161" s="60"/>
      <c r="P161" s="165">
        <f t="shared" si="11"/>
        <v>0</v>
      </c>
      <c r="Q161" s="165">
        <v>0</v>
      </c>
      <c r="R161" s="165">
        <f t="shared" si="12"/>
        <v>0</v>
      </c>
      <c r="S161" s="165">
        <v>0</v>
      </c>
      <c r="T161" s="166">
        <f t="shared" si="13"/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167" t="s">
        <v>747</v>
      </c>
      <c r="AT161" s="167" t="s">
        <v>195</v>
      </c>
      <c r="AU161" s="167" t="s">
        <v>86</v>
      </c>
      <c r="AY161" s="16" t="s">
        <v>141</v>
      </c>
      <c r="BE161" s="168">
        <f t="shared" si="14"/>
        <v>0</v>
      </c>
      <c r="BF161" s="168">
        <f t="shared" si="15"/>
        <v>0</v>
      </c>
      <c r="BG161" s="168">
        <f t="shared" si="16"/>
        <v>0</v>
      </c>
      <c r="BH161" s="168">
        <f t="shared" si="17"/>
        <v>0</v>
      </c>
      <c r="BI161" s="168">
        <f t="shared" si="18"/>
        <v>0</v>
      </c>
      <c r="BJ161" s="16" t="s">
        <v>86</v>
      </c>
      <c r="BK161" s="168">
        <f t="shared" si="19"/>
        <v>0</v>
      </c>
      <c r="BL161" s="16" t="s">
        <v>291</v>
      </c>
      <c r="BM161" s="167" t="s">
        <v>326</v>
      </c>
    </row>
    <row r="162" spans="1:65" s="2" customFormat="1" ht="21.75" customHeight="1">
      <c r="A162" s="31"/>
      <c r="B162" s="154"/>
      <c r="C162" s="186" t="s">
        <v>328</v>
      </c>
      <c r="D162" s="186" t="s">
        <v>195</v>
      </c>
      <c r="E162" s="187" t="s">
        <v>903</v>
      </c>
      <c r="F162" s="188" t="s">
        <v>904</v>
      </c>
      <c r="G162" s="189" t="s">
        <v>168</v>
      </c>
      <c r="H162" s="190">
        <v>25</v>
      </c>
      <c r="I162" s="191"/>
      <c r="J162" s="192">
        <f t="shared" si="10"/>
        <v>0</v>
      </c>
      <c r="K162" s="193"/>
      <c r="L162" s="194"/>
      <c r="M162" s="195" t="s">
        <v>1</v>
      </c>
      <c r="N162" s="196" t="s">
        <v>41</v>
      </c>
      <c r="O162" s="60"/>
      <c r="P162" s="165">
        <f t="shared" si="11"/>
        <v>0</v>
      </c>
      <c r="Q162" s="165">
        <v>0</v>
      </c>
      <c r="R162" s="165">
        <f t="shared" si="12"/>
        <v>0</v>
      </c>
      <c r="S162" s="165">
        <v>0</v>
      </c>
      <c r="T162" s="166">
        <f t="shared" si="13"/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67" t="s">
        <v>747</v>
      </c>
      <c r="AT162" s="167" t="s">
        <v>195</v>
      </c>
      <c r="AU162" s="167" t="s">
        <v>86</v>
      </c>
      <c r="AY162" s="16" t="s">
        <v>141</v>
      </c>
      <c r="BE162" s="168">
        <f t="shared" si="14"/>
        <v>0</v>
      </c>
      <c r="BF162" s="168">
        <f t="shared" si="15"/>
        <v>0</v>
      </c>
      <c r="BG162" s="168">
        <f t="shared" si="16"/>
        <v>0</v>
      </c>
      <c r="BH162" s="168">
        <f t="shared" si="17"/>
        <v>0</v>
      </c>
      <c r="BI162" s="168">
        <f t="shared" si="18"/>
        <v>0</v>
      </c>
      <c r="BJ162" s="16" t="s">
        <v>86</v>
      </c>
      <c r="BK162" s="168">
        <f t="shared" si="19"/>
        <v>0</v>
      </c>
      <c r="BL162" s="16" t="s">
        <v>291</v>
      </c>
      <c r="BM162" s="167" t="s">
        <v>331</v>
      </c>
    </row>
    <row r="163" spans="1:65" s="2" customFormat="1" ht="16.5" customHeight="1">
      <c r="A163" s="31"/>
      <c r="B163" s="154"/>
      <c r="C163" s="186" t="s">
        <v>239</v>
      </c>
      <c r="D163" s="186" t="s">
        <v>195</v>
      </c>
      <c r="E163" s="187" t="s">
        <v>905</v>
      </c>
      <c r="F163" s="188" t="s">
        <v>906</v>
      </c>
      <c r="G163" s="189" t="s">
        <v>146</v>
      </c>
      <c r="H163" s="190">
        <v>10</v>
      </c>
      <c r="I163" s="191"/>
      <c r="J163" s="192">
        <f t="shared" si="10"/>
        <v>0</v>
      </c>
      <c r="K163" s="193"/>
      <c r="L163" s="194"/>
      <c r="M163" s="195" t="s">
        <v>1</v>
      </c>
      <c r="N163" s="196" t="s">
        <v>41</v>
      </c>
      <c r="O163" s="60"/>
      <c r="P163" s="165">
        <f t="shared" si="11"/>
        <v>0</v>
      </c>
      <c r="Q163" s="165">
        <v>0</v>
      </c>
      <c r="R163" s="165">
        <f t="shared" si="12"/>
        <v>0</v>
      </c>
      <c r="S163" s="165">
        <v>0</v>
      </c>
      <c r="T163" s="166">
        <f t="shared" si="13"/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67" t="s">
        <v>747</v>
      </c>
      <c r="AT163" s="167" t="s">
        <v>195</v>
      </c>
      <c r="AU163" s="167" t="s">
        <v>86</v>
      </c>
      <c r="AY163" s="16" t="s">
        <v>141</v>
      </c>
      <c r="BE163" s="168">
        <f t="shared" si="14"/>
        <v>0</v>
      </c>
      <c r="BF163" s="168">
        <f t="shared" si="15"/>
        <v>0</v>
      </c>
      <c r="BG163" s="168">
        <f t="shared" si="16"/>
        <v>0</v>
      </c>
      <c r="BH163" s="168">
        <f t="shared" si="17"/>
        <v>0</v>
      </c>
      <c r="BI163" s="168">
        <f t="shared" si="18"/>
        <v>0</v>
      </c>
      <c r="BJ163" s="16" t="s">
        <v>86</v>
      </c>
      <c r="BK163" s="168">
        <f t="shared" si="19"/>
        <v>0</v>
      </c>
      <c r="BL163" s="16" t="s">
        <v>291</v>
      </c>
      <c r="BM163" s="167" t="s">
        <v>335</v>
      </c>
    </row>
    <row r="164" spans="1:65" s="2" customFormat="1" ht="16.5" customHeight="1">
      <c r="A164" s="31"/>
      <c r="B164" s="154"/>
      <c r="C164" s="186" t="s">
        <v>336</v>
      </c>
      <c r="D164" s="186" t="s">
        <v>195</v>
      </c>
      <c r="E164" s="187" t="s">
        <v>907</v>
      </c>
      <c r="F164" s="188" t="s">
        <v>908</v>
      </c>
      <c r="G164" s="189" t="s">
        <v>146</v>
      </c>
      <c r="H164" s="190">
        <v>4</v>
      </c>
      <c r="I164" s="191"/>
      <c r="J164" s="192">
        <f t="shared" si="10"/>
        <v>0</v>
      </c>
      <c r="K164" s="193"/>
      <c r="L164" s="194"/>
      <c r="M164" s="195" t="s">
        <v>1</v>
      </c>
      <c r="N164" s="196" t="s">
        <v>41</v>
      </c>
      <c r="O164" s="60"/>
      <c r="P164" s="165">
        <f t="shared" si="11"/>
        <v>0</v>
      </c>
      <c r="Q164" s="165">
        <v>0</v>
      </c>
      <c r="R164" s="165">
        <f t="shared" si="12"/>
        <v>0</v>
      </c>
      <c r="S164" s="165">
        <v>0</v>
      </c>
      <c r="T164" s="166">
        <f t="shared" si="13"/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67" t="s">
        <v>747</v>
      </c>
      <c r="AT164" s="167" t="s">
        <v>195</v>
      </c>
      <c r="AU164" s="167" t="s">
        <v>86</v>
      </c>
      <c r="AY164" s="16" t="s">
        <v>141</v>
      </c>
      <c r="BE164" s="168">
        <f t="shared" si="14"/>
        <v>0</v>
      </c>
      <c r="BF164" s="168">
        <f t="shared" si="15"/>
        <v>0</v>
      </c>
      <c r="BG164" s="168">
        <f t="shared" si="16"/>
        <v>0</v>
      </c>
      <c r="BH164" s="168">
        <f t="shared" si="17"/>
        <v>0</v>
      </c>
      <c r="BI164" s="168">
        <f t="shared" si="18"/>
        <v>0</v>
      </c>
      <c r="BJ164" s="16" t="s">
        <v>86</v>
      </c>
      <c r="BK164" s="168">
        <f t="shared" si="19"/>
        <v>0</v>
      </c>
      <c r="BL164" s="16" t="s">
        <v>291</v>
      </c>
      <c r="BM164" s="167" t="s">
        <v>339</v>
      </c>
    </row>
    <row r="165" spans="1:65" s="2" customFormat="1" ht="16.5" customHeight="1">
      <c r="A165" s="31"/>
      <c r="B165" s="154"/>
      <c r="C165" s="186" t="s">
        <v>243</v>
      </c>
      <c r="D165" s="186" t="s">
        <v>195</v>
      </c>
      <c r="E165" s="187" t="s">
        <v>909</v>
      </c>
      <c r="F165" s="188" t="s">
        <v>910</v>
      </c>
      <c r="G165" s="189" t="s">
        <v>146</v>
      </c>
      <c r="H165" s="190">
        <v>1</v>
      </c>
      <c r="I165" s="191"/>
      <c r="J165" s="192">
        <f t="shared" si="10"/>
        <v>0</v>
      </c>
      <c r="K165" s="193"/>
      <c r="L165" s="194"/>
      <c r="M165" s="195" t="s">
        <v>1</v>
      </c>
      <c r="N165" s="196" t="s">
        <v>41</v>
      </c>
      <c r="O165" s="60"/>
      <c r="P165" s="165">
        <f t="shared" si="11"/>
        <v>0</v>
      </c>
      <c r="Q165" s="165">
        <v>0</v>
      </c>
      <c r="R165" s="165">
        <f t="shared" si="12"/>
        <v>0</v>
      </c>
      <c r="S165" s="165">
        <v>0</v>
      </c>
      <c r="T165" s="166">
        <f t="shared" si="13"/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67" t="s">
        <v>747</v>
      </c>
      <c r="AT165" s="167" t="s">
        <v>195</v>
      </c>
      <c r="AU165" s="167" t="s">
        <v>86</v>
      </c>
      <c r="AY165" s="16" t="s">
        <v>141</v>
      </c>
      <c r="BE165" s="168">
        <f t="shared" si="14"/>
        <v>0</v>
      </c>
      <c r="BF165" s="168">
        <f t="shared" si="15"/>
        <v>0</v>
      </c>
      <c r="BG165" s="168">
        <f t="shared" si="16"/>
        <v>0</v>
      </c>
      <c r="BH165" s="168">
        <f t="shared" si="17"/>
        <v>0</v>
      </c>
      <c r="BI165" s="168">
        <f t="shared" si="18"/>
        <v>0</v>
      </c>
      <c r="BJ165" s="16" t="s">
        <v>86</v>
      </c>
      <c r="BK165" s="168">
        <f t="shared" si="19"/>
        <v>0</v>
      </c>
      <c r="BL165" s="16" t="s">
        <v>291</v>
      </c>
      <c r="BM165" s="167" t="s">
        <v>342</v>
      </c>
    </row>
    <row r="166" spans="1:65" s="2" customFormat="1" ht="16.5" customHeight="1">
      <c r="A166" s="31"/>
      <c r="B166" s="154"/>
      <c r="C166" s="186" t="s">
        <v>344</v>
      </c>
      <c r="D166" s="186" t="s">
        <v>195</v>
      </c>
      <c r="E166" s="187" t="s">
        <v>778</v>
      </c>
      <c r="F166" s="188" t="s">
        <v>779</v>
      </c>
      <c r="G166" s="189" t="s">
        <v>146</v>
      </c>
      <c r="H166" s="190">
        <v>90</v>
      </c>
      <c r="I166" s="191"/>
      <c r="J166" s="192">
        <f t="shared" si="10"/>
        <v>0</v>
      </c>
      <c r="K166" s="193"/>
      <c r="L166" s="194"/>
      <c r="M166" s="195" t="s">
        <v>1</v>
      </c>
      <c r="N166" s="196" t="s">
        <v>41</v>
      </c>
      <c r="O166" s="60"/>
      <c r="P166" s="165">
        <f t="shared" si="11"/>
        <v>0</v>
      </c>
      <c r="Q166" s="165">
        <v>0</v>
      </c>
      <c r="R166" s="165">
        <f t="shared" si="12"/>
        <v>0</v>
      </c>
      <c r="S166" s="165">
        <v>0</v>
      </c>
      <c r="T166" s="166">
        <f t="shared" si="13"/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67" t="s">
        <v>747</v>
      </c>
      <c r="AT166" s="167" t="s">
        <v>195</v>
      </c>
      <c r="AU166" s="167" t="s">
        <v>86</v>
      </c>
      <c r="AY166" s="16" t="s">
        <v>141</v>
      </c>
      <c r="BE166" s="168">
        <f t="shared" si="14"/>
        <v>0</v>
      </c>
      <c r="BF166" s="168">
        <f t="shared" si="15"/>
        <v>0</v>
      </c>
      <c r="BG166" s="168">
        <f t="shared" si="16"/>
        <v>0</v>
      </c>
      <c r="BH166" s="168">
        <f t="shared" si="17"/>
        <v>0</v>
      </c>
      <c r="BI166" s="168">
        <f t="shared" si="18"/>
        <v>0</v>
      </c>
      <c r="BJ166" s="16" t="s">
        <v>86</v>
      </c>
      <c r="BK166" s="168">
        <f t="shared" si="19"/>
        <v>0</v>
      </c>
      <c r="BL166" s="16" t="s">
        <v>291</v>
      </c>
      <c r="BM166" s="167" t="s">
        <v>347</v>
      </c>
    </row>
    <row r="167" spans="1:65" s="2" customFormat="1" ht="24.2" customHeight="1">
      <c r="A167" s="31"/>
      <c r="B167" s="154"/>
      <c r="C167" s="186" t="s">
        <v>248</v>
      </c>
      <c r="D167" s="186" t="s">
        <v>195</v>
      </c>
      <c r="E167" s="187" t="s">
        <v>911</v>
      </c>
      <c r="F167" s="188" t="s">
        <v>912</v>
      </c>
      <c r="G167" s="189" t="s">
        <v>146</v>
      </c>
      <c r="H167" s="190">
        <v>32</v>
      </c>
      <c r="I167" s="191"/>
      <c r="J167" s="192">
        <f t="shared" si="10"/>
        <v>0</v>
      </c>
      <c r="K167" s="193"/>
      <c r="L167" s="194"/>
      <c r="M167" s="195" t="s">
        <v>1</v>
      </c>
      <c r="N167" s="196" t="s">
        <v>41</v>
      </c>
      <c r="O167" s="60"/>
      <c r="P167" s="165">
        <f t="shared" si="11"/>
        <v>0</v>
      </c>
      <c r="Q167" s="165">
        <v>0</v>
      </c>
      <c r="R167" s="165">
        <f t="shared" si="12"/>
        <v>0</v>
      </c>
      <c r="S167" s="165">
        <v>0</v>
      </c>
      <c r="T167" s="166">
        <f t="shared" si="13"/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167" t="s">
        <v>747</v>
      </c>
      <c r="AT167" s="167" t="s">
        <v>195</v>
      </c>
      <c r="AU167" s="167" t="s">
        <v>86</v>
      </c>
      <c r="AY167" s="16" t="s">
        <v>141</v>
      </c>
      <c r="BE167" s="168">
        <f t="shared" si="14"/>
        <v>0</v>
      </c>
      <c r="BF167" s="168">
        <f t="shared" si="15"/>
        <v>0</v>
      </c>
      <c r="BG167" s="168">
        <f t="shared" si="16"/>
        <v>0</v>
      </c>
      <c r="BH167" s="168">
        <f t="shared" si="17"/>
        <v>0</v>
      </c>
      <c r="BI167" s="168">
        <f t="shared" si="18"/>
        <v>0</v>
      </c>
      <c r="BJ167" s="16" t="s">
        <v>86</v>
      </c>
      <c r="BK167" s="168">
        <f t="shared" si="19"/>
        <v>0</v>
      </c>
      <c r="BL167" s="16" t="s">
        <v>291</v>
      </c>
      <c r="BM167" s="167" t="s">
        <v>351</v>
      </c>
    </row>
    <row r="168" spans="1:65" s="2" customFormat="1" ht="16.5" customHeight="1">
      <c r="A168" s="31"/>
      <c r="B168" s="154"/>
      <c r="C168" s="186" t="s">
        <v>353</v>
      </c>
      <c r="D168" s="186" t="s">
        <v>195</v>
      </c>
      <c r="E168" s="187" t="s">
        <v>784</v>
      </c>
      <c r="F168" s="188" t="s">
        <v>716</v>
      </c>
      <c r="G168" s="189" t="s">
        <v>146</v>
      </c>
      <c r="H168" s="190">
        <v>70</v>
      </c>
      <c r="I168" s="191"/>
      <c r="J168" s="192">
        <f t="shared" si="10"/>
        <v>0</v>
      </c>
      <c r="K168" s="193"/>
      <c r="L168" s="194"/>
      <c r="M168" s="195" t="s">
        <v>1</v>
      </c>
      <c r="N168" s="196" t="s">
        <v>41</v>
      </c>
      <c r="O168" s="60"/>
      <c r="P168" s="165">
        <f t="shared" si="11"/>
        <v>0</v>
      </c>
      <c r="Q168" s="165">
        <v>0</v>
      </c>
      <c r="R168" s="165">
        <f t="shared" si="12"/>
        <v>0</v>
      </c>
      <c r="S168" s="165">
        <v>0</v>
      </c>
      <c r="T168" s="166">
        <f t="shared" si="13"/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67" t="s">
        <v>747</v>
      </c>
      <c r="AT168" s="167" t="s">
        <v>195</v>
      </c>
      <c r="AU168" s="167" t="s">
        <v>86</v>
      </c>
      <c r="AY168" s="16" t="s">
        <v>141</v>
      </c>
      <c r="BE168" s="168">
        <f t="shared" si="14"/>
        <v>0</v>
      </c>
      <c r="BF168" s="168">
        <f t="shared" si="15"/>
        <v>0</v>
      </c>
      <c r="BG168" s="168">
        <f t="shared" si="16"/>
        <v>0</v>
      </c>
      <c r="BH168" s="168">
        <f t="shared" si="17"/>
        <v>0</v>
      </c>
      <c r="BI168" s="168">
        <f t="shared" si="18"/>
        <v>0</v>
      </c>
      <c r="BJ168" s="16" t="s">
        <v>86</v>
      </c>
      <c r="BK168" s="168">
        <f t="shared" si="19"/>
        <v>0</v>
      </c>
      <c r="BL168" s="16" t="s">
        <v>291</v>
      </c>
      <c r="BM168" s="167" t="s">
        <v>356</v>
      </c>
    </row>
    <row r="169" spans="1:65" s="2" customFormat="1" ht="16.5" customHeight="1">
      <c r="A169" s="31"/>
      <c r="B169" s="154"/>
      <c r="C169" s="186" t="s">
        <v>252</v>
      </c>
      <c r="D169" s="186" t="s">
        <v>195</v>
      </c>
      <c r="E169" s="187" t="s">
        <v>768</v>
      </c>
      <c r="F169" s="188" t="s">
        <v>769</v>
      </c>
      <c r="G169" s="189" t="s">
        <v>168</v>
      </c>
      <c r="H169" s="190">
        <v>20</v>
      </c>
      <c r="I169" s="191"/>
      <c r="J169" s="192">
        <f t="shared" si="10"/>
        <v>0</v>
      </c>
      <c r="K169" s="193"/>
      <c r="L169" s="194"/>
      <c r="M169" s="195" t="s">
        <v>1</v>
      </c>
      <c r="N169" s="196" t="s">
        <v>41</v>
      </c>
      <c r="O169" s="60"/>
      <c r="P169" s="165">
        <f t="shared" si="11"/>
        <v>0</v>
      </c>
      <c r="Q169" s="165">
        <v>0</v>
      </c>
      <c r="R169" s="165">
        <f t="shared" si="12"/>
        <v>0</v>
      </c>
      <c r="S169" s="165">
        <v>0</v>
      </c>
      <c r="T169" s="166">
        <f t="shared" si="13"/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67" t="s">
        <v>747</v>
      </c>
      <c r="AT169" s="167" t="s">
        <v>195</v>
      </c>
      <c r="AU169" s="167" t="s">
        <v>86</v>
      </c>
      <c r="AY169" s="16" t="s">
        <v>141</v>
      </c>
      <c r="BE169" s="168">
        <f t="shared" si="14"/>
        <v>0</v>
      </c>
      <c r="BF169" s="168">
        <f t="shared" si="15"/>
        <v>0</v>
      </c>
      <c r="BG169" s="168">
        <f t="shared" si="16"/>
        <v>0</v>
      </c>
      <c r="BH169" s="168">
        <f t="shared" si="17"/>
        <v>0</v>
      </c>
      <c r="BI169" s="168">
        <f t="shared" si="18"/>
        <v>0</v>
      </c>
      <c r="BJ169" s="16" t="s">
        <v>86</v>
      </c>
      <c r="BK169" s="168">
        <f t="shared" si="19"/>
        <v>0</v>
      </c>
      <c r="BL169" s="16" t="s">
        <v>291</v>
      </c>
      <c r="BM169" s="167" t="s">
        <v>361</v>
      </c>
    </row>
    <row r="170" spans="1:65" s="2" customFormat="1" ht="16.5" customHeight="1">
      <c r="A170" s="31"/>
      <c r="B170" s="154"/>
      <c r="C170" s="186" t="s">
        <v>364</v>
      </c>
      <c r="D170" s="186" t="s">
        <v>195</v>
      </c>
      <c r="E170" s="187" t="s">
        <v>782</v>
      </c>
      <c r="F170" s="188" t="s">
        <v>783</v>
      </c>
      <c r="G170" s="189" t="s">
        <v>168</v>
      </c>
      <c r="H170" s="190">
        <v>6</v>
      </c>
      <c r="I170" s="191"/>
      <c r="J170" s="192">
        <f t="shared" si="10"/>
        <v>0</v>
      </c>
      <c r="K170" s="193"/>
      <c r="L170" s="194"/>
      <c r="M170" s="195" t="s">
        <v>1</v>
      </c>
      <c r="N170" s="196" t="s">
        <v>41</v>
      </c>
      <c r="O170" s="60"/>
      <c r="P170" s="165">
        <f t="shared" si="11"/>
        <v>0</v>
      </c>
      <c r="Q170" s="165">
        <v>0</v>
      </c>
      <c r="R170" s="165">
        <f t="shared" si="12"/>
        <v>0</v>
      </c>
      <c r="S170" s="165">
        <v>0</v>
      </c>
      <c r="T170" s="166">
        <f t="shared" si="13"/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67" t="s">
        <v>747</v>
      </c>
      <c r="AT170" s="167" t="s">
        <v>195</v>
      </c>
      <c r="AU170" s="167" t="s">
        <v>86</v>
      </c>
      <c r="AY170" s="16" t="s">
        <v>141</v>
      </c>
      <c r="BE170" s="168">
        <f t="shared" si="14"/>
        <v>0</v>
      </c>
      <c r="BF170" s="168">
        <f t="shared" si="15"/>
        <v>0</v>
      </c>
      <c r="BG170" s="168">
        <f t="shared" si="16"/>
        <v>0</v>
      </c>
      <c r="BH170" s="168">
        <f t="shared" si="17"/>
        <v>0</v>
      </c>
      <c r="BI170" s="168">
        <f t="shared" si="18"/>
        <v>0</v>
      </c>
      <c r="BJ170" s="16" t="s">
        <v>86</v>
      </c>
      <c r="BK170" s="168">
        <f t="shared" si="19"/>
        <v>0</v>
      </c>
      <c r="BL170" s="16" t="s">
        <v>291</v>
      </c>
      <c r="BM170" s="167" t="s">
        <v>367</v>
      </c>
    </row>
    <row r="171" spans="1:65" s="2" customFormat="1" ht="16.5" customHeight="1">
      <c r="A171" s="31"/>
      <c r="B171" s="154"/>
      <c r="C171" s="186" t="s">
        <v>257</v>
      </c>
      <c r="D171" s="186" t="s">
        <v>195</v>
      </c>
      <c r="E171" s="187" t="s">
        <v>913</v>
      </c>
      <c r="F171" s="188" t="s">
        <v>914</v>
      </c>
      <c r="G171" s="189" t="s">
        <v>146</v>
      </c>
      <c r="H171" s="190">
        <v>10</v>
      </c>
      <c r="I171" s="191"/>
      <c r="J171" s="192">
        <f t="shared" si="10"/>
        <v>0</v>
      </c>
      <c r="K171" s="193"/>
      <c r="L171" s="194"/>
      <c r="M171" s="195" t="s">
        <v>1</v>
      </c>
      <c r="N171" s="196" t="s">
        <v>41</v>
      </c>
      <c r="O171" s="60"/>
      <c r="P171" s="165">
        <f t="shared" si="11"/>
        <v>0</v>
      </c>
      <c r="Q171" s="165">
        <v>0</v>
      </c>
      <c r="R171" s="165">
        <f t="shared" si="12"/>
        <v>0</v>
      </c>
      <c r="S171" s="165">
        <v>0</v>
      </c>
      <c r="T171" s="166">
        <f t="shared" si="13"/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67" t="s">
        <v>747</v>
      </c>
      <c r="AT171" s="167" t="s">
        <v>195</v>
      </c>
      <c r="AU171" s="167" t="s">
        <v>86</v>
      </c>
      <c r="AY171" s="16" t="s">
        <v>141</v>
      </c>
      <c r="BE171" s="168">
        <f t="shared" si="14"/>
        <v>0</v>
      </c>
      <c r="BF171" s="168">
        <f t="shared" si="15"/>
        <v>0</v>
      </c>
      <c r="BG171" s="168">
        <f t="shared" si="16"/>
        <v>0</v>
      </c>
      <c r="BH171" s="168">
        <f t="shared" si="17"/>
        <v>0</v>
      </c>
      <c r="BI171" s="168">
        <f t="shared" si="18"/>
        <v>0</v>
      </c>
      <c r="BJ171" s="16" t="s">
        <v>86</v>
      </c>
      <c r="BK171" s="168">
        <f t="shared" si="19"/>
        <v>0</v>
      </c>
      <c r="BL171" s="16" t="s">
        <v>291</v>
      </c>
      <c r="BM171" s="167" t="s">
        <v>370</v>
      </c>
    </row>
    <row r="172" spans="1:65" s="2" customFormat="1" ht="37.9" customHeight="1">
      <c r="A172" s="31"/>
      <c r="B172" s="154"/>
      <c r="C172" s="186" t="s">
        <v>371</v>
      </c>
      <c r="D172" s="186" t="s">
        <v>195</v>
      </c>
      <c r="E172" s="187" t="s">
        <v>915</v>
      </c>
      <c r="F172" s="188" t="s">
        <v>916</v>
      </c>
      <c r="G172" s="189" t="s">
        <v>146</v>
      </c>
      <c r="H172" s="190">
        <v>8</v>
      </c>
      <c r="I172" s="191"/>
      <c r="J172" s="192">
        <f t="shared" si="10"/>
        <v>0</v>
      </c>
      <c r="K172" s="193"/>
      <c r="L172" s="194"/>
      <c r="M172" s="195" t="s">
        <v>1</v>
      </c>
      <c r="N172" s="196" t="s">
        <v>41</v>
      </c>
      <c r="O172" s="60"/>
      <c r="P172" s="165">
        <f t="shared" si="11"/>
        <v>0</v>
      </c>
      <c r="Q172" s="165">
        <v>0</v>
      </c>
      <c r="R172" s="165">
        <f t="shared" si="12"/>
        <v>0</v>
      </c>
      <c r="S172" s="165">
        <v>0</v>
      </c>
      <c r="T172" s="166">
        <f t="shared" si="13"/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167" t="s">
        <v>747</v>
      </c>
      <c r="AT172" s="167" t="s">
        <v>195</v>
      </c>
      <c r="AU172" s="167" t="s">
        <v>86</v>
      </c>
      <c r="AY172" s="16" t="s">
        <v>141</v>
      </c>
      <c r="BE172" s="168">
        <f t="shared" si="14"/>
        <v>0</v>
      </c>
      <c r="BF172" s="168">
        <f t="shared" si="15"/>
        <v>0</v>
      </c>
      <c r="BG172" s="168">
        <f t="shared" si="16"/>
        <v>0</v>
      </c>
      <c r="BH172" s="168">
        <f t="shared" si="17"/>
        <v>0</v>
      </c>
      <c r="BI172" s="168">
        <f t="shared" si="18"/>
        <v>0</v>
      </c>
      <c r="BJ172" s="16" t="s">
        <v>86</v>
      </c>
      <c r="BK172" s="168">
        <f t="shared" si="19"/>
        <v>0</v>
      </c>
      <c r="BL172" s="16" t="s">
        <v>291</v>
      </c>
      <c r="BM172" s="167" t="s">
        <v>374</v>
      </c>
    </row>
    <row r="173" spans="1:65" s="2" customFormat="1" ht="16.5" customHeight="1">
      <c r="A173" s="31"/>
      <c r="B173" s="154"/>
      <c r="C173" s="186" t="s">
        <v>261</v>
      </c>
      <c r="D173" s="186" t="s">
        <v>195</v>
      </c>
      <c r="E173" s="187" t="s">
        <v>774</v>
      </c>
      <c r="F173" s="188" t="s">
        <v>775</v>
      </c>
      <c r="G173" s="189" t="s">
        <v>146</v>
      </c>
      <c r="H173" s="190">
        <v>1</v>
      </c>
      <c r="I173" s="191"/>
      <c r="J173" s="192">
        <f t="shared" si="10"/>
        <v>0</v>
      </c>
      <c r="K173" s="193"/>
      <c r="L173" s="194"/>
      <c r="M173" s="195" t="s">
        <v>1</v>
      </c>
      <c r="N173" s="196" t="s">
        <v>41</v>
      </c>
      <c r="O173" s="60"/>
      <c r="P173" s="165">
        <f t="shared" si="11"/>
        <v>0</v>
      </c>
      <c r="Q173" s="165">
        <v>0</v>
      </c>
      <c r="R173" s="165">
        <f t="shared" si="12"/>
        <v>0</v>
      </c>
      <c r="S173" s="165">
        <v>0</v>
      </c>
      <c r="T173" s="166">
        <f t="shared" si="13"/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67" t="s">
        <v>747</v>
      </c>
      <c r="AT173" s="167" t="s">
        <v>195</v>
      </c>
      <c r="AU173" s="167" t="s">
        <v>86</v>
      </c>
      <c r="AY173" s="16" t="s">
        <v>141</v>
      </c>
      <c r="BE173" s="168">
        <f t="shared" si="14"/>
        <v>0</v>
      </c>
      <c r="BF173" s="168">
        <f t="shared" si="15"/>
        <v>0</v>
      </c>
      <c r="BG173" s="168">
        <f t="shared" si="16"/>
        <v>0</v>
      </c>
      <c r="BH173" s="168">
        <f t="shared" si="17"/>
        <v>0</v>
      </c>
      <c r="BI173" s="168">
        <f t="shared" si="18"/>
        <v>0</v>
      </c>
      <c r="BJ173" s="16" t="s">
        <v>86</v>
      </c>
      <c r="BK173" s="168">
        <f t="shared" si="19"/>
        <v>0</v>
      </c>
      <c r="BL173" s="16" t="s">
        <v>291</v>
      </c>
      <c r="BM173" s="167" t="s">
        <v>377</v>
      </c>
    </row>
    <row r="174" spans="1:65" s="2" customFormat="1" ht="16.5" customHeight="1">
      <c r="A174" s="31"/>
      <c r="B174" s="154"/>
      <c r="C174" s="186" t="s">
        <v>379</v>
      </c>
      <c r="D174" s="186" t="s">
        <v>195</v>
      </c>
      <c r="E174" s="187" t="s">
        <v>917</v>
      </c>
      <c r="F174" s="188" t="s">
        <v>918</v>
      </c>
      <c r="G174" s="189" t="s">
        <v>146</v>
      </c>
      <c r="H174" s="190">
        <v>2</v>
      </c>
      <c r="I174" s="191"/>
      <c r="J174" s="192">
        <f t="shared" si="10"/>
        <v>0</v>
      </c>
      <c r="K174" s="193"/>
      <c r="L174" s="194"/>
      <c r="M174" s="195" t="s">
        <v>1</v>
      </c>
      <c r="N174" s="196" t="s">
        <v>41</v>
      </c>
      <c r="O174" s="60"/>
      <c r="P174" s="165">
        <f t="shared" si="11"/>
        <v>0</v>
      </c>
      <c r="Q174" s="165">
        <v>0</v>
      </c>
      <c r="R174" s="165">
        <f t="shared" si="12"/>
        <v>0</v>
      </c>
      <c r="S174" s="165">
        <v>0</v>
      </c>
      <c r="T174" s="166">
        <f t="shared" si="13"/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167" t="s">
        <v>747</v>
      </c>
      <c r="AT174" s="167" t="s">
        <v>195</v>
      </c>
      <c r="AU174" s="167" t="s">
        <v>86</v>
      </c>
      <c r="AY174" s="16" t="s">
        <v>141</v>
      </c>
      <c r="BE174" s="168">
        <f t="shared" si="14"/>
        <v>0</v>
      </c>
      <c r="BF174" s="168">
        <f t="shared" si="15"/>
        <v>0</v>
      </c>
      <c r="BG174" s="168">
        <f t="shared" si="16"/>
        <v>0</v>
      </c>
      <c r="BH174" s="168">
        <f t="shared" si="17"/>
        <v>0</v>
      </c>
      <c r="BI174" s="168">
        <f t="shared" si="18"/>
        <v>0</v>
      </c>
      <c r="BJ174" s="16" t="s">
        <v>86</v>
      </c>
      <c r="BK174" s="168">
        <f t="shared" si="19"/>
        <v>0</v>
      </c>
      <c r="BL174" s="16" t="s">
        <v>291</v>
      </c>
      <c r="BM174" s="167" t="s">
        <v>382</v>
      </c>
    </row>
    <row r="175" spans="1:65" s="2" customFormat="1" ht="16.5" customHeight="1">
      <c r="A175" s="31"/>
      <c r="B175" s="154"/>
      <c r="C175" s="186" t="s">
        <v>265</v>
      </c>
      <c r="D175" s="186" t="s">
        <v>195</v>
      </c>
      <c r="E175" s="187" t="s">
        <v>776</v>
      </c>
      <c r="F175" s="188" t="s">
        <v>777</v>
      </c>
      <c r="G175" s="189" t="s">
        <v>168</v>
      </c>
      <c r="H175" s="190">
        <v>16</v>
      </c>
      <c r="I175" s="191"/>
      <c r="J175" s="192">
        <f t="shared" si="10"/>
        <v>0</v>
      </c>
      <c r="K175" s="193"/>
      <c r="L175" s="194"/>
      <c r="M175" s="195" t="s">
        <v>1</v>
      </c>
      <c r="N175" s="196" t="s">
        <v>41</v>
      </c>
      <c r="O175" s="60"/>
      <c r="P175" s="165">
        <f t="shared" si="11"/>
        <v>0</v>
      </c>
      <c r="Q175" s="165">
        <v>0</v>
      </c>
      <c r="R175" s="165">
        <f t="shared" si="12"/>
        <v>0</v>
      </c>
      <c r="S175" s="165">
        <v>0</v>
      </c>
      <c r="T175" s="166">
        <f t="shared" si="13"/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67" t="s">
        <v>747</v>
      </c>
      <c r="AT175" s="167" t="s">
        <v>195</v>
      </c>
      <c r="AU175" s="167" t="s">
        <v>86</v>
      </c>
      <c r="AY175" s="16" t="s">
        <v>141</v>
      </c>
      <c r="BE175" s="168">
        <f t="shared" si="14"/>
        <v>0</v>
      </c>
      <c r="BF175" s="168">
        <f t="shared" si="15"/>
        <v>0</v>
      </c>
      <c r="BG175" s="168">
        <f t="shared" si="16"/>
        <v>0</v>
      </c>
      <c r="BH175" s="168">
        <f t="shared" si="17"/>
        <v>0</v>
      </c>
      <c r="BI175" s="168">
        <f t="shared" si="18"/>
        <v>0</v>
      </c>
      <c r="BJ175" s="16" t="s">
        <v>86</v>
      </c>
      <c r="BK175" s="168">
        <f t="shared" si="19"/>
        <v>0</v>
      </c>
      <c r="BL175" s="16" t="s">
        <v>291</v>
      </c>
      <c r="BM175" s="167" t="s">
        <v>388</v>
      </c>
    </row>
    <row r="176" spans="1:65" s="2" customFormat="1" ht="16.5" customHeight="1">
      <c r="A176" s="31"/>
      <c r="B176" s="154"/>
      <c r="C176" s="186" t="s">
        <v>391</v>
      </c>
      <c r="D176" s="186" t="s">
        <v>195</v>
      </c>
      <c r="E176" s="187" t="s">
        <v>919</v>
      </c>
      <c r="F176" s="188" t="s">
        <v>920</v>
      </c>
      <c r="G176" s="189" t="s">
        <v>146</v>
      </c>
      <c r="H176" s="190">
        <v>1</v>
      </c>
      <c r="I176" s="191"/>
      <c r="J176" s="192">
        <f t="shared" si="10"/>
        <v>0</v>
      </c>
      <c r="K176" s="193"/>
      <c r="L176" s="194"/>
      <c r="M176" s="195" t="s">
        <v>1</v>
      </c>
      <c r="N176" s="196" t="s">
        <v>41</v>
      </c>
      <c r="O176" s="60"/>
      <c r="P176" s="165">
        <f t="shared" si="11"/>
        <v>0</v>
      </c>
      <c r="Q176" s="165">
        <v>0</v>
      </c>
      <c r="R176" s="165">
        <f t="shared" si="12"/>
        <v>0</v>
      </c>
      <c r="S176" s="165">
        <v>0</v>
      </c>
      <c r="T176" s="166">
        <f t="shared" si="13"/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167" t="s">
        <v>747</v>
      </c>
      <c r="AT176" s="167" t="s">
        <v>195</v>
      </c>
      <c r="AU176" s="167" t="s">
        <v>86</v>
      </c>
      <c r="AY176" s="16" t="s">
        <v>141</v>
      </c>
      <c r="BE176" s="168">
        <f t="shared" si="14"/>
        <v>0</v>
      </c>
      <c r="BF176" s="168">
        <f t="shared" si="15"/>
        <v>0</v>
      </c>
      <c r="BG176" s="168">
        <f t="shared" si="16"/>
        <v>0</v>
      </c>
      <c r="BH176" s="168">
        <f t="shared" si="17"/>
        <v>0</v>
      </c>
      <c r="BI176" s="168">
        <f t="shared" si="18"/>
        <v>0</v>
      </c>
      <c r="BJ176" s="16" t="s">
        <v>86</v>
      </c>
      <c r="BK176" s="168">
        <f t="shared" si="19"/>
        <v>0</v>
      </c>
      <c r="BL176" s="16" t="s">
        <v>291</v>
      </c>
      <c r="BM176" s="167" t="s">
        <v>394</v>
      </c>
    </row>
    <row r="177" spans="1:65" s="2" customFormat="1" ht="16.5" customHeight="1">
      <c r="A177" s="31"/>
      <c r="B177" s="154"/>
      <c r="C177" s="186" t="s">
        <v>269</v>
      </c>
      <c r="D177" s="186" t="s">
        <v>195</v>
      </c>
      <c r="E177" s="187" t="s">
        <v>921</v>
      </c>
      <c r="F177" s="188" t="s">
        <v>922</v>
      </c>
      <c r="G177" s="189" t="s">
        <v>146</v>
      </c>
      <c r="H177" s="190">
        <v>6</v>
      </c>
      <c r="I177" s="191"/>
      <c r="J177" s="192">
        <f t="shared" si="10"/>
        <v>0</v>
      </c>
      <c r="K177" s="193"/>
      <c r="L177" s="194"/>
      <c r="M177" s="195" t="s">
        <v>1</v>
      </c>
      <c r="N177" s="196" t="s">
        <v>41</v>
      </c>
      <c r="O177" s="60"/>
      <c r="P177" s="165">
        <f t="shared" si="11"/>
        <v>0</v>
      </c>
      <c r="Q177" s="165">
        <v>0</v>
      </c>
      <c r="R177" s="165">
        <f t="shared" si="12"/>
        <v>0</v>
      </c>
      <c r="S177" s="165">
        <v>0</v>
      </c>
      <c r="T177" s="166">
        <f t="shared" si="13"/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67" t="s">
        <v>747</v>
      </c>
      <c r="AT177" s="167" t="s">
        <v>195</v>
      </c>
      <c r="AU177" s="167" t="s">
        <v>86</v>
      </c>
      <c r="AY177" s="16" t="s">
        <v>141</v>
      </c>
      <c r="BE177" s="168">
        <f t="shared" si="14"/>
        <v>0</v>
      </c>
      <c r="BF177" s="168">
        <f t="shared" si="15"/>
        <v>0</v>
      </c>
      <c r="BG177" s="168">
        <f t="shared" si="16"/>
        <v>0</v>
      </c>
      <c r="BH177" s="168">
        <f t="shared" si="17"/>
        <v>0</v>
      </c>
      <c r="BI177" s="168">
        <f t="shared" si="18"/>
        <v>0</v>
      </c>
      <c r="BJ177" s="16" t="s">
        <v>86</v>
      </c>
      <c r="BK177" s="168">
        <f t="shared" si="19"/>
        <v>0</v>
      </c>
      <c r="BL177" s="16" t="s">
        <v>291</v>
      </c>
      <c r="BM177" s="167" t="s">
        <v>397</v>
      </c>
    </row>
    <row r="178" spans="1:65" s="2" customFormat="1" ht="21.75" customHeight="1">
      <c r="A178" s="31"/>
      <c r="B178" s="154"/>
      <c r="C178" s="186" t="s">
        <v>398</v>
      </c>
      <c r="D178" s="186" t="s">
        <v>195</v>
      </c>
      <c r="E178" s="187" t="s">
        <v>923</v>
      </c>
      <c r="F178" s="188" t="s">
        <v>924</v>
      </c>
      <c r="G178" s="189" t="s">
        <v>146</v>
      </c>
      <c r="H178" s="190">
        <v>2</v>
      </c>
      <c r="I178" s="191"/>
      <c r="J178" s="192">
        <f t="shared" si="10"/>
        <v>0</v>
      </c>
      <c r="K178" s="193"/>
      <c r="L178" s="194"/>
      <c r="M178" s="195" t="s">
        <v>1</v>
      </c>
      <c r="N178" s="196" t="s">
        <v>41</v>
      </c>
      <c r="O178" s="60"/>
      <c r="P178" s="165">
        <f t="shared" si="11"/>
        <v>0</v>
      </c>
      <c r="Q178" s="165">
        <v>0</v>
      </c>
      <c r="R178" s="165">
        <f t="shared" si="12"/>
        <v>0</v>
      </c>
      <c r="S178" s="165">
        <v>0</v>
      </c>
      <c r="T178" s="166">
        <f t="shared" si="13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67" t="s">
        <v>747</v>
      </c>
      <c r="AT178" s="167" t="s">
        <v>195</v>
      </c>
      <c r="AU178" s="167" t="s">
        <v>86</v>
      </c>
      <c r="AY178" s="16" t="s">
        <v>141</v>
      </c>
      <c r="BE178" s="168">
        <f t="shared" si="14"/>
        <v>0</v>
      </c>
      <c r="BF178" s="168">
        <f t="shared" si="15"/>
        <v>0</v>
      </c>
      <c r="BG178" s="168">
        <f t="shared" si="16"/>
        <v>0</v>
      </c>
      <c r="BH178" s="168">
        <f t="shared" si="17"/>
        <v>0</v>
      </c>
      <c r="BI178" s="168">
        <f t="shared" si="18"/>
        <v>0</v>
      </c>
      <c r="BJ178" s="16" t="s">
        <v>86</v>
      </c>
      <c r="BK178" s="168">
        <f t="shared" si="19"/>
        <v>0</v>
      </c>
      <c r="BL178" s="16" t="s">
        <v>291</v>
      </c>
      <c r="BM178" s="167" t="s">
        <v>401</v>
      </c>
    </row>
    <row r="179" spans="1:65" s="2" customFormat="1" ht="21.75" customHeight="1">
      <c r="A179" s="31"/>
      <c r="B179" s="154"/>
      <c r="C179" s="186" t="s">
        <v>274</v>
      </c>
      <c r="D179" s="186" t="s">
        <v>195</v>
      </c>
      <c r="E179" s="187" t="s">
        <v>925</v>
      </c>
      <c r="F179" s="188" t="s">
        <v>926</v>
      </c>
      <c r="G179" s="189" t="s">
        <v>146</v>
      </c>
      <c r="H179" s="190">
        <v>2</v>
      </c>
      <c r="I179" s="191"/>
      <c r="J179" s="192">
        <f t="shared" si="10"/>
        <v>0</v>
      </c>
      <c r="K179" s="193"/>
      <c r="L179" s="194"/>
      <c r="M179" s="195" t="s">
        <v>1</v>
      </c>
      <c r="N179" s="196" t="s">
        <v>41</v>
      </c>
      <c r="O179" s="60"/>
      <c r="P179" s="165">
        <f t="shared" si="11"/>
        <v>0</v>
      </c>
      <c r="Q179" s="165">
        <v>0</v>
      </c>
      <c r="R179" s="165">
        <f t="shared" si="12"/>
        <v>0</v>
      </c>
      <c r="S179" s="165">
        <v>0</v>
      </c>
      <c r="T179" s="166">
        <f t="shared" si="13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67" t="s">
        <v>747</v>
      </c>
      <c r="AT179" s="167" t="s">
        <v>195</v>
      </c>
      <c r="AU179" s="167" t="s">
        <v>86</v>
      </c>
      <c r="AY179" s="16" t="s">
        <v>141</v>
      </c>
      <c r="BE179" s="168">
        <f t="shared" si="14"/>
        <v>0</v>
      </c>
      <c r="BF179" s="168">
        <f t="shared" si="15"/>
        <v>0</v>
      </c>
      <c r="BG179" s="168">
        <f t="shared" si="16"/>
        <v>0</v>
      </c>
      <c r="BH179" s="168">
        <f t="shared" si="17"/>
        <v>0</v>
      </c>
      <c r="BI179" s="168">
        <f t="shared" si="18"/>
        <v>0</v>
      </c>
      <c r="BJ179" s="16" t="s">
        <v>86</v>
      </c>
      <c r="BK179" s="168">
        <f t="shared" si="19"/>
        <v>0</v>
      </c>
      <c r="BL179" s="16" t="s">
        <v>291</v>
      </c>
      <c r="BM179" s="167" t="s">
        <v>411</v>
      </c>
    </row>
    <row r="180" spans="1:65" s="2" customFormat="1" ht="16.5" customHeight="1">
      <c r="A180" s="31"/>
      <c r="B180" s="154"/>
      <c r="C180" s="186" t="s">
        <v>412</v>
      </c>
      <c r="D180" s="186" t="s">
        <v>195</v>
      </c>
      <c r="E180" s="187" t="s">
        <v>927</v>
      </c>
      <c r="F180" s="188" t="s">
        <v>928</v>
      </c>
      <c r="G180" s="189" t="s">
        <v>727</v>
      </c>
      <c r="H180" s="190">
        <v>10</v>
      </c>
      <c r="I180" s="191"/>
      <c r="J180" s="192">
        <f t="shared" si="10"/>
        <v>0</v>
      </c>
      <c r="K180" s="193"/>
      <c r="L180" s="194"/>
      <c r="M180" s="195" t="s">
        <v>1</v>
      </c>
      <c r="N180" s="196" t="s">
        <v>41</v>
      </c>
      <c r="O180" s="60"/>
      <c r="P180" s="165">
        <f t="shared" si="11"/>
        <v>0</v>
      </c>
      <c r="Q180" s="165">
        <v>0</v>
      </c>
      <c r="R180" s="165">
        <f t="shared" si="12"/>
        <v>0</v>
      </c>
      <c r="S180" s="165">
        <v>0</v>
      </c>
      <c r="T180" s="166">
        <f t="shared" si="13"/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67" t="s">
        <v>747</v>
      </c>
      <c r="AT180" s="167" t="s">
        <v>195</v>
      </c>
      <c r="AU180" s="167" t="s">
        <v>86</v>
      </c>
      <c r="AY180" s="16" t="s">
        <v>141</v>
      </c>
      <c r="BE180" s="168">
        <f t="shared" si="14"/>
        <v>0</v>
      </c>
      <c r="BF180" s="168">
        <f t="shared" si="15"/>
        <v>0</v>
      </c>
      <c r="BG180" s="168">
        <f t="shared" si="16"/>
        <v>0</v>
      </c>
      <c r="BH180" s="168">
        <f t="shared" si="17"/>
        <v>0</v>
      </c>
      <c r="BI180" s="168">
        <f t="shared" si="18"/>
        <v>0</v>
      </c>
      <c r="BJ180" s="16" t="s">
        <v>86</v>
      </c>
      <c r="BK180" s="168">
        <f t="shared" si="19"/>
        <v>0</v>
      </c>
      <c r="BL180" s="16" t="s">
        <v>291</v>
      </c>
      <c r="BM180" s="167" t="s">
        <v>415</v>
      </c>
    </row>
    <row r="181" spans="1:65" s="2" customFormat="1" ht="16.5" customHeight="1">
      <c r="A181" s="31"/>
      <c r="B181" s="154"/>
      <c r="C181" s="186" t="s">
        <v>279</v>
      </c>
      <c r="D181" s="186" t="s">
        <v>195</v>
      </c>
      <c r="E181" s="187" t="s">
        <v>758</v>
      </c>
      <c r="F181" s="188" t="s">
        <v>759</v>
      </c>
      <c r="G181" s="189" t="s">
        <v>442</v>
      </c>
      <c r="H181" s="190">
        <v>27.5</v>
      </c>
      <c r="I181" s="191"/>
      <c r="J181" s="192">
        <f t="shared" si="10"/>
        <v>0</v>
      </c>
      <c r="K181" s="193"/>
      <c r="L181" s="194"/>
      <c r="M181" s="195" t="s">
        <v>1</v>
      </c>
      <c r="N181" s="196" t="s">
        <v>41</v>
      </c>
      <c r="O181" s="60"/>
      <c r="P181" s="165">
        <f t="shared" si="11"/>
        <v>0</v>
      </c>
      <c r="Q181" s="165">
        <v>0</v>
      </c>
      <c r="R181" s="165">
        <f t="shared" si="12"/>
        <v>0</v>
      </c>
      <c r="S181" s="165">
        <v>0</v>
      </c>
      <c r="T181" s="166">
        <f t="shared" si="13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67" t="s">
        <v>747</v>
      </c>
      <c r="AT181" s="167" t="s">
        <v>195</v>
      </c>
      <c r="AU181" s="167" t="s">
        <v>86</v>
      </c>
      <c r="AY181" s="16" t="s">
        <v>141</v>
      </c>
      <c r="BE181" s="168">
        <f t="shared" si="14"/>
        <v>0</v>
      </c>
      <c r="BF181" s="168">
        <f t="shared" si="15"/>
        <v>0</v>
      </c>
      <c r="BG181" s="168">
        <f t="shared" si="16"/>
        <v>0</v>
      </c>
      <c r="BH181" s="168">
        <f t="shared" si="17"/>
        <v>0</v>
      </c>
      <c r="BI181" s="168">
        <f t="shared" si="18"/>
        <v>0</v>
      </c>
      <c r="BJ181" s="16" t="s">
        <v>86</v>
      </c>
      <c r="BK181" s="168">
        <f t="shared" si="19"/>
        <v>0</v>
      </c>
      <c r="BL181" s="16" t="s">
        <v>291</v>
      </c>
      <c r="BM181" s="167" t="s">
        <v>419</v>
      </c>
    </row>
    <row r="182" spans="1:65" s="2" customFormat="1" ht="16.5" customHeight="1">
      <c r="A182" s="31"/>
      <c r="B182" s="154"/>
      <c r="C182" s="186" t="s">
        <v>420</v>
      </c>
      <c r="D182" s="186" t="s">
        <v>195</v>
      </c>
      <c r="E182" s="187" t="s">
        <v>760</v>
      </c>
      <c r="F182" s="188" t="s">
        <v>761</v>
      </c>
      <c r="G182" s="189" t="s">
        <v>146</v>
      </c>
      <c r="H182" s="190">
        <v>6</v>
      </c>
      <c r="I182" s="191"/>
      <c r="J182" s="192">
        <f t="shared" si="10"/>
        <v>0</v>
      </c>
      <c r="K182" s="193"/>
      <c r="L182" s="194"/>
      <c r="M182" s="195" t="s">
        <v>1</v>
      </c>
      <c r="N182" s="196" t="s">
        <v>41</v>
      </c>
      <c r="O182" s="60"/>
      <c r="P182" s="165">
        <f t="shared" si="11"/>
        <v>0</v>
      </c>
      <c r="Q182" s="165">
        <v>0</v>
      </c>
      <c r="R182" s="165">
        <f t="shared" si="12"/>
        <v>0</v>
      </c>
      <c r="S182" s="165">
        <v>0</v>
      </c>
      <c r="T182" s="166">
        <f t="shared" si="13"/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67" t="s">
        <v>747</v>
      </c>
      <c r="AT182" s="167" t="s">
        <v>195</v>
      </c>
      <c r="AU182" s="167" t="s">
        <v>86</v>
      </c>
      <c r="AY182" s="16" t="s">
        <v>141</v>
      </c>
      <c r="BE182" s="168">
        <f t="shared" si="14"/>
        <v>0</v>
      </c>
      <c r="BF182" s="168">
        <f t="shared" si="15"/>
        <v>0</v>
      </c>
      <c r="BG182" s="168">
        <f t="shared" si="16"/>
        <v>0</v>
      </c>
      <c r="BH182" s="168">
        <f t="shared" si="17"/>
        <v>0</v>
      </c>
      <c r="BI182" s="168">
        <f t="shared" si="18"/>
        <v>0</v>
      </c>
      <c r="BJ182" s="16" t="s">
        <v>86</v>
      </c>
      <c r="BK182" s="168">
        <f t="shared" si="19"/>
        <v>0</v>
      </c>
      <c r="BL182" s="16" t="s">
        <v>291</v>
      </c>
      <c r="BM182" s="167" t="s">
        <v>423</v>
      </c>
    </row>
    <row r="183" spans="1:65" s="2" customFormat="1" ht="16.5" customHeight="1">
      <c r="A183" s="31"/>
      <c r="B183" s="154"/>
      <c r="C183" s="186" t="s">
        <v>287</v>
      </c>
      <c r="D183" s="186" t="s">
        <v>195</v>
      </c>
      <c r="E183" s="187" t="s">
        <v>764</v>
      </c>
      <c r="F183" s="188" t="s">
        <v>765</v>
      </c>
      <c r="G183" s="189" t="s">
        <v>146</v>
      </c>
      <c r="H183" s="190">
        <v>4</v>
      </c>
      <c r="I183" s="191"/>
      <c r="J183" s="192">
        <f t="shared" si="10"/>
        <v>0</v>
      </c>
      <c r="K183" s="193"/>
      <c r="L183" s="194"/>
      <c r="M183" s="195" t="s">
        <v>1</v>
      </c>
      <c r="N183" s="196" t="s">
        <v>41</v>
      </c>
      <c r="O183" s="60"/>
      <c r="P183" s="165">
        <f t="shared" si="11"/>
        <v>0</v>
      </c>
      <c r="Q183" s="165">
        <v>0</v>
      </c>
      <c r="R183" s="165">
        <f t="shared" si="12"/>
        <v>0</v>
      </c>
      <c r="S183" s="165">
        <v>0</v>
      </c>
      <c r="T183" s="166">
        <f t="shared" si="13"/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67" t="s">
        <v>747</v>
      </c>
      <c r="AT183" s="167" t="s">
        <v>195</v>
      </c>
      <c r="AU183" s="167" t="s">
        <v>86</v>
      </c>
      <c r="AY183" s="16" t="s">
        <v>141</v>
      </c>
      <c r="BE183" s="168">
        <f t="shared" si="14"/>
        <v>0</v>
      </c>
      <c r="BF183" s="168">
        <f t="shared" si="15"/>
        <v>0</v>
      </c>
      <c r="BG183" s="168">
        <f t="shared" si="16"/>
        <v>0</v>
      </c>
      <c r="BH183" s="168">
        <f t="shared" si="17"/>
        <v>0</v>
      </c>
      <c r="BI183" s="168">
        <f t="shared" si="18"/>
        <v>0</v>
      </c>
      <c r="BJ183" s="16" t="s">
        <v>86</v>
      </c>
      <c r="BK183" s="168">
        <f t="shared" si="19"/>
        <v>0</v>
      </c>
      <c r="BL183" s="16" t="s">
        <v>291</v>
      </c>
      <c r="BM183" s="167" t="s">
        <v>429</v>
      </c>
    </row>
    <row r="184" spans="1:65" s="2" customFormat="1" ht="16.5" customHeight="1">
      <c r="A184" s="31"/>
      <c r="B184" s="154"/>
      <c r="C184" s="186" t="s">
        <v>434</v>
      </c>
      <c r="D184" s="186" t="s">
        <v>195</v>
      </c>
      <c r="E184" s="187" t="s">
        <v>762</v>
      </c>
      <c r="F184" s="188" t="s">
        <v>763</v>
      </c>
      <c r="G184" s="189" t="s">
        <v>146</v>
      </c>
      <c r="H184" s="190">
        <v>4</v>
      </c>
      <c r="I184" s="191"/>
      <c r="J184" s="192">
        <f t="shared" si="10"/>
        <v>0</v>
      </c>
      <c r="K184" s="193"/>
      <c r="L184" s="194"/>
      <c r="M184" s="195" t="s">
        <v>1</v>
      </c>
      <c r="N184" s="196" t="s">
        <v>41</v>
      </c>
      <c r="O184" s="60"/>
      <c r="P184" s="165">
        <f t="shared" si="11"/>
        <v>0</v>
      </c>
      <c r="Q184" s="165">
        <v>0</v>
      </c>
      <c r="R184" s="165">
        <f t="shared" si="12"/>
        <v>0</v>
      </c>
      <c r="S184" s="165">
        <v>0</v>
      </c>
      <c r="T184" s="166">
        <f t="shared" si="13"/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167" t="s">
        <v>747</v>
      </c>
      <c r="AT184" s="167" t="s">
        <v>195</v>
      </c>
      <c r="AU184" s="167" t="s">
        <v>86</v>
      </c>
      <c r="AY184" s="16" t="s">
        <v>141</v>
      </c>
      <c r="BE184" s="168">
        <f t="shared" si="14"/>
        <v>0</v>
      </c>
      <c r="BF184" s="168">
        <f t="shared" si="15"/>
        <v>0</v>
      </c>
      <c r="BG184" s="168">
        <f t="shared" si="16"/>
        <v>0</v>
      </c>
      <c r="BH184" s="168">
        <f t="shared" si="17"/>
        <v>0</v>
      </c>
      <c r="BI184" s="168">
        <f t="shared" si="18"/>
        <v>0</v>
      </c>
      <c r="BJ184" s="16" t="s">
        <v>86</v>
      </c>
      <c r="BK184" s="168">
        <f t="shared" si="19"/>
        <v>0</v>
      </c>
      <c r="BL184" s="16" t="s">
        <v>291</v>
      </c>
      <c r="BM184" s="167" t="s">
        <v>437</v>
      </c>
    </row>
    <row r="185" spans="1:65" s="2" customFormat="1" ht="33" customHeight="1">
      <c r="A185" s="31"/>
      <c r="B185" s="154"/>
      <c r="C185" s="186" t="s">
        <v>291</v>
      </c>
      <c r="D185" s="186" t="s">
        <v>195</v>
      </c>
      <c r="E185" s="187" t="s">
        <v>780</v>
      </c>
      <c r="F185" s="188" t="s">
        <v>781</v>
      </c>
      <c r="G185" s="189" t="s">
        <v>178</v>
      </c>
      <c r="H185" s="190">
        <v>0.04</v>
      </c>
      <c r="I185" s="191"/>
      <c r="J185" s="192">
        <f t="shared" si="10"/>
        <v>0</v>
      </c>
      <c r="K185" s="193"/>
      <c r="L185" s="194"/>
      <c r="M185" s="195" t="s">
        <v>1</v>
      </c>
      <c r="N185" s="196" t="s">
        <v>41</v>
      </c>
      <c r="O185" s="60"/>
      <c r="P185" s="165">
        <f t="shared" si="11"/>
        <v>0</v>
      </c>
      <c r="Q185" s="165">
        <v>0</v>
      </c>
      <c r="R185" s="165">
        <f t="shared" si="12"/>
        <v>0</v>
      </c>
      <c r="S185" s="165">
        <v>0</v>
      </c>
      <c r="T185" s="166">
        <f t="shared" si="13"/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67" t="s">
        <v>747</v>
      </c>
      <c r="AT185" s="167" t="s">
        <v>195</v>
      </c>
      <c r="AU185" s="167" t="s">
        <v>86</v>
      </c>
      <c r="AY185" s="16" t="s">
        <v>141</v>
      </c>
      <c r="BE185" s="168">
        <f t="shared" si="14"/>
        <v>0</v>
      </c>
      <c r="BF185" s="168">
        <f t="shared" si="15"/>
        <v>0</v>
      </c>
      <c r="BG185" s="168">
        <f t="shared" si="16"/>
        <v>0</v>
      </c>
      <c r="BH185" s="168">
        <f t="shared" si="17"/>
        <v>0</v>
      </c>
      <c r="BI185" s="168">
        <f t="shared" si="18"/>
        <v>0</v>
      </c>
      <c r="BJ185" s="16" t="s">
        <v>86</v>
      </c>
      <c r="BK185" s="168">
        <f t="shared" si="19"/>
        <v>0</v>
      </c>
      <c r="BL185" s="16" t="s">
        <v>291</v>
      </c>
      <c r="BM185" s="167" t="s">
        <v>443</v>
      </c>
    </row>
    <row r="186" spans="1:65" s="2" customFormat="1" ht="24.2" customHeight="1">
      <c r="A186" s="31"/>
      <c r="B186" s="154"/>
      <c r="C186" s="155" t="s">
        <v>445</v>
      </c>
      <c r="D186" s="155" t="s">
        <v>143</v>
      </c>
      <c r="E186" s="156" t="s">
        <v>929</v>
      </c>
      <c r="F186" s="157" t="s">
        <v>930</v>
      </c>
      <c r="G186" s="158" t="s">
        <v>931</v>
      </c>
      <c r="H186" s="159">
        <v>1</v>
      </c>
      <c r="I186" s="160"/>
      <c r="J186" s="161">
        <f t="shared" ref="J186:J190" si="20">ROUND(I186*H186,2)</f>
        <v>0</v>
      </c>
      <c r="K186" s="162"/>
      <c r="L186" s="32"/>
      <c r="M186" s="163" t="s">
        <v>1</v>
      </c>
      <c r="N186" s="164" t="s">
        <v>41</v>
      </c>
      <c r="O186" s="60"/>
      <c r="P186" s="165">
        <f t="shared" ref="P186:P190" si="21">O186*H186</f>
        <v>0</v>
      </c>
      <c r="Q186" s="165">
        <v>0</v>
      </c>
      <c r="R186" s="165">
        <f t="shared" ref="R186:R190" si="22">Q186*H186</f>
        <v>0</v>
      </c>
      <c r="S186" s="165">
        <v>0</v>
      </c>
      <c r="T186" s="166">
        <f t="shared" ref="T186:T190" si="23">S186*H186</f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67" t="s">
        <v>291</v>
      </c>
      <c r="AT186" s="167" t="s">
        <v>143</v>
      </c>
      <c r="AU186" s="167" t="s">
        <v>86</v>
      </c>
      <c r="AY186" s="16" t="s">
        <v>141</v>
      </c>
      <c r="BE186" s="168">
        <f t="shared" si="14"/>
        <v>0</v>
      </c>
      <c r="BF186" s="168">
        <f t="shared" si="15"/>
        <v>0</v>
      </c>
      <c r="BG186" s="168">
        <f t="shared" si="16"/>
        <v>0</v>
      </c>
      <c r="BH186" s="168">
        <f t="shared" si="17"/>
        <v>0</v>
      </c>
      <c r="BI186" s="168">
        <f t="shared" si="18"/>
        <v>0</v>
      </c>
      <c r="BJ186" s="16" t="s">
        <v>86</v>
      </c>
      <c r="BK186" s="168">
        <f t="shared" si="19"/>
        <v>0</v>
      </c>
      <c r="BL186" s="16" t="s">
        <v>291</v>
      </c>
      <c r="BM186" s="167" t="s">
        <v>448</v>
      </c>
    </row>
    <row r="187" spans="1:65" s="2" customFormat="1" ht="16.5" customHeight="1">
      <c r="A187" s="31"/>
      <c r="B187" s="154"/>
      <c r="C187" s="155" t="s">
        <v>296</v>
      </c>
      <c r="D187" s="155" t="s">
        <v>143</v>
      </c>
      <c r="E187" s="156" t="s">
        <v>785</v>
      </c>
      <c r="F187" s="157" t="s">
        <v>786</v>
      </c>
      <c r="G187" s="158" t="s">
        <v>787</v>
      </c>
      <c r="H187" s="159">
        <v>40</v>
      </c>
      <c r="I187" s="160"/>
      <c r="J187" s="161">
        <f t="shared" si="20"/>
        <v>0</v>
      </c>
      <c r="K187" s="162"/>
      <c r="L187" s="32"/>
      <c r="M187" s="163" t="s">
        <v>1</v>
      </c>
      <c r="N187" s="164" t="s">
        <v>41</v>
      </c>
      <c r="O187" s="60"/>
      <c r="P187" s="165">
        <f t="shared" si="21"/>
        <v>0</v>
      </c>
      <c r="Q187" s="165">
        <v>0</v>
      </c>
      <c r="R187" s="165">
        <f t="shared" si="22"/>
        <v>0</v>
      </c>
      <c r="S187" s="165">
        <v>0</v>
      </c>
      <c r="T187" s="166">
        <f t="shared" si="23"/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67" t="s">
        <v>788</v>
      </c>
      <c r="AT187" s="167" t="s">
        <v>143</v>
      </c>
      <c r="AU187" s="167" t="s">
        <v>86</v>
      </c>
      <c r="AY187" s="16" t="s">
        <v>141</v>
      </c>
      <c r="BE187" s="168">
        <f t="shared" si="14"/>
        <v>0</v>
      </c>
      <c r="BF187" s="168">
        <f t="shared" si="15"/>
        <v>0</v>
      </c>
      <c r="BG187" s="168">
        <f t="shared" si="16"/>
        <v>0</v>
      </c>
      <c r="BH187" s="168">
        <f t="shared" si="17"/>
        <v>0</v>
      </c>
      <c r="BI187" s="168">
        <f t="shared" si="18"/>
        <v>0</v>
      </c>
      <c r="BJ187" s="16" t="s">
        <v>86</v>
      </c>
      <c r="BK187" s="168">
        <f t="shared" si="19"/>
        <v>0</v>
      </c>
      <c r="BL187" s="16" t="s">
        <v>788</v>
      </c>
      <c r="BM187" s="167" t="s">
        <v>453</v>
      </c>
    </row>
    <row r="188" spans="1:65" s="2" customFormat="1" ht="24.2" customHeight="1">
      <c r="A188" s="31"/>
      <c r="B188" s="154"/>
      <c r="C188" s="155" t="s">
        <v>456</v>
      </c>
      <c r="D188" s="155" t="s">
        <v>143</v>
      </c>
      <c r="E188" s="156" t="s">
        <v>789</v>
      </c>
      <c r="F188" s="157" t="s">
        <v>790</v>
      </c>
      <c r="G188" s="158" t="s">
        <v>787</v>
      </c>
      <c r="H188" s="159">
        <v>40</v>
      </c>
      <c r="I188" s="160"/>
      <c r="J188" s="161">
        <f t="shared" si="20"/>
        <v>0</v>
      </c>
      <c r="K188" s="162"/>
      <c r="L188" s="32"/>
      <c r="M188" s="163" t="s">
        <v>1</v>
      </c>
      <c r="N188" s="164" t="s">
        <v>41</v>
      </c>
      <c r="O188" s="60"/>
      <c r="P188" s="165">
        <f t="shared" si="21"/>
        <v>0</v>
      </c>
      <c r="Q188" s="165">
        <v>0</v>
      </c>
      <c r="R188" s="165">
        <f t="shared" si="22"/>
        <v>0</v>
      </c>
      <c r="S188" s="165">
        <v>0</v>
      </c>
      <c r="T188" s="166">
        <f t="shared" si="23"/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67" t="s">
        <v>788</v>
      </c>
      <c r="AT188" s="167" t="s">
        <v>143</v>
      </c>
      <c r="AU188" s="167" t="s">
        <v>86</v>
      </c>
      <c r="AY188" s="16" t="s">
        <v>141</v>
      </c>
      <c r="BE188" s="168">
        <f t="shared" si="14"/>
        <v>0</v>
      </c>
      <c r="BF188" s="168">
        <f t="shared" si="15"/>
        <v>0</v>
      </c>
      <c r="BG188" s="168">
        <f t="shared" si="16"/>
        <v>0</v>
      </c>
      <c r="BH188" s="168">
        <f t="shared" si="17"/>
        <v>0</v>
      </c>
      <c r="BI188" s="168">
        <f t="shared" si="18"/>
        <v>0</v>
      </c>
      <c r="BJ188" s="16" t="s">
        <v>86</v>
      </c>
      <c r="BK188" s="168">
        <f t="shared" si="19"/>
        <v>0</v>
      </c>
      <c r="BL188" s="16" t="s">
        <v>788</v>
      </c>
      <c r="BM188" s="167" t="s">
        <v>459</v>
      </c>
    </row>
    <row r="189" spans="1:65" s="2" customFormat="1" ht="16.5" customHeight="1">
      <c r="A189" s="31"/>
      <c r="B189" s="154"/>
      <c r="C189" s="155" t="s">
        <v>299</v>
      </c>
      <c r="D189" s="155" t="s">
        <v>143</v>
      </c>
      <c r="E189" s="156" t="s">
        <v>791</v>
      </c>
      <c r="F189" s="157" t="s">
        <v>792</v>
      </c>
      <c r="G189" s="158" t="s">
        <v>793</v>
      </c>
      <c r="H189" s="209"/>
      <c r="I189" s="160"/>
      <c r="J189" s="161">
        <f t="shared" si="20"/>
        <v>0</v>
      </c>
      <c r="K189" s="162"/>
      <c r="L189" s="32"/>
      <c r="M189" s="163" t="s">
        <v>1</v>
      </c>
      <c r="N189" s="164" t="s">
        <v>41</v>
      </c>
      <c r="O189" s="60"/>
      <c r="P189" s="165">
        <f t="shared" si="21"/>
        <v>0</v>
      </c>
      <c r="Q189" s="165">
        <v>0</v>
      </c>
      <c r="R189" s="165">
        <f t="shared" si="22"/>
        <v>0</v>
      </c>
      <c r="S189" s="165">
        <v>0</v>
      </c>
      <c r="T189" s="166">
        <f t="shared" si="23"/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167" t="s">
        <v>291</v>
      </c>
      <c r="AT189" s="167" t="s">
        <v>143</v>
      </c>
      <c r="AU189" s="167" t="s">
        <v>86</v>
      </c>
      <c r="AY189" s="16" t="s">
        <v>141</v>
      </c>
      <c r="BE189" s="168">
        <f t="shared" si="14"/>
        <v>0</v>
      </c>
      <c r="BF189" s="168">
        <f t="shared" si="15"/>
        <v>0</v>
      </c>
      <c r="BG189" s="168">
        <f t="shared" si="16"/>
        <v>0</v>
      </c>
      <c r="BH189" s="168">
        <f t="shared" si="17"/>
        <v>0</v>
      </c>
      <c r="BI189" s="168">
        <f t="shared" si="18"/>
        <v>0</v>
      </c>
      <c r="BJ189" s="16" t="s">
        <v>86</v>
      </c>
      <c r="BK189" s="168">
        <f t="shared" si="19"/>
        <v>0</v>
      </c>
      <c r="BL189" s="16" t="s">
        <v>291</v>
      </c>
      <c r="BM189" s="167" t="s">
        <v>462</v>
      </c>
    </row>
    <row r="190" spans="1:65" s="2" customFormat="1" ht="16.5" customHeight="1">
      <c r="A190" s="31"/>
      <c r="B190" s="154"/>
      <c r="C190" s="155" t="s">
        <v>465</v>
      </c>
      <c r="D190" s="155" t="s">
        <v>143</v>
      </c>
      <c r="E190" s="156" t="s">
        <v>794</v>
      </c>
      <c r="F190" s="157" t="s">
        <v>795</v>
      </c>
      <c r="G190" s="158" t="s">
        <v>793</v>
      </c>
      <c r="H190" s="209"/>
      <c r="I190" s="160"/>
      <c r="J190" s="161">
        <f t="shared" si="20"/>
        <v>0</v>
      </c>
      <c r="K190" s="162"/>
      <c r="L190" s="32"/>
      <c r="M190" s="163" t="s">
        <v>1</v>
      </c>
      <c r="N190" s="164" t="s">
        <v>41</v>
      </c>
      <c r="O190" s="60"/>
      <c r="P190" s="165">
        <f t="shared" si="21"/>
        <v>0</v>
      </c>
      <c r="Q190" s="165">
        <v>0</v>
      </c>
      <c r="R190" s="165">
        <f t="shared" si="22"/>
        <v>0</v>
      </c>
      <c r="S190" s="165">
        <v>0</v>
      </c>
      <c r="T190" s="166">
        <f t="shared" si="23"/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67" t="s">
        <v>291</v>
      </c>
      <c r="AT190" s="167" t="s">
        <v>143</v>
      </c>
      <c r="AU190" s="167" t="s">
        <v>86</v>
      </c>
      <c r="AY190" s="16" t="s">
        <v>141</v>
      </c>
      <c r="BE190" s="168">
        <f t="shared" si="14"/>
        <v>0</v>
      </c>
      <c r="BF190" s="168">
        <f t="shared" si="15"/>
        <v>0</v>
      </c>
      <c r="BG190" s="168">
        <f t="shared" si="16"/>
        <v>0</v>
      </c>
      <c r="BH190" s="168">
        <f t="shared" si="17"/>
        <v>0</v>
      </c>
      <c r="BI190" s="168">
        <f t="shared" si="18"/>
        <v>0</v>
      </c>
      <c r="BJ190" s="16" t="s">
        <v>86</v>
      </c>
      <c r="BK190" s="168">
        <f t="shared" si="19"/>
        <v>0</v>
      </c>
      <c r="BL190" s="16" t="s">
        <v>291</v>
      </c>
      <c r="BM190" s="167" t="s">
        <v>468</v>
      </c>
    </row>
    <row r="191" spans="1:65" s="12" customFormat="1" ht="22.9" customHeight="1">
      <c r="B191" s="141"/>
      <c r="D191" s="142" t="s">
        <v>74</v>
      </c>
      <c r="E191" s="152" t="s">
        <v>796</v>
      </c>
      <c r="F191" s="152" t="s">
        <v>797</v>
      </c>
      <c r="I191" s="144"/>
      <c r="J191" s="153">
        <f>BK191</f>
        <v>0</v>
      </c>
      <c r="L191" s="141"/>
      <c r="M191" s="146"/>
      <c r="N191" s="147"/>
      <c r="O191" s="147"/>
      <c r="P191" s="148">
        <f>SUM(P192:P219)</f>
        <v>0</v>
      </c>
      <c r="Q191" s="147"/>
      <c r="R191" s="148">
        <f>SUM(R192:R219)</f>
        <v>0</v>
      </c>
      <c r="S191" s="147"/>
      <c r="T191" s="149">
        <f>SUM(T192:T219)</f>
        <v>0</v>
      </c>
      <c r="AR191" s="142" t="s">
        <v>156</v>
      </c>
      <c r="AT191" s="150" t="s">
        <v>74</v>
      </c>
      <c r="AU191" s="150" t="s">
        <v>81</v>
      </c>
      <c r="AY191" s="142" t="s">
        <v>141</v>
      </c>
      <c r="BK191" s="151">
        <f>SUM(BK192:BK219)</f>
        <v>0</v>
      </c>
    </row>
    <row r="192" spans="1:65" s="2" customFormat="1" ht="24.2" customHeight="1">
      <c r="A192" s="31"/>
      <c r="B192" s="154"/>
      <c r="C192" s="155" t="s">
        <v>305</v>
      </c>
      <c r="D192" s="155" t="s">
        <v>143</v>
      </c>
      <c r="E192" s="156" t="s">
        <v>798</v>
      </c>
      <c r="F192" s="157" t="s">
        <v>799</v>
      </c>
      <c r="G192" s="158" t="s">
        <v>800</v>
      </c>
      <c r="H192" s="159">
        <v>0.106</v>
      </c>
      <c r="I192" s="160"/>
      <c r="J192" s="161">
        <f t="shared" ref="J192:J219" si="24">ROUND(I192*H192,2)</f>
        <v>0</v>
      </c>
      <c r="K192" s="162"/>
      <c r="L192" s="32"/>
      <c r="M192" s="163" t="s">
        <v>1</v>
      </c>
      <c r="N192" s="164" t="s">
        <v>41</v>
      </c>
      <c r="O192" s="60"/>
      <c r="P192" s="165">
        <f t="shared" ref="P192:P219" si="25">O192*H192</f>
        <v>0</v>
      </c>
      <c r="Q192" s="165">
        <v>0</v>
      </c>
      <c r="R192" s="165">
        <f t="shared" ref="R192:R219" si="26">Q192*H192</f>
        <v>0</v>
      </c>
      <c r="S192" s="165">
        <v>0</v>
      </c>
      <c r="T192" s="166">
        <f t="shared" ref="T192:T219" si="27">S192*H192</f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167" t="s">
        <v>291</v>
      </c>
      <c r="AT192" s="167" t="s">
        <v>143</v>
      </c>
      <c r="AU192" s="167" t="s">
        <v>86</v>
      </c>
      <c r="AY192" s="16" t="s">
        <v>141</v>
      </c>
      <c r="BE192" s="168">
        <f t="shared" ref="BE192:BE219" si="28">IF(N192="základná",J192,0)</f>
        <v>0</v>
      </c>
      <c r="BF192" s="168">
        <f t="shared" ref="BF192:BF219" si="29">IF(N192="znížená",J192,0)</f>
        <v>0</v>
      </c>
      <c r="BG192" s="168">
        <f t="shared" ref="BG192:BG219" si="30">IF(N192="zákl. prenesená",J192,0)</f>
        <v>0</v>
      </c>
      <c r="BH192" s="168">
        <f t="shared" ref="BH192:BH219" si="31">IF(N192="zníž. prenesená",J192,0)</f>
        <v>0</v>
      </c>
      <c r="BI192" s="168">
        <f t="shared" ref="BI192:BI219" si="32">IF(N192="nulová",J192,0)</f>
        <v>0</v>
      </c>
      <c r="BJ192" s="16" t="s">
        <v>86</v>
      </c>
      <c r="BK192" s="168">
        <f t="shared" ref="BK192:BK219" si="33">ROUND(I192*H192,2)</f>
        <v>0</v>
      </c>
      <c r="BL192" s="16" t="s">
        <v>291</v>
      </c>
      <c r="BM192" s="167" t="s">
        <v>477</v>
      </c>
    </row>
    <row r="193" spans="1:65" s="2" customFormat="1" ht="16.5" customHeight="1">
      <c r="A193" s="31"/>
      <c r="B193" s="154"/>
      <c r="C193" s="155" t="s">
        <v>853</v>
      </c>
      <c r="D193" s="155" t="s">
        <v>143</v>
      </c>
      <c r="E193" s="156" t="s">
        <v>801</v>
      </c>
      <c r="F193" s="157" t="s">
        <v>802</v>
      </c>
      <c r="G193" s="158" t="s">
        <v>153</v>
      </c>
      <c r="H193" s="159">
        <v>4.2</v>
      </c>
      <c r="I193" s="160"/>
      <c r="J193" s="161">
        <f t="shared" si="24"/>
        <v>0</v>
      </c>
      <c r="K193" s="162"/>
      <c r="L193" s="32"/>
      <c r="M193" s="163" t="s">
        <v>1</v>
      </c>
      <c r="N193" s="164" t="s">
        <v>41</v>
      </c>
      <c r="O193" s="60"/>
      <c r="P193" s="165">
        <f t="shared" si="25"/>
        <v>0</v>
      </c>
      <c r="Q193" s="165">
        <v>0</v>
      </c>
      <c r="R193" s="165">
        <f t="shared" si="26"/>
        <v>0</v>
      </c>
      <c r="S193" s="165">
        <v>0</v>
      </c>
      <c r="T193" s="166">
        <f t="shared" si="27"/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167" t="s">
        <v>291</v>
      </c>
      <c r="AT193" s="167" t="s">
        <v>143</v>
      </c>
      <c r="AU193" s="167" t="s">
        <v>86</v>
      </c>
      <c r="AY193" s="16" t="s">
        <v>141</v>
      </c>
      <c r="BE193" s="168">
        <f t="shared" si="28"/>
        <v>0</v>
      </c>
      <c r="BF193" s="168">
        <f t="shared" si="29"/>
        <v>0</v>
      </c>
      <c r="BG193" s="168">
        <f t="shared" si="30"/>
        <v>0</v>
      </c>
      <c r="BH193" s="168">
        <f t="shared" si="31"/>
        <v>0</v>
      </c>
      <c r="BI193" s="168">
        <f t="shared" si="32"/>
        <v>0</v>
      </c>
      <c r="BJ193" s="16" t="s">
        <v>86</v>
      </c>
      <c r="BK193" s="168">
        <f t="shared" si="33"/>
        <v>0</v>
      </c>
      <c r="BL193" s="16" t="s">
        <v>291</v>
      </c>
      <c r="BM193" s="167" t="s">
        <v>856</v>
      </c>
    </row>
    <row r="194" spans="1:65" s="2" customFormat="1" ht="24.2" customHeight="1">
      <c r="A194" s="31"/>
      <c r="B194" s="154"/>
      <c r="C194" s="155" t="s">
        <v>310</v>
      </c>
      <c r="D194" s="155" t="s">
        <v>143</v>
      </c>
      <c r="E194" s="156" t="s">
        <v>803</v>
      </c>
      <c r="F194" s="157" t="s">
        <v>804</v>
      </c>
      <c r="G194" s="158" t="s">
        <v>153</v>
      </c>
      <c r="H194" s="159">
        <v>4.2</v>
      </c>
      <c r="I194" s="160"/>
      <c r="J194" s="161">
        <f t="shared" si="24"/>
        <v>0</v>
      </c>
      <c r="K194" s="162"/>
      <c r="L194" s="32"/>
      <c r="M194" s="163" t="s">
        <v>1</v>
      </c>
      <c r="N194" s="164" t="s">
        <v>41</v>
      </c>
      <c r="O194" s="60"/>
      <c r="P194" s="165">
        <f t="shared" si="25"/>
        <v>0</v>
      </c>
      <c r="Q194" s="165">
        <v>0</v>
      </c>
      <c r="R194" s="165">
        <f t="shared" si="26"/>
        <v>0</v>
      </c>
      <c r="S194" s="165">
        <v>0</v>
      </c>
      <c r="T194" s="166">
        <f t="shared" si="27"/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R194" s="167" t="s">
        <v>291</v>
      </c>
      <c r="AT194" s="167" t="s">
        <v>143</v>
      </c>
      <c r="AU194" s="167" t="s">
        <v>86</v>
      </c>
      <c r="AY194" s="16" t="s">
        <v>141</v>
      </c>
      <c r="BE194" s="168">
        <f t="shared" si="28"/>
        <v>0</v>
      </c>
      <c r="BF194" s="168">
        <f t="shared" si="29"/>
        <v>0</v>
      </c>
      <c r="BG194" s="168">
        <f t="shared" si="30"/>
        <v>0</v>
      </c>
      <c r="BH194" s="168">
        <f t="shared" si="31"/>
        <v>0</v>
      </c>
      <c r="BI194" s="168">
        <f t="shared" si="32"/>
        <v>0</v>
      </c>
      <c r="BJ194" s="16" t="s">
        <v>86</v>
      </c>
      <c r="BK194" s="168">
        <f t="shared" si="33"/>
        <v>0</v>
      </c>
      <c r="BL194" s="16" t="s">
        <v>291</v>
      </c>
      <c r="BM194" s="167" t="s">
        <v>932</v>
      </c>
    </row>
    <row r="195" spans="1:65" s="2" customFormat="1" ht="24.2" customHeight="1">
      <c r="A195" s="31"/>
      <c r="B195" s="154"/>
      <c r="C195" s="155" t="s">
        <v>933</v>
      </c>
      <c r="D195" s="155" t="s">
        <v>143</v>
      </c>
      <c r="E195" s="156" t="s">
        <v>805</v>
      </c>
      <c r="F195" s="157" t="s">
        <v>806</v>
      </c>
      <c r="G195" s="158" t="s">
        <v>168</v>
      </c>
      <c r="H195" s="159">
        <v>24</v>
      </c>
      <c r="I195" s="160"/>
      <c r="J195" s="161">
        <f t="shared" si="24"/>
        <v>0</v>
      </c>
      <c r="K195" s="162"/>
      <c r="L195" s="32"/>
      <c r="M195" s="163" t="s">
        <v>1</v>
      </c>
      <c r="N195" s="164" t="s">
        <v>41</v>
      </c>
      <c r="O195" s="60"/>
      <c r="P195" s="165">
        <f t="shared" si="25"/>
        <v>0</v>
      </c>
      <c r="Q195" s="165">
        <v>0</v>
      </c>
      <c r="R195" s="165">
        <f t="shared" si="26"/>
        <v>0</v>
      </c>
      <c r="S195" s="165">
        <v>0</v>
      </c>
      <c r="T195" s="166">
        <f t="shared" si="27"/>
        <v>0</v>
      </c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167" t="s">
        <v>291</v>
      </c>
      <c r="AT195" s="167" t="s">
        <v>143</v>
      </c>
      <c r="AU195" s="167" t="s">
        <v>86</v>
      </c>
      <c r="AY195" s="16" t="s">
        <v>141</v>
      </c>
      <c r="BE195" s="168">
        <f t="shared" si="28"/>
        <v>0</v>
      </c>
      <c r="BF195" s="168">
        <f t="shared" si="29"/>
        <v>0</v>
      </c>
      <c r="BG195" s="168">
        <f t="shared" si="30"/>
        <v>0</v>
      </c>
      <c r="BH195" s="168">
        <f t="shared" si="31"/>
        <v>0</v>
      </c>
      <c r="BI195" s="168">
        <f t="shared" si="32"/>
        <v>0</v>
      </c>
      <c r="BJ195" s="16" t="s">
        <v>86</v>
      </c>
      <c r="BK195" s="168">
        <f t="shared" si="33"/>
        <v>0</v>
      </c>
      <c r="BL195" s="16" t="s">
        <v>291</v>
      </c>
      <c r="BM195" s="167" t="s">
        <v>934</v>
      </c>
    </row>
    <row r="196" spans="1:65" s="2" customFormat="1" ht="24.2" customHeight="1">
      <c r="A196" s="31"/>
      <c r="B196" s="154"/>
      <c r="C196" s="155" t="s">
        <v>314</v>
      </c>
      <c r="D196" s="155" t="s">
        <v>143</v>
      </c>
      <c r="E196" s="156" t="s">
        <v>807</v>
      </c>
      <c r="F196" s="157" t="s">
        <v>808</v>
      </c>
      <c r="G196" s="158" t="s">
        <v>168</v>
      </c>
      <c r="H196" s="159">
        <v>70</v>
      </c>
      <c r="I196" s="160"/>
      <c r="J196" s="161">
        <f t="shared" si="24"/>
        <v>0</v>
      </c>
      <c r="K196" s="162"/>
      <c r="L196" s="32"/>
      <c r="M196" s="163" t="s">
        <v>1</v>
      </c>
      <c r="N196" s="164" t="s">
        <v>41</v>
      </c>
      <c r="O196" s="60"/>
      <c r="P196" s="165">
        <f t="shared" si="25"/>
        <v>0</v>
      </c>
      <c r="Q196" s="165">
        <v>0</v>
      </c>
      <c r="R196" s="165">
        <f t="shared" si="26"/>
        <v>0</v>
      </c>
      <c r="S196" s="165">
        <v>0</v>
      </c>
      <c r="T196" s="166">
        <f t="shared" si="27"/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167" t="s">
        <v>291</v>
      </c>
      <c r="AT196" s="167" t="s">
        <v>143</v>
      </c>
      <c r="AU196" s="167" t="s">
        <v>86</v>
      </c>
      <c r="AY196" s="16" t="s">
        <v>141</v>
      </c>
      <c r="BE196" s="168">
        <f t="shared" si="28"/>
        <v>0</v>
      </c>
      <c r="BF196" s="168">
        <f t="shared" si="29"/>
        <v>0</v>
      </c>
      <c r="BG196" s="168">
        <f t="shared" si="30"/>
        <v>0</v>
      </c>
      <c r="BH196" s="168">
        <f t="shared" si="31"/>
        <v>0</v>
      </c>
      <c r="BI196" s="168">
        <f t="shared" si="32"/>
        <v>0</v>
      </c>
      <c r="BJ196" s="16" t="s">
        <v>86</v>
      </c>
      <c r="BK196" s="168">
        <f t="shared" si="33"/>
        <v>0</v>
      </c>
      <c r="BL196" s="16" t="s">
        <v>291</v>
      </c>
      <c r="BM196" s="167" t="s">
        <v>935</v>
      </c>
    </row>
    <row r="197" spans="1:65" s="2" customFormat="1" ht="24.2" customHeight="1">
      <c r="A197" s="31"/>
      <c r="B197" s="154"/>
      <c r="C197" s="155" t="s">
        <v>936</v>
      </c>
      <c r="D197" s="155" t="s">
        <v>143</v>
      </c>
      <c r="E197" s="156" t="s">
        <v>809</v>
      </c>
      <c r="F197" s="157" t="s">
        <v>810</v>
      </c>
      <c r="G197" s="158" t="s">
        <v>168</v>
      </c>
      <c r="H197" s="159">
        <v>12</v>
      </c>
      <c r="I197" s="160"/>
      <c r="J197" s="161">
        <f t="shared" si="24"/>
        <v>0</v>
      </c>
      <c r="K197" s="162"/>
      <c r="L197" s="32"/>
      <c r="M197" s="163" t="s">
        <v>1</v>
      </c>
      <c r="N197" s="164" t="s">
        <v>41</v>
      </c>
      <c r="O197" s="60"/>
      <c r="P197" s="165">
        <f t="shared" si="25"/>
        <v>0</v>
      </c>
      <c r="Q197" s="165">
        <v>0</v>
      </c>
      <c r="R197" s="165">
        <f t="shared" si="26"/>
        <v>0</v>
      </c>
      <c r="S197" s="165">
        <v>0</v>
      </c>
      <c r="T197" s="166">
        <f t="shared" si="27"/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R197" s="167" t="s">
        <v>291</v>
      </c>
      <c r="AT197" s="167" t="s">
        <v>143</v>
      </c>
      <c r="AU197" s="167" t="s">
        <v>86</v>
      </c>
      <c r="AY197" s="16" t="s">
        <v>141</v>
      </c>
      <c r="BE197" s="168">
        <f t="shared" si="28"/>
        <v>0</v>
      </c>
      <c r="BF197" s="168">
        <f t="shared" si="29"/>
        <v>0</v>
      </c>
      <c r="BG197" s="168">
        <f t="shared" si="30"/>
        <v>0</v>
      </c>
      <c r="BH197" s="168">
        <f t="shared" si="31"/>
        <v>0</v>
      </c>
      <c r="BI197" s="168">
        <f t="shared" si="32"/>
        <v>0</v>
      </c>
      <c r="BJ197" s="16" t="s">
        <v>86</v>
      </c>
      <c r="BK197" s="168">
        <f t="shared" si="33"/>
        <v>0</v>
      </c>
      <c r="BL197" s="16" t="s">
        <v>291</v>
      </c>
      <c r="BM197" s="167" t="s">
        <v>937</v>
      </c>
    </row>
    <row r="198" spans="1:65" s="2" customFormat="1" ht="24.2" customHeight="1">
      <c r="A198" s="31"/>
      <c r="B198" s="154"/>
      <c r="C198" s="155" t="s">
        <v>317</v>
      </c>
      <c r="D198" s="155" t="s">
        <v>143</v>
      </c>
      <c r="E198" s="156" t="s">
        <v>811</v>
      </c>
      <c r="F198" s="157" t="s">
        <v>812</v>
      </c>
      <c r="G198" s="158" t="s">
        <v>178</v>
      </c>
      <c r="H198" s="159">
        <v>28.7</v>
      </c>
      <c r="I198" s="160"/>
      <c r="J198" s="161">
        <f t="shared" si="24"/>
        <v>0</v>
      </c>
      <c r="K198" s="162"/>
      <c r="L198" s="32"/>
      <c r="M198" s="163" t="s">
        <v>1</v>
      </c>
      <c r="N198" s="164" t="s">
        <v>41</v>
      </c>
      <c r="O198" s="60"/>
      <c r="P198" s="165">
        <f t="shared" si="25"/>
        <v>0</v>
      </c>
      <c r="Q198" s="165">
        <v>0</v>
      </c>
      <c r="R198" s="165">
        <f t="shared" si="26"/>
        <v>0</v>
      </c>
      <c r="S198" s="165">
        <v>0</v>
      </c>
      <c r="T198" s="166">
        <f t="shared" si="27"/>
        <v>0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167" t="s">
        <v>291</v>
      </c>
      <c r="AT198" s="167" t="s">
        <v>143</v>
      </c>
      <c r="AU198" s="167" t="s">
        <v>86</v>
      </c>
      <c r="AY198" s="16" t="s">
        <v>141</v>
      </c>
      <c r="BE198" s="168">
        <f t="shared" si="28"/>
        <v>0</v>
      </c>
      <c r="BF198" s="168">
        <f t="shared" si="29"/>
        <v>0</v>
      </c>
      <c r="BG198" s="168">
        <f t="shared" si="30"/>
        <v>0</v>
      </c>
      <c r="BH198" s="168">
        <f t="shared" si="31"/>
        <v>0</v>
      </c>
      <c r="BI198" s="168">
        <f t="shared" si="32"/>
        <v>0</v>
      </c>
      <c r="BJ198" s="16" t="s">
        <v>86</v>
      </c>
      <c r="BK198" s="168">
        <f t="shared" si="33"/>
        <v>0</v>
      </c>
      <c r="BL198" s="16" t="s">
        <v>291</v>
      </c>
      <c r="BM198" s="167" t="s">
        <v>938</v>
      </c>
    </row>
    <row r="199" spans="1:65" s="2" customFormat="1" ht="24.2" customHeight="1">
      <c r="A199" s="31"/>
      <c r="B199" s="154"/>
      <c r="C199" s="155" t="s">
        <v>939</v>
      </c>
      <c r="D199" s="155" t="s">
        <v>143</v>
      </c>
      <c r="E199" s="156" t="s">
        <v>813</v>
      </c>
      <c r="F199" s="157" t="s">
        <v>814</v>
      </c>
      <c r="G199" s="158" t="s">
        <v>168</v>
      </c>
      <c r="H199" s="159">
        <v>24</v>
      </c>
      <c r="I199" s="160"/>
      <c r="J199" s="161">
        <f t="shared" si="24"/>
        <v>0</v>
      </c>
      <c r="K199" s="162"/>
      <c r="L199" s="32"/>
      <c r="M199" s="163" t="s">
        <v>1</v>
      </c>
      <c r="N199" s="164" t="s">
        <v>41</v>
      </c>
      <c r="O199" s="60"/>
      <c r="P199" s="165">
        <f t="shared" si="25"/>
        <v>0</v>
      </c>
      <c r="Q199" s="165">
        <v>0</v>
      </c>
      <c r="R199" s="165">
        <f t="shared" si="26"/>
        <v>0</v>
      </c>
      <c r="S199" s="165">
        <v>0</v>
      </c>
      <c r="T199" s="166">
        <f t="shared" si="27"/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67" t="s">
        <v>291</v>
      </c>
      <c r="AT199" s="167" t="s">
        <v>143</v>
      </c>
      <c r="AU199" s="167" t="s">
        <v>86</v>
      </c>
      <c r="AY199" s="16" t="s">
        <v>141</v>
      </c>
      <c r="BE199" s="168">
        <f t="shared" si="28"/>
        <v>0</v>
      </c>
      <c r="BF199" s="168">
        <f t="shared" si="29"/>
        <v>0</v>
      </c>
      <c r="BG199" s="168">
        <f t="shared" si="30"/>
        <v>0</v>
      </c>
      <c r="BH199" s="168">
        <f t="shared" si="31"/>
        <v>0</v>
      </c>
      <c r="BI199" s="168">
        <f t="shared" si="32"/>
        <v>0</v>
      </c>
      <c r="BJ199" s="16" t="s">
        <v>86</v>
      </c>
      <c r="BK199" s="168">
        <f t="shared" si="33"/>
        <v>0</v>
      </c>
      <c r="BL199" s="16" t="s">
        <v>291</v>
      </c>
      <c r="BM199" s="167" t="s">
        <v>940</v>
      </c>
    </row>
    <row r="200" spans="1:65" s="2" customFormat="1" ht="16.5" customHeight="1">
      <c r="A200" s="31"/>
      <c r="B200" s="154"/>
      <c r="C200" s="155" t="s">
        <v>322</v>
      </c>
      <c r="D200" s="155" t="s">
        <v>143</v>
      </c>
      <c r="E200" s="156" t="s">
        <v>815</v>
      </c>
      <c r="F200" s="157" t="s">
        <v>816</v>
      </c>
      <c r="G200" s="158" t="s">
        <v>727</v>
      </c>
      <c r="H200" s="159">
        <v>2</v>
      </c>
      <c r="I200" s="160"/>
      <c r="J200" s="161">
        <f t="shared" si="24"/>
        <v>0</v>
      </c>
      <c r="K200" s="162"/>
      <c r="L200" s="32"/>
      <c r="M200" s="163" t="s">
        <v>1</v>
      </c>
      <c r="N200" s="164" t="s">
        <v>41</v>
      </c>
      <c r="O200" s="60"/>
      <c r="P200" s="165">
        <f t="shared" si="25"/>
        <v>0</v>
      </c>
      <c r="Q200" s="165">
        <v>0</v>
      </c>
      <c r="R200" s="165">
        <f t="shared" si="26"/>
        <v>0</v>
      </c>
      <c r="S200" s="165">
        <v>0</v>
      </c>
      <c r="T200" s="166">
        <f t="shared" si="27"/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167" t="s">
        <v>291</v>
      </c>
      <c r="AT200" s="167" t="s">
        <v>143</v>
      </c>
      <c r="AU200" s="167" t="s">
        <v>86</v>
      </c>
      <c r="AY200" s="16" t="s">
        <v>141</v>
      </c>
      <c r="BE200" s="168">
        <f t="shared" si="28"/>
        <v>0</v>
      </c>
      <c r="BF200" s="168">
        <f t="shared" si="29"/>
        <v>0</v>
      </c>
      <c r="BG200" s="168">
        <f t="shared" si="30"/>
        <v>0</v>
      </c>
      <c r="BH200" s="168">
        <f t="shared" si="31"/>
        <v>0</v>
      </c>
      <c r="BI200" s="168">
        <f t="shared" si="32"/>
        <v>0</v>
      </c>
      <c r="BJ200" s="16" t="s">
        <v>86</v>
      </c>
      <c r="BK200" s="168">
        <f t="shared" si="33"/>
        <v>0</v>
      </c>
      <c r="BL200" s="16" t="s">
        <v>291</v>
      </c>
      <c r="BM200" s="167" t="s">
        <v>941</v>
      </c>
    </row>
    <row r="201" spans="1:65" s="2" customFormat="1" ht="24.2" customHeight="1">
      <c r="A201" s="31"/>
      <c r="B201" s="154"/>
      <c r="C201" s="155" t="s">
        <v>942</v>
      </c>
      <c r="D201" s="155" t="s">
        <v>143</v>
      </c>
      <c r="E201" s="156" t="s">
        <v>817</v>
      </c>
      <c r="F201" s="157" t="s">
        <v>818</v>
      </c>
      <c r="G201" s="158" t="s">
        <v>168</v>
      </c>
      <c r="H201" s="159">
        <v>82</v>
      </c>
      <c r="I201" s="160"/>
      <c r="J201" s="161">
        <f t="shared" si="24"/>
        <v>0</v>
      </c>
      <c r="K201" s="162"/>
      <c r="L201" s="32"/>
      <c r="M201" s="163" t="s">
        <v>1</v>
      </c>
      <c r="N201" s="164" t="s">
        <v>41</v>
      </c>
      <c r="O201" s="60"/>
      <c r="P201" s="165">
        <f t="shared" si="25"/>
        <v>0</v>
      </c>
      <c r="Q201" s="165">
        <v>0</v>
      </c>
      <c r="R201" s="165">
        <f t="shared" si="26"/>
        <v>0</v>
      </c>
      <c r="S201" s="165">
        <v>0</v>
      </c>
      <c r="T201" s="166">
        <f t="shared" si="27"/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167" t="s">
        <v>291</v>
      </c>
      <c r="AT201" s="167" t="s">
        <v>143</v>
      </c>
      <c r="AU201" s="167" t="s">
        <v>86</v>
      </c>
      <c r="AY201" s="16" t="s">
        <v>141</v>
      </c>
      <c r="BE201" s="168">
        <f t="shared" si="28"/>
        <v>0</v>
      </c>
      <c r="BF201" s="168">
        <f t="shared" si="29"/>
        <v>0</v>
      </c>
      <c r="BG201" s="168">
        <f t="shared" si="30"/>
        <v>0</v>
      </c>
      <c r="BH201" s="168">
        <f t="shared" si="31"/>
        <v>0</v>
      </c>
      <c r="BI201" s="168">
        <f t="shared" si="32"/>
        <v>0</v>
      </c>
      <c r="BJ201" s="16" t="s">
        <v>86</v>
      </c>
      <c r="BK201" s="168">
        <f t="shared" si="33"/>
        <v>0</v>
      </c>
      <c r="BL201" s="16" t="s">
        <v>291</v>
      </c>
      <c r="BM201" s="167" t="s">
        <v>943</v>
      </c>
    </row>
    <row r="202" spans="1:65" s="2" customFormat="1" ht="16.5" customHeight="1">
      <c r="A202" s="31"/>
      <c r="B202" s="154"/>
      <c r="C202" s="186" t="s">
        <v>326</v>
      </c>
      <c r="D202" s="186" t="s">
        <v>195</v>
      </c>
      <c r="E202" s="187" t="s">
        <v>819</v>
      </c>
      <c r="F202" s="188" t="s">
        <v>820</v>
      </c>
      <c r="G202" s="189" t="s">
        <v>260</v>
      </c>
      <c r="H202" s="190">
        <v>4.6319999999999997</v>
      </c>
      <c r="I202" s="191"/>
      <c r="J202" s="192">
        <f t="shared" si="24"/>
        <v>0</v>
      </c>
      <c r="K202" s="193"/>
      <c r="L202" s="194"/>
      <c r="M202" s="195" t="s">
        <v>1</v>
      </c>
      <c r="N202" s="196" t="s">
        <v>41</v>
      </c>
      <c r="O202" s="60"/>
      <c r="P202" s="165">
        <f t="shared" si="25"/>
        <v>0</v>
      </c>
      <c r="Q202" s="165">
        <v>0</v>
      </c>
      <c r="R202" s="165">
        <f t="shared" si="26"/>
        <v>0</v>
      </c>
      <c r="S202" s="165">
        <v>0</v>
      </c>
      <c r="T202" s="166">
        <f t="shared" si="27"/>
        <v>0</v>
      </c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R202" s="167" t="s">
        <v>747</v>
      </c>
      <c r="AT202" s="167" t="s">
        <v>195</v>
      </c>
      <c r="AU202" s="167" t="s">
        <v>86</v>
      </c>
      <c r="AY202" s="16" t="s">
        <v>141</v>
      </c>
      <c r="BE202" s="168">
        <f t="shared" si="28"/>
        <v>0</v>
      </c>
      <c r="BF202" s="168">
        <f t="shared" si="29"/>
        <v>0</v>
      </c>
      <c r="BG202" s="168">
        <f t="shared" si="30"/>
        <v>0</v>
      </c>
      <c r="BH202" s="168">
        <f t="shared" si="31"/>
        <v>0</v>
      </c>
      <c r="BI202" s="168">
        <f t="shared" si="32"/>
        <v>0</v>
      </c>
      <c r="BJ202" s="16" t="s">
        <v>86</v>
      </c>
      <c r="BK202" s="168">
        <f t="shared" si="33"/>
        <v>0</v>
      </c>
      <c r="BL202" s="16" t="s">
        <v>291</v>
      </c>
      <c r="BM202" s="167" t="s">
        <v>944</v>
      </c>
    </row>
    <row r="203" spans="1:65" s="2" customFormat="1" ht="16.5" customHeight="1">
      <c r="A203" s="31"/>
      <c r="B203" s="154"/>
      <c r="C203" s="155" t="s">
        <v>945</v>
      </c>
      <c r="D203" s="155" t="s">
        <v>143</v>
      </c>
      <c r="E203" s="156" t="s">
        <v>821</v>
      </c>
      <c r="F203" s="157" t="s">
        <v>822</v>
      </c>
      <c r="G203" s="158" t="s">
        <v>168</v>
      </c>
      <c r="H203" s="159">
        <v>80</v>
      </c>
      <c r="I203" s="160"/>
      <c r="J203" s="161">
        <f t="shared" si="24"/>
        <v>0</v>
      </c>
      <c r="K203" s="162"/>
      <c r="L203" s="32"/>
      <c r="M203" s="163" t="s">
        <v>1</v>
      </c>
      <c r="N203" s="164" t="s">
        <v>41</v>
      </c>
      <c r="O203" s="60"/>
      <c r="P203" s="165">
        <f t="shared" si="25"/>
        <v>0</v>
      </c>
      <c r="Q203" s="165">
        <v>0</v>
      </c>
      <c r="R203" s="165">
        <f t="shared" si="26"/>
        <v>0</v>
      </c>
      <c r="S203" s="165">
        <v>0</v>
      </c>
      <c r="T203" s="166">
        <f t="shared" si="27"/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167" t="s">
        <v>291</v>
      </c>
      <c r="AT203" s="167" t="s">
        <v>143</v>
      </c>
      <c r="AU203" s="167" t="s">
        <v>86</v>
      </c>
      <c r="AY203" s="16" t="s">
        <v>141</v>
      </c>
      <c r="BE203" s="168">
        <f t="shared" si="28"/>
        <v>0</v>
      </c>
      <c r="BF203" s="168">
        <f t="shared" si="29"/>
        <v>0</v>
      </c>
      <c r="BG203" s="168">
        <f t="shared" si="30"/>
        <v>0</v>
      </c>
      <c r="BH203" s="168">
        <f t="shared" si="31"/>
        <v>0</v>
      </c>
      <c r="BI203" s="168">
        <f t="shared" si="32"/>
        <v>0</v>
      </c>
      <c r="BJ203" s="16" t="s">
        <v>86</v>
      </c>
      <c r="BK203" s="168">
        <f t="shared" si="33"/>
        <v>0</v>
      </c>
      <c r="BL203" s="16" t="s">
        <v>291</v>
      </c>
      <c r="BM203" s="167" t="s">
        <v>946</v>
      </c>
    </row>
    <row r="204" spans="1:65" s="2" customFormat="1" ht="16.5" customHeight="1">
      <c r="A204" s="31"/>
      <c r="B204" s="154"/>
      <c r="C204" s="155" t="s">
        <v>331</v>
      </c>
      <c r="D204" s="155" t="s">
        <v>143</v>
      </c>
      <c r="E204" s="156" t="s">
        <v>823</v>
      </c>
      <c r="F204" s="157" t="s">
        <v>824</v>
      </c>
      <c r="G204" s="158" t="s">
        <v>168</v>
      </c>
      <c r="H204" s="159">
        <v>80</v>
      </c>
      <c r="I204" s="160"/>
      <c r="J204" s="161">
        <f t="shared" si="24"/>
        <v>0</v>
      </c>
      <c r="K204" s="162"/>
      <c r="L204" s="32"/>
      <c r="M204" s="163" t="s">
        <v>1</v>
      </c>
      <c r="N204" s="164" t="s">
        <v>41</v>
      </c>
      <c r="O204" s="60"/>
      <c r="P204" s="165">
        <f t="shared" si="25"/>
        <v>0</v>
      </c>
      <c r="Q204" s="165">
        <v>0</v>
      </c>
      <c r="R204" s="165">
        <f t="shared" si="26"/>
        <v>0</v>
      </c>
      <c r="S204" s="165">
        <v>0</v>
      </c>
      <c r="T204" s="166">
        <f t="shared" si="27"/>
        <v>0</v>
      </c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167" t="s">
        <v>291</v>
      </c>
      <c r="AT204" s="167" t="s">
        <v>143</v>
      </c>
      <c r="AU204" s="167" t="s">
        <v>86</v>
      </c>
      <c r="AY204" s="16" t="s">
        <v>141</v>
      </c>
      <c r="BE204" s="168">
        <f t="shared" si="28"/>
        <v>0</v>
      </c>
      <c r="BF204" s="168">
        <f t="shared" si="29"/>
        <v>0</v>
      </c>
      <c r="BG204" s="168">
        <f t="shared" si="30"/>
        <v>0</v>
      </c>
      <c r="BH204" s="168">
        <f t="shared" si="31"/>
        <v>0</v>
      </c>
      <c r="BI204" s="168">
        <f t="shared" si="32"/>
        <v>0</v>
      </c>
      <c r="BJ204" s="16" t="s">
        <v>86</v>
      </c>
      <c r="BK204" s="168">
        <f t="shared" si="33"/>
        <v>0</v>
      </c>
      <c r="BL204" s="16" t="s">
        <v>291</v>
      </c>
      <c r="BM204" s="167" t="s">
        <v>947</v>
      </c>
    </row>
    <row r="205" spans="1:65" s="2" customFormat="1" ht="24.2" customHeight="1">
      <c r="A205" s="31"/>
      <c r="B205" s="154"/>
      <c r="C205" s="155" t="s">
        <v>948</v>
      </c>
      <c r="D205" s="155" t="s">
        <v>143</v>
      </c>
      <c r="E205" s="156" t="s">
        <v>825</v>
      </c>
      <c r="F205" s="157" t="s">
        <v>826</v>
      </c>
      <c r="G205" s="158" t="s">
        <v>168</v>
      </c>
      <c r="H205" s="159">
        <v>80</v>
      </c>
      <c r="I205" s="160"/>
      <c r="J205" s="161">
        <f t="shared" si="24"/>
        <v>0</v>
      </c>
      <c r="K205" s="162"/>
      <c r="L205" s="32"/>
      <c r="M205" s="163" t="s">
        <v>1</v>
      </c>
      <c r="N205" s="164" t="s">
        <v>41</v>
      </c>
      <c r="O205" s="60"/>
      <c r="P205" s="165">
        <f t="shared" si="25"/>
        <v>0</v>
      </c>
      <c r="Q205" s="165">
        <v>0</v>
      </c>
      <c r="R205" s="165">
        <f t="shared" si="26"/>
        <v>0</v>
      </c>
      <c r="S205" s="165">
        <v>0</v>
      </c>
      <c r="T205" s="166">
        <f t="shared" si="27"/>
        <v>0</v>
      </c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R205" s="167" t="s">
        <v>291</v>
      </c>
      <c r="AT205" s="167" t="s">
        <v>143</v>
      </c>
      <c r="AU205" s="167" t="s">
        <v>86</v>
      </c>
      <c r="AY205" s="16" t="s">
        <v>141</v>
      </c>
      <c r="BE205" s="168">
        <f t="shared" si="28"/>
        <v>0</v>
      </c>
      <c r="BF205" s="168">
        <f t="shared" si="29"/>
        <v>0</v>
      </c>
      <c r="BG205" s="168">
        <f t="shared" si="30"/>
        <v>0</v>
      </c>
      <c r="BH205" s="168">
        <f t="shared" si="31"/>
        <v>0</v>
      </c>
      <c r="BI205" s="168">
        <f t="shared" si="32"/>
        <v>0</v>
      </c>
      <c r="BJ205" s="16" t="s">
        <v>86</v>
      </c>
      <c r="BK205" s="168">
        <f t="shared" si="33"/>
        <v>0</v>
      </c>
      <c r="BL205" s="16" t="s">
        <v>291</v>
      </c>
      <c r="BM205" s="167" t="s">
        <v>949</v>
      </c>
    </row>
    <row r="206" spans="1:65" s="2" customFormat="1" ht="16.5" customHeight="1">
      <c r="A206" s="31"/>
      <c r="B206" s="154"/>
      <c r="C206" s="186" t="s">
        <v>335</v>
      </c>
      <c r="D206" s="186" t="s">
        <v>195</v>
      </c>
      <c r="E206" s="187" t="s">
        <v>827</v>
      </c>
      <c r="F206" s="188" t="s">
        <v>828</v>
      </c>
      <c r="G206" s="189" t="s">
        <v>168</v>
      </c>
      <c r="H206" s="190">
        <v>80</v>
      </c>
      <c r="I206" s="191"/>
      <c r="J206" s="192">
        <f t="shared" si="24"/>
        <v>0</v>
      </c>
      <c r="K206" s="193"/>
      <c r="L206" s="194"/>
      <c r="M206" s="195" t="s">
        <v>1</v>
      </c>
      <c r="N206" s="196" t="s">
        <v>41</v>
      </c>
      <c r="O206" s="60"/>
      <c r="P206" s="165">
        <f t="shared" si="25"/>
        <v>0</v>
      </c>
      <c r="Q206" s="165">
        <v>0</v>
      </c>
      <c r="R206" s="165">
        <f t="shared" si="26"/>
        <v>0</v>
      </c>
      <c r="S206" s="165">
        <v>0</v>
      </c>
      <c r="T206" s="166">
        <f t="shared" si="27"/>
        <v>0</v>
      </c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R206" s="167" t="s">
        <v>747</v>
      </c>
      <c r="AT206" s="167" t="s">
        <v>195</v>
      </c>
      <c r="AU206" s="167" t="s">
        <v>86</v>
      </c>
      <c r="AY206" s="16" t="s">
        <v>141</v>
      </c>
      <c r="BE206" s="168">
        <f t="shared" si="28"/>
        <v>0</v>
      </c>
      <c r="BF206" s="168">
        <f t="shared" si="29"/>
        <v>0</v>
      </c>
      <c r="BG206" s="168">
        <f t="shared" si="30"/>
        <v>0</v>
      </c>
      <c r="BH206" s="168">
        <f t="shared" si="31"/>
        <v>0</v>
      </c>
      <c r="BI206" s="168">
        <f t="shared" si="32"/>
        <v>0</v>
      </c>
      <c r="BJ206" s="16" t="s">
        <v>86</v>
      </c>
      <c r="BK206" s="168">
        <f t="shared" si="33"/>
        <v>0</v>
      </c>
      <c r="BL206" s="16" t="s">
        <v>291</v>
      </c>
      <c r="BM206" s="167" t="s">
        <v>950</v>
      </c>
    </row>
    <row r="207" spans="1:65" s="2" customFormat="1" ht="16.5" customHeight="1">
      <c r="A207" s="31"/>
      <c r="B207" s="154"/>
      <c r="C207" s="155" t="s">
        <v>951</v>
      </c>
      <c r="D207" s="155" t="s">
        <v>143</v>
      </c>
      <c r="E207" s="156" t="s">
        <v>829</v>
      </c>
      <c r="F207" s="157" t="s">
        <v>830</v>
      </c>
      <c r="G207" s="158" t="s">
        <v>168</v>
      </c>
      <c r="H207" s="159">
        <v>624</v>
      </c>
      <c r="I207" s="160"/>
      <c r="J207" s="161">
        <f t="shared" si="24"/>
        <v>0</v>
      </c>
      <c r="K207" s="162"/>
      <c r="L207" s="32"/>
      <c r="M207" s="163" t="s">
        <v>1</v>
      </c>
      <c r="N207" s="164" t="s">
        <v>41</v>
      </c>
      <c r="O207" s="60"/>
      <c r="P207" s="165">
        <f t="shared" si="25"/>
        <v>0</v>
      </c>
      <c r="Q207" s="165">
        <v>0</v>
      </c>
      <c r="R207" s="165">
        <f t="shared" si="26"/>
        <v>0</v>
      </c>
      <c r="S207" s="165">
        <v>0</v>
      </c>
      <c r="T207" s="166">
        <f t="shared" si="27"/>
        <v>0</v>
      </c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167" t="s">
        <v>291</v>
      </c>
      <c r="AT207" s="167" t="s">
        <v>143</v>
      </c>
      <c r="AU207" s="167" t="s">
        <v>86</v>
      </c>
      <c r="AY207" s="16" t="s">
        <v>141</v>
      </c>
      <c r="BE207" s="168">
        <f t="shared" si="28"/>
        <v>0</v>
      </c>
      <c r="BF207" s="168">
        <f t="shared" si="29"/>
        <v>0</v>
      </c>
      <c r="BG207" s="168">
        <f t="shared" si="30"/>
        <v>0</v>
      </c>
      <c r="BH207" s="168">
        <f t="shared" si="31"/>
        <v>0</v>
      </c>
      <c r="BI207" s="168">
        <f t="shared" si="32"/>
        <v>0</v>
      </c>
      <c r="BJ207" s="16" t="s">
        <v>86</v>
      </c>
      <c r="BK207" s="168">
        <f t="shared" si="33"/>
        <v>0</v>
      </c>
      <c r="BL207" s="16" t="s">
        <v>291</v>
      </c>
      <c r="BM207" s="167" t="s">
        <v>952</v>
      </c>
    </row>
    <row r="208" spans="1:65" s="2" customFormat="1" ht="33" customHeight="1">
      <c r="A208" s="31"/>
      <c r="B208" s="154"/>
      <c r="C208" s="155" t="s">
        <v>339</v>
      </c>
      <c r="D208" s="155" t="s">
        <v>143</v>
      </c>
      <c r="E208" s="156" t="s">
        <v>831</v>
      </c>
      <c r="F208" s="157" t="s">
        <v>832</v>
      </c>
      <c r="G208" s="158" t="s">
        <v>168</v>
      </c>
      <c r="H208" s="159">
        <v>70</v>
      </c>
      <c r="I208" s="160"/>
      <c r="J208" s="161">
        <f t="shared" si="24"/>
        <v>0</v>
      </c>
      <c r="K208" s="162"/>
      <c r="L208" s="32"/>
      <c r="M208" s="163" t="s">
        <v>1</v>
      </c>
      <c r="N208" s="164" t="s">
        <v>41</v>
      </c>
      <c r="O208" s="60"/>
      <c r="P208" s="165">
        <f t="shared" si="25"/>
        <v>0</v>
      </c>
      <c r="Q208" s="165">
        <v>0</v>
      </c>
      <c r="R208" s="165">
        <f t="shared" si="26"/>
        <v>0</v>
      </c>
      <c r="S208" s="165">
        <v>0</v>
      </c>
      <c r="T208" s="166">
        <f t="shared" si="27"/>
        <v>0</v>
      </c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R208" s="167" t="s">
        <v>291</v>
      </c>
      <c r="AT208" s="167" t="s">
        <v>143</v>
      </c>
      <c r="AU208" s="167" t="s">
        <v>86</v>
      </c>
      <c r="AY208" s="16" t="s">
        <v>141</v>
      </c>
      <c r="BE208" s="168">
        <f t="shared" si="28"/>
        <v>0</v>
      </c>
      <c r="BF208" s="168">
        <f t="shared" si="29"/>
        <v>0</v>
      </c>
      <c r="BG208" s="168">
        <f t="shared" si="30"/>
        <v>0</v>
      </c>
      <c r="BH208" s="168">
        <f t="shared" si="31"/>
        <v>0</v>
      </c>
      <c r="BI208" s="168">
        <f t="shared" si="32"/>
        <v>0</v>
      </c>
      <c r="BJ208" s="16" t="s">
        <v>86</v>
      </c>
      <c r="BK208" s="168">
        <f t="shared" si="33"/>
        <v>0</v>
      </c>
      <c r="BL208" s="16" t="s">
        <v>291</v>
      </c>
      <c r="BM208" s="167" t="s">
        <v>953</v>
      </c>
    </row>
    <row r="209" spans="1:65" s="2" customFormat="1" ht="33" customHeight="1">
      <c r="A209" s="31"/>
      <c r="B209" s="154"/>
      <c r="C209" s="155" t="s">
        <v>954</v>
      </c>
      <c r="D209" s="155" t="s">
        <v>143</v>
      </c>
      <c r="E209" s="156" t="s">
        <v>833</v>
      </c>
      <c r="F209" s="157" t="s">
        <v>834</v>
      </c>
      <c r="G209" s="158" t="s">
        <v>168</v>
      </c>
      <c r="H209" s="159">
        <v>12</v>
      </c>
      <c r="I209" s="160"/>
      <c r="J209" s="161">
        <f t="shared" si="24"/>
        <v>0</v>
      </c>
      <c r="K209" s="162"/>
      <c r="L209" s="32"/>
      <c r="M209" s="163" t="s">
        <v>1</v>
      </c>
      <c r="N209" s="164" t="s">
        <v>41</v>
      </c>
      <c r="O209" s="60"/>
      <c r="P209" s="165">
        <f t="shared" si="25"/>
        <v>0</v>
      </c>
      <c r="Q209" s="165">
        <v>0</v>
      </c>
      <c r="R209" s="165">
        <f t="shared" si="26"/>
        <v>0</v>
      </c>
      <c r="S209" s="165">
        <v>0</v>
      </c>
      <c r="T209" s="166">
        <f t="shared" si="27"/>
        <v>0</v>
      </c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R209" s="167" t="s">
        <v>291</v>
      </c>
      <c r="AT209" s="167" t="s">
        <v>143</v>
      </c>
      <c r="AU209" s="167" t="s">
        <v>86</v>
      </c>
      <c r="AY209" s="16" t="s">
        <v>141</v>
      </c>
      <c r="BE209" s="168">
        <f t="shared" si="28"/>
        <v>0</v>
      </c>
      <c r="BF209" s="168">
        <f t="shared" si="29"/>
        <v>0</v>
      </c>
      <c r="BG209" s="168">
        <f t="shared" si="30"/>
        <v>0</v>
      </c>
      <c r="BH209" s="168">
        <f t="shared" si="31"/>
        <v>0</v>
      </c>
      <c r="BI209" s="168">
        <f t="shared" si="32"/>
        <v>0</v>
      </c>
      <c r="BJ209" s="16" t="s">
        <v>86</v>
      </c>
      <c r="BK209" s="168">
        <f t="shared" si="33"/>
        <v>0</v>
      </c>
      <c r="BL209" s="16" t="s">
        <v>291</v>
      </c>
      <c r="BM209" s="167" t="s">
        <v>955</v>
      </c>
    </row>
    <row r="210" spans="1:65" s="2" customFormat="1" ht="24.2" customHeight="1">
      <c r="A210" s="31"/>
      <c r="B210" s="154"/>
      <c r="C210" s="155" t="s">
        <v>342</v>
      </c>
      <c r="D210" s="155" t="s">
        <v>143</v>
      </c>
      <c r="E210" s="156" t="s">
        <v>835</v>
      </c>
      <c r="F210" s="157" t="s">
        <v>836</v>
      </c>
      <c r="G210" s="158" t="s">
        <v>178</v>
      </c>
      <c r="H210" s="159">
        <v>7.6669999999999998</v>
      </c>
      <c r="I210" s="160"/>
      <c r="J210" s="161">
        <f t="shared" si="24"/>
        <v>0</v>
      </c>
      <c r="K210" s="162"/>
      <c r="L210" s="32"/>
      <c r="M210" s="163" t="s">
        <v>1</v>
      </c>
      <c r="N210" s="164" t="s">
        <v>41</v>
      </c>
      <c r="O210" s="60"/>
      <c r="P210" s="165">
        <f t="shared" si="25"/>
        <v>0</v>
      </c>
      <c r="Q210" s="165">
        <v>0</v>
      </c>
      <c r="R210" s="165">
        <f t="shared" si="26"/>
        <v>0</v>
      </c>
      <c r="S210" s="165">
        <v>0</v>
      </c>
      <c r="T210" s="166">
        <f t="shared" si="27"/>
        <v>0</v>
      </c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R210" s="167" t="s">
        <v>291</v>
      </c>
      <c r="AT210" s="167" t="s">
        <v>143</v>
      </c>
      <c r="AU210" s="167" t="s">
        <v>86</v>
      </c>
      <c r="AY210" s="16" t="s">
        <v>141</v>
      </c>
      <c r="BE210" s="168">
        <f t="shared" si="28"/>
        <v>0</v>
      </c>
      <c r="BF210" s="168">
        <f t="shared" si="29"/>
        <v>0</v>
      </c>
      <c r="BG210" s="168">
        <f t="shared" si="30"/>
        <v>0</v>
      </c>
      <c r="BH210" s="168">
        <f t="shared" si="31"/>
        <v>0</v>
      </c>
      <c r="BI210" s="168">
        <f t="shared" si="32"/>
        <v>0</v>
      </c>
      <c r="BJ210" s="16" t="s">
        <v>86</v>
      </c>
      <c r="BK210" s="168">
        <f t="shared" si="33"/>
        <v>0</v>
      </c>
      <c r="BL210" s="16" t="s">
        <v>291</v>
      </c>
      <c r="BM210" s="167" t="s">
        <v>956</v>
      </c>
    </row>
    <row r="211" spans="1:65" s="2" customFormat="1" ht="24.2" customHeight="1">
      <c r="A211" s="31"/>
      <c r="B211" s="154"/>
      <c r="C211" s="155" t="s">
        <v>957</v>
      </c>
      <c r="D211" s="155" t="s">
        <v>143</v>
      </c>
      <c r="E211" s="156" t="s">
        <v>837</v>
      </c>
      <c r="F211" s="157" t="s">
        <v>838</v>
      </c>
      <c r="G211" s="158" t="s">
        <v>178</v>
      </c>
      <c r="H211" s="159">
        <v>38.335000000000001</v>
      </c>
      <c r="I211" s="160"/>
      <c r="J211" s="161">
        <f t="shared" si="24"/>
        <v>0</v>
      </c>
      <c r="K211" s="162"/>
      <c r="L211" s="32"/>
      <c r="M211" s="163" t="s">
        <v>1</v>
      </c>
      <c r="N211" s="164" t="s">
        <v>41</v>
      </c>
      <c r="O211" s="60"/>
      <c r="P211" s="165">
        <f t="shared" si="25"/>
        <v>0</v>
      </c>
      <c r="Q211" s="165">
        <v>0</v>
      </c>
      <c r="R211" s="165">
        <f t="shared" si="26"/>
        <v>0</v>
      </c>
      <c r="S211" s="165">
        <v>0</v>
      </c>
      <c r="T211" s="166">
        <f t="shared" si="27"/>
        <v>0</v>
      </c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R211" s="167" t="s">
        <v>291</v>
      </c>
      <c r="AT211" s="167" t="s">
        <v>143</v>
      </c>
      <c r="AU211" s="167" t="s">
        <v>86</v>
      </c>
      <c r="AY211" s="16" t="s">
        <v>141</v>
      </c>
      <c r="BE211" s="168">
        <f t="shared" si="28"/>
        <v>0</v>
      </c>
      <c r="BF211" s="168">
        <f t="shared" si="29"/>
        <v>0</v>
      </c>
      <c r="BG211" s="168">
        <f t="shared" si="30"/>
        <v>0</v>
      </c>
      <c r="BH211" s="168">
        <f t="shared" si="31"/>
        <v>0</v>
      </c>
      <c r="BI211" s="168">
        <f t="shared" si="32"/>
        <v>0</v>
      </c>
      <c r="BJ211" s="16" t="s">
        <v>86</v>
      </c>
      <c r="BK211" s="168">
        <f t="shared" si="33"/>
        <v>0</v>
      </c>
      <c r="BL211" s="16" t="s">
        <v>291</v>
      </c>
      <c r="BM211" s="167" t="s">
        <v>958</v>
      </c>
    </row>
    <row r="212" spans="1:65" s="2" customFormat="1" ht="24.2" customHeight="1">
      <c r="A212" s="31"/>
      <c r="B212" s="154"/>
      <c r="C212" s="155" t="s">
        <v>347</v>
      </c>
      <c r="D212" s="155" t="s">
        <v>143</v>
      </c>
      <c r="E212" s="156" t="s">
        <v>839</v>
      </c>
      <c r="F212" s="157" t="s">
        <v>840</v>
      </c>
      <c r="G212" s="158" t="s">
        <v>260</v>
      </c>
      <c r="H212" s="159">
        <v>2.2949999999999999</v>
      </c>
      <c r="I212" s="160"/>
      <c r="J212" s="161">
        <f t="shared" si="24"/>
        <v>0</v>
      </c>
      <c r="K212" s="162"/>
      <c r="L212" s="32"/>
      <c r="M212" s="163" t="s">
        <v>1</v>
      </c>
      <c r="N212" s="164" t="s">
        <v>41</v>
      </c>
      <c r="O212" s="60"/>
      <c r="P212" s="165">
        <f t="shared" si="25"/>
        <v>0</v>
      </c>
      <c r="Q212" s="165">
        <v>0</v>
      </c>
      <c r="R212" s="165">
        <f t="shared" si="26"/>
        <v>0</v>
      </c>
      <c r="S212" s="165">
        <v>0</v>
      </c>
      <c r="T212" s="166">
        <f t="shared" si="27"/>
        <v>0</v>
      </c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R212" s="167" t="s">
        <v>291</v>
      </c>
      <c r="AT212" s="167" t="s">
        <v>143</v>
      </c>
      <c r="AU212" s="167" t="s">
        <v>86</v>
      </c>
      <c r="AY212" s="16" t="s">
        <v>141</v>
      </c>
      <c r="BE212" s="168">
        <f t="shared" si="28"/>
        <v>0</v>
      </c>
      <c r="BF212" s="168">
        <f t="shared" si="29"/>
        <v>0</v>
      </c>
      <c r="BG212" s="168">
        <f t="shared" si="30"/>
        <v>0</v>
      </c>
      <c r="BH212" s="168">
        <f t="shared" si="31"/>
        <v>0</v>
      </c>
      <c r="BI212" s="168">
        <f t="shared" si="32"/>
        <v>0</v>
      </c>
      <c r="BJ212" s="16" t="s">
        <v>86</v>
      </c>
      <c r="BK212" s="168">
        <f t="shared" si="33"/>
        <v>0</v>
      </c>
      <c r="BL212" s="16" t="s">
        <v>291</v>
      </c>
      <c r="BM212" s="167" t="s">
        <v>959</v>
      </c>
    </row>
    <row r="213" spans="1:65" s="2" customFormat="1" ht="24.2" customHeight="1">
      <c r="A213" s="31"/>
      <c r="B213" s="154"/>
      <c r="C213" s="155" t="s">
        <v>960</v>
      </c>
      <c r="D213" s="155" t="s">
        <v>143</v>
      </c>
      <c r="E213" s="156" t="s">
        <v>841</v>
      </c>
      <c r="F213" s="157" t="s">
        <v>842</v>
      </c>
      <c r="G213" s="158" t="s">
        <v>260</v>
      </c>
      <c r="H213" s="159">
        <v>11.475</v>
      </c>
      <c r="I213" s="160"/>
      <c r="J213" s="161">
        <f t="shared" si="24"/>
        <v>0</v>
      </c>
      <c r="K213" s="162"/>
      <c r="L213" s="32"/>
      <c r="M213" s="163" t="s">
        <v>1</v>
      </c>
      <c r="N213" s="164" t="s">
        <v>41</v>
      </c>
      <c r="O213" s="60"/>
      <c r="P213" s="165">
        <f t="shared" si="25"/>
        <v>0</v>
      </c>
      <c r="Q213" s="165">
        <v>0</v>
      </c>
      <c r="R213" s="165">
        <f t="shared" si="26"/>
        <v>0</v>
      </c>
      <c r="S213" s="165">
        <v>0</v>
      </c>
      <c r="T213" s="166">
        <f t="shared" si="27"/>
        <v>0</v>
      </c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R213" s="167" t="s">
        <v>291</v>
      </c>
      <c r="AT213" s="167" t="s">
        <v>143</v>
      </c>
      <c r="AU213" s="167" t="s">
        <v>86</v>
      </c>
      <c r="AY213" s="16" t="s">
        <v>141</v>
      </c>
      <c r="BE213" s="168">
        <f t="shared" si="28"/>
        <v>0</v>
      </c>
      <c r="BF213" s="168">
        <f t="shared" si="29"/>
        <v>0</v>
      </c>
      <c r="BG213" s="168">
        <f t="shared" si="30"/>
        <v>0</v>
      </c>
      <c r="BH213" s="168">
        <f t="shared" si="31"/>
        <v>0</v>
      </c>
      <c r="BI213" s="168">
        <f t="shared" si="32"/>
        <v>0</v>
      </c>
      <c r="BJ213" s="16" t="s">
        <v>86</v>
      </c>
      <c r="BK213" s="168">
        <f t="shared" si="33"/>
        <v>0</v>
      </c>
      <c r="BL213" s="16" t="s">
        <v>291</v>
      </c>
      <c r="BM213" s="167" t="s">
        <v>961</v>
      </c>
    </row>
    <row r="214" spans="1:65" s="2" customFormat="1" ht="16.5" customHeight="1">
      <c r="A214" s="31"/>
      <c r="B214" s="154"/>
      <c r="C214" s="155" t="s">
        <v>351</v>
      </c>
      <c r="D214" s="155" t="s">
        <v>143</v>
      </c>
      <c r="E214" s="156" t="s">
        <v>843</v>
      </c>
      <c r="F214" s="157" t="s">
        <v>844</v>
      </c>
      <c r="G214" s="158" t="s">
        <v>260</v>
      </c>
      <c r="H214" s="159">
        <v>2.2949999999999999</v>
      </c>
      <c r="I214" s="160"/>
      <c r="J214" s="161">
        <f t="shared" si="24"/>
        <v>0</v>
      </c>
      <c r="K214" s="162"/>
      <c r="L214" s="32"/>
      <c r="M214" s="163" t="s">
        <v>1</v>
      </c>
      <c r="N214" s="164" t="s">
        <v>41</v>
      </c>
      <c r="O214" s="60"/>
      <c r="P214" s="165">
        <f t="shared" si="25"/>
        <v>0</v>
      </c>
      <c r="Q214" s="165">
        <v>0</v>
      </c>
      <c r="R214" s="165">
        <f t="shared" si="26"/>
        <v>0</v>
      </c>
      <c r="S214" s="165">
        <v>0</v>
      </c>
      <c r="T214" s="166">
        <f t="shared" si="27"/>
        <v>0</v>
      </c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R214" s="167" t="s">
        <v>291</v>
      </c>
      <c r="AT214" s="167" t="s">
        <v>143</v>
      </c>
      <c r="AU214" s="167" t="s">
        <v>86</v>
      </c>
      <c r="AY214" s="16" t="s">
        <v>141</v>
      </c>
      <c r="BE214" s="168">
        <f t="shared" si="28"/>
        <v>0</v>
      </c>
      <c r="BF214" s="168">
        <f t="shared" si="29"/>
        <v>0</v>
      </c>
      <c r="BG214" s="168">
        <f t="shared" si="30"/>
        <v>0</v>
      </c>
      <c r="BH214" s="168">
        <f t="shared" si="31"/>
        <v>0</v>
      </c>
      <c r="BI214" s="168">
        <f t="shared" si="32"/>
        <v>0</v>
      </c>
      <c r="BJ214" s="16" t="s">
        <v>86</v>
      </c>
      <c r="BK214" s="168">
        <f t="shared" si="33"/>
        <v>0</v>
      </c>
      <c r="BL214" s="16" t="s">
        <v>291</v>
      </c>
      <c r="BM214" s="167" t="s">
        <v>962</v>
      </c>
    </row>
    <row r="215" spans="1:65" s="2" customFormat="1" ht="16.5" customHeight="1">
      <c r="A215" s="31"/>
      <c r="B215" s="154"/>
      <c r="C215" s="155" t="s">
        <v>963</v>
      </c>
      <c r="D215" s="155" t="s">
        <v>143</v>
      </c>
      <c r="E215" s="156" t="s">
        <v>845</v>
      </c>
      <c r="F215" s="157" t="s">
        <v>846</v>
      </c>
      <c r="G215" s="158" t="s">
        <v>260</v>
      </c>
      <c r="H215" s="159">
        <v>13.039</v>
      </c>
      <c r="I215" s="160"/>
      <c r="J215" s="161">
        <f t="shared" si="24"/>
        <v>0</v>
      </c>
      <c r="K215" s="162"/>
      <c r="L215" s="32"/>
      <c r="M215" s="163" t="s">
        <v>1</v>
      </c>
      <c r="N215" s="164" t="s">
        <v>41</v>
      </c>
      <c r="O215" s="60"/>
      <c r="P215" s="165">
        <f t="shared" si="25"/>
        <v>0</v>
      </c>
      <c r="Q215" s="165">
        <v>0</v>
      </c>
      <c r="R215" s="165">
        <f t="shared" si="26"/>
        <v>0</v>
      </c>
      <c r="S215" s="165">
        <v>0</v>
      </c>
      <c r="T215" s="166">
        <f t="shared" si="27"/>
        <v>0</v>
      </c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R215" s="167" t="s">
        <v>291</v>
      </c>
      <c r="AT215" s="167" t="s">
        <v>143</v>
      </c>
      <c r="AU215" s="167" t="s">
        <v>86</v>
      </c>
      <c r="AY215" s="16" t="s">
        <v>141</v>
      </c>
      <c r="BE215" s="168">
        <f t="shared" si="28"/>
        <v>0</v>
      </c>
      <c r="BF215" s="168">
        <f t="shared" si="29"/>
        <v>0</v>
      </c>
      <c r="BG215" s="168">
        <f t="shared" si="30"/>
        <v>0</v>
      </c>
      <c r="BH215" s="168">
        <f t="shared" si="31"/>
        <v>0</v>
      </c>
      <c r="BI215" s="168">
        <f t="shared" si="32"/>
        <v>0</v>
      </c>
      <c r="BJ215" s="16" t="s">
        <v>86</v>
      </c>
      <c r="BK215" s="168">
        <f t="shared" si="33"/>
        <v>0</v>
      </c>
      <c r="BL215" s="16" t="s">
        <v>291</v>
      </c>
      <c r="BM215" s="167" t="s">
        <v>964</v>
      </c>
    </row>
    <row r="216" spans="1:65" s="2" customFormat="1" ht="21.75" customHeight="1">
      <c r="A216" s="31"/>
      <c r="B216" s="154"/>
      <c r="C216" s="155" t="s">
        <v>356</v>
      </c>
      <c r="D216" s="155" t="s">
        <v>143</v>
      </c>
      <c r="E216" s="156" t="s">
        <v>847</v>
      </c>
      <c r="F216" s="157" t="s">
        <v>848</v>
      </c>
      <c r="G216" s="158" t="s">
        <v>153</v>
      </c>
      <c r="H216" s="159">
        <v>4.2</v>
      </c>
      <c r="I216" s="160"/>
      <c r="J216" s="161">
        <f t="shared" si="24"/>
        <v>0</v>
      </c>
      <c r="K216" s="162"/>
      <c r="L216" s="32"/>
      <c r="M216" s="163" t="s">
        <v>1</v>
      </c>
      <c r="N216" s="164" t="s">
        <v>41</v>
      </c>
      <c r="O216" s="60"/>
      <c r="P216" s="165">
        <f t="shared" si="25"/>
        <v>0</v>
      </c>
      <c r="Q216" s="165">
        <v>0</v>
      </c>
      <c r="R216" s="165">
        <f t="shared" si="26"/>
        <v>0</v>
      </c>
      <c r="S216" s="165">
        <v>0</v>
      </c>
      <c r="T216" s="166">
        <f t="shared" si="27"/>
        <v>0</v>
      </c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R216" s="167" t="s">
        <v>291</v>
      </c>
      <c r="AT216" s="167" t="s">
        <v>143</v>
      </c>
      <c r="AU216" s="167" t="s">
        <v>86</v>
      </c>
      <c r="AY216" s="16" t="s">
        <v>141</v>
      </c>
      <c r="BE216" s="168">
        <f t="shared" si="28"/>
        <v>0</v>
      </c>
      <c r="BF216" s="168">
        <f t="shared" si="29"/>
        <v>0</v>
      </c>
      <c r="BG216" s="168">
        <f t="shared" si="30"/>
        <v>0</v>
      </c>
      <c r="BH216" s="168">
        <f t="shared" si="31"/>
        <v>0</v>
      </c>
      <c r="BI216" s="168">
        <f t="shared" si="32"/>
        <v>0</v>
      </c>
      <c r="BJ216" s="16" t="s">
        <v>86</v>
      </c>
      <c r="BK216" s="168">
        <f t="shared" si="33"/>
        <v>0</v>
      </c>
      <c r="BL216" s="16" t="s">
        <v>291</v>
      </c>
      <c r="BM216" s="167" t="s">
        <v>965</v>
      </c>
    </row>
    <row r="217" spans="1:65" s="2" customFormat="1" ht="16.5" customHeight="1">
      <c r="A217" s="31"/>
      <c r="B217" s="154"/>
      <c r="C217" s="155" t="s">
        <v>966</v>
      </c>
      <c r="D217" s="155" t="s">
        <v>143</v>
      </c>
      <c r="E217" s="156" t="s">
        <v>849</v>
      </c>
      <c r="F217" s="157" t="s">
        <v>850</v>
      </c>
      <c r="G217" s="158" t="s">
        <v>178</v>
      </c>
      <c r="H217" s="159">
        <v>3.15</v>
      </c>
      <c r="I217" s="160"/>
      <c r="J217" s="161">
        <f t="shared" si="24"/>
        <v>0</v>
      </c>
      <c r="K217" s="162"/>
      <c r="L217" s="32"/>
      <c r="M217" s="163" t="s">
        <v>1</v>
      </c>
      <c r="N217" s="164" t="s">
        <v>41</v>
      </c>
      <c r="O217" s="60"/>
      <c r="P217" s="165">
        <f t="shared" si="25"/>
        <v>0</v>
      </c>
      <c r="Q217" s="165">
        <v>0</v>
      </c>
      <c r="R217" s="165">
        <f t="shared" si="26"/>
        <v>0</v>
      </c>
      <c r="S217" s="165">
        <v>0</v>
      </c>
      <c r="T217" s="166">
        <f t="shared" si="27"/>
        <v>0</v>
      </c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R217" s="167" t="s">
        <v>291</v>
      </c>
      <c r="AT217" s="167" t="s">
        <v>143</v>
      </c>
      <c r="AU217" s="167" t="s">
        <v>86</v>
      </c>
      <c r="AY217" s="16" t="s">
        <v>141</v>
      </c>
      <c r="BE217" s="168">
        <f t="shared" si="28"/>
        <v>0</v>
      </c>
      <c r="BF217" s="168">
        <f t="shared" si="29"/>
        <v>0</v>
      </c>
      <c r="BG217" s="168">
        <f t="shared" si="30"/>
        <v>0</v>
      </c>
      <c r="BH217" s="168">
        <f t="shared" si="31"/>
        <v>0</v>
      </c>
      <c r="BI217" s="168">
        <f t="shared" si="32"/>
        <v>0</v>
      </c>
      <c r="BJ217" s="16" t="s">
        <v>86</v>
      </c>
      <c r="BK217" s="168">
        <f t="shared" si="33"/>
        <v>0</v>
      </c>
      <c r="BL217" s="16" t="s">
        <v>291</v>
      </c>
      <c r="BM217" s="167" t="s">
        <v>967</v>
      </c>
    </row>
    <row r="218" spans="1:65" s="2" customFormat="1" ht="16.5" customHeight="1">
      <c r="A218" s="31"/>
      <c r="B218" s="154"/>
      <c r="C218" s="155" t="s">
        <v>361</v>
      </c>
      <c r="D218" s="155" t="s">
        <v>143</v>
      </c>
      <c r="E218" s="156" t="s">
        <v>851</v>
      </c>
      <c r="F218" s="157" t="s">
        <v>852</v>
      </c>
      <c r="G218" s="158" t="s">
        <v>178</v>
      </c>
      <c r="H218" s="159">
        <v>1.26</v>
      </c>
      <c r="I218" s="160"/>
      <c r="J218" s="161">
        <f t="shared" si="24"/>
        <v>0</v>
      </c>
      <c r="K218" s="162"/>
      <c r="L218" s="32"/>
      <c r="M218" s="163" t="s">
        <v>1</v>
      </c>
      <c r="N218" s="164" t="s">
        <v>41</v>
      </c>
      <c r="O218" s="60"/>
      <c r="P218" s="165">
        <f t="shared" si="25"/>
        <v>0</v>
      </c>
      <c r="Q218" s="165">
        <v>0</v>
      </c>
      <c r="R218" s="165">
        <f t="shared" si="26"/>
        <v>0</v>
      </c>
      <c r="S218" s="165">
        <v>0</v>
      </c>
      <c r="T218" s="166">
        <f t="shared" si="27"/>
        <v>0</v>
      </c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R218" s="167" t="s">
        <v>291</v>
      </c>
      <c r="AT218" s="167" t="s">
        <v>143</v>
      </c>
      <c r="AU218" s="167" t="s">
        <v>86</v>
      </c>
      <c r="AY218" s="16" t="s">
        <v>141</v>
      </c>
      <c r="BE218" s="168">
        <f t="shared" si="28"/>
        <v>0</v>
      </c>
      <c r="BF218" s="168">
        <f t="shared" si="29"/>
        <v>0</v>
      </c>
      <c r="BG218" s="168">
        <f t="shared" si="30"/>
        <v>0</v>
      </c>
      <c r="BH218" s="168">
        <f t="shared" si="31"/>
        <v>0</v>
      </c>
      <c r="BI218" s="168">
        <f t="shared" si="32"/>
        <v>0</v>
      </c>
      <c r="BJ218" s="16" t="s">
        <v>86</v>
      </c>
      <c r="BK218" s="168">
        <f t="shared" si="33"/>
        <v>0</v>
      </c>
      <c r="BL218" s="16" t="s">
        <v>291</v>
      </c>
      <c r="BM218" s="167" t="s">
        <v>968</v>
      </c>
    </row>
    <row r="219" spans="1:65" s="2" customFormat="1" ht="16.5" customHeight="1">
      <c r="A219" s="31"/>
      <c r="B219" s="154"/>
      <c r="C219" s="155" t="s">
        <v>969</v>
      </c>
      <c r="D219" s="155" t="s">
        <v>143</v>
      </c>
      <c r="E219" s="156" t="s">
        <v>854</v>
      </c>
      <c r="F219" s="157" t="s">
        <v>855</v>
      </c>
      <c r="G219" s="158" t="s">
        <v>153</v>
      </c>
      <c r="H219" s="159">
        <v>4.2</v>
      </c>
      <c r="I219" s="160"/>
      <c r="J219" s="161">
        <f t="shared" si="24"/>
        <v>0</v>
      </c>
      <c r="K219" s="162"/>
      <c r="L219" s="32"/>
      <c r="M219" s="204" t="s">
        <v>1</v>
      </c>
      <c r="N219" s="205" t="s">
        <v>41</v>
      </c>
      <c r="O219" s="206"/>
      <c r="P219" s="207">
        <f t="shared" si="25"/>
        <v>0</v>
      </c>
      <c r="Q219" s="207">
        <v>0</v>
      </c>
      <c r="R219" s="207">
        <f t="shared" si="26"/>
        <v>0</v>
      </c>
      <c r="S219" s="207">
        <v>0</v>
      </c>
      <c r="T219" s="208">
        <f t="shared" si="27"/>
        <v>0</v>
      </c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R219" s="167" t="s">
        <v>291</v>
      </c>
      <c r="AT219" s="167" t="s">
        <v>143</v>
      </c>
      <c r="AU219" s="167" t="s">
        <v>86</v>
      </c>
      <c r="AY219" s="16" t="s">
        <v>141</v>
      </c>
      <c r="BE219" s="168">
        <f t="shared" si="28"/>
        <v>0</v>
      </c>
      <c r="BF219" s="168">
        <f t="shared" si="29"/>
        <v>0</v>
      </c>
      <c r="BG219" s="168">
        <f t="shared" si="30"/>
        <v>0</v>
      </c>
      <c r="BH219" s="168">
        <f t="shared" si="31"/>
        <v>0</v>
      </c>
      <c r="BI219" s="168">
        <f t="shared" si="32"/>
        <v>0</v>
      </c>
      <c r="BJ219" s="16" t="s">
        <v>86</v>
      </c>
      <c r="BK219" s="168">
        <f t="shared" si="33"/>
        <v>0</v>
      </c>
      <c r="BL219" s="16" t="s">
        <v>291</v>
      </c>
      <c r="BM219" s="167" t="s">
        <v>970</v>
      </c>
    </row>
    <row r="220" spans="1:65" s="2" customFormat="1" ht="6.95" customHeight="1">
      <c r="A220" s="31"/>
      <c r="B220" s="49"/>
      <c r="C220" s="50"/>
      <c r="D220" s="50"/>
      <c r="E220" s="50"/>
      <c r="F220" s="50"/>
      <c r="G220" s="50"/>
      <c r="H220" s="50"/>
      <c r="I220" s="50"/>
      <c r="J220" s="50"/>
      <c r="K220" s="50"/>
      <c r="L220" s="32"/>
      <c r="M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</row>
  </sheetData>
  <autoFilter ref="C118:K219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31"/>
  <sheetViews>
    <sheetView showGridLines="0" workbookViewId="0">
      <selection activeCell="I46" sqref="I4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3" t="s">
        <v>5</v>
      </c>
      <c r="M2" s="214"/>
      <c r="N2" s="214"/>
      <c r="O2" s="214"/>
      <c r="P2" s="214"/>
      <c r="Q2" s="214"/>
      <c r="R2" s="214"/>
      <c r="S2" s="214"/>
      <c r="T2" s="214"/>
      <c r="U2" s="214"/>
      <c r="V2" s="214"/>
      <c r="AT2" s="16" t="s">
        <v>106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75</v>
      </c>
    </row>
    <row r="4" spans="1:46" s="1" customFormat="1" ht="24.95" customHeight="1">
      <c r="B4" s="19"/>
      <c r="D4" s="20" t="s">
        <v>997</v>
      </c>
      <c r="L4" s="19"/>
      <c r="M4" s="100" t="s">
        <v>9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6" t="s">
        <v>15</v>
      </c>
      <c r="L6" s="19"/>
    </row>
    <row r="7" spans="1:46" s="1" customFormat="1" ht="16.5" customHeight="1">
      <c r="B7" s="19"/>
      <c r="E7" s="260" t="str">
        <f>'Rekapitulácia stavby'!K6</f>
        <v>Oprava pešej lávky nad železničnou stanicou Nitra</v>
      </c>
      <c r="F7" s="261"/>
      <c r="G7" s="261"/>
      <c r="H7" s="261"/>
      <c r="L7" s="19"/>
    </row>
    <row r="8" spans="1:46" s="2" customFormat="1" ht="12" customHeight="1">
      <c r="A8" s="31"/>
      <c r="B8" s="32"/>
      <c r="C8" s="31"/>
      <c r="D8" s="26" t="s">
        <v>107</v>
      </c>
      <c r="E8" s="31"/>
      <c r="F8" s="31"/>
      <c r="G8" s="31"/>
      <c r="H8" s="31"/>
      <c r="I8" s="31"/>
      <c r="J8" s="31"/>
      <c r="K8" s="31"/>
      <c r="L8" s="44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30" customHeight="1">
      <c r="A9" s="31"/>
      <c r="B9" s="32"/>
      <c r="C9" s="31"/>
      <c r="D9" s="31"/>
      <c r="E9" s="250" t="s">
        <v>971</v>
      </c>
      <c r="F9" s="259"/>
      <c r="G9" s="259"/>
      <c r="H9" s="259"/>
      <c r="I9" s="31"/>
      <c r="J9" s="31"/>
      <c r="K9" s="31"/>
      <c r="L9" s="44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4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2"/>
      <c r="C11" s="31"/>
      <c r="D11" s="26" t="s">
        <v>17</v>
      </c>
      <c r="E11" s="31"/>
      <c r="F11" s="24" t="s">
        <v>1</v>
      </c>
      <c r="G11" s="31"/>
      <c r="H11" s="31"/>
      <c r="I11" s="26" t="s">
        <v>18</v>
      </c>
      <c r="J11" s="24" t="s">
        <v>1</v>
      </c>
      <c r="K11" s="31"/>
      <c r="L11" s="44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19</v>
      </c>
      <c r="E12" s="31"/>
      <c r="F12" s="24" t="s">
        <v>20</v>
      </c>
      <c r="G12" s="31"/>
      <c r="H12" s="31"/>
      <c r="I12" s="26" t="s">
        <v>21</v>
      </c>
      <c r="J12" s="57" t="str">
        <f>'Rekapitulácia stavby'!AN8</f>
        <v>30. 8. 2021</v>
      </c>
      <c r="K12" s="31"/>
      <c r="L12" s="44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4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2"/>
      <c r="C14" s="31"/>
      <c r="D14" s="26" t="s">
        <v>23</v>
      </c>
      <c r="E14" s="31"/>
      <c r="F14" s="31"/>
      <c r="G14" s="31"/>
      <c r="H14" s="31"/>
      <c r="I14" s="26" t="s">
        <v>24</v>
      </c>
      <c r="J14" s="24" t="s">
        <v>1</v>
      </c>
      <c r="K14" s="31"/>
      <c r="L14" s="44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2"/>
      <c r="C15" s="31"/>
      <c r="D15" s="31"/>
      <c r="E15" s="24" t="s">
        <v>25</v>
      </c>
      <c r="F15" s="31"/>
      <c r="G15" s="31"/>
      <c r="H15" s="31"/>
      <c r="I15" s="26" t="s">
        <v>26</v>
      </c>
      <c r="J15" s="24" t="s">
        <v>1</v>
      </c>
      <c r="K15" s="31"/>
      <c r="L15" s="44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4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2"/>
      <c r="C17" s="31"/>
      <c r="D17" s="26" t="s">
        <v>27</v>
      </c>
      <c r="E17" s="31"/>
      <c r="F17" s="31"/>
      <c r="G17" s="31"/>
      <c r="H17" s="31"/>
      <c r="I17" s="26" t="s">
        <v>24</v>
      </c>
      <c r="J17" s="27" t="str">
        <f>'Rekapitulácia stavby'!AN13</f>
        <v>Vyplň údaj</v>
      </c>
      <c r="K17" s="31"/>
      <c r="L17" s="44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2"/>
      <c r="C18" s="31"/>
      <c r="D18" s="31"/>
      <c r="E18" s="262" t="str">
        <f>'Rekapitulácia stavby'!E14</f>
        <v>Vyplň údaj</v>
      </c>
      <c r="F18" s="228"/>
      <c r="G18" s="228"/>
      <c r="H18" s="228"/>
      <c r="I18" s="26" t="s">
        <v>26</v>
      </c>
      <c r="J18" s="27" t="str">
        <f>'Rekapitulácia stavby'!AN14</f>
        <v>Vyplň údaj</v>
      </c>
      <c r="K18" s="31"/>
      <c r="L18" s="44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4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2"/>
      <c r="C20" s="31"/>
      <c r="D20" s="26" t="s">
        <v>29</v>
      </c>
      <c r="E20" s="31"/>
      <c r="F20" s="31"/>
      <c r="G20" s="31"/>
      <c r="H20" s="31"/>
      <c r="I20" s="26" t="s">
        <v>24</v>
      </c>
      <c r="J20" s="24" t="str">
        <f>IF('Rekapitulácia stavby'!AN16="","",'Rekapitulácia stavby'!AN16)</f>
        <v/>
      </c>
      <c r="K20" s="31"/>
      <c r="L20" s="44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2"/>
      <c r="C21" s="31"/>
      <c r="D21" s="31"/>
      <c r="E21" s="24" t="str">
        <f>IF('Rekapitulácia stavby'!E17="","",'Rekapitulácia stavby'!E17)</f>
        <v xml:space="preserve"> </v>
      </c>
      <c r="F21" s="31"/>
      <c r="G21" s="31"/>
      <c r="H21" s="31"/>
      <c r="I21" s="26" t="s">
        <v>26</v>
      </c>
      <c r="J21" s="24" t="str">
        <f>IF('Rekapitulácia stavby'!AN17="","",'Rekapitulácia stavby'!AN17)</f>
        <v/>
      </c>
      <c r="K21" s="31"/>
      <c r="L21" s="44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4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2"/>
      <c r="C23" s="31"/>
      <c r="D23" s="26" t="s">
        <v>32</v>
      </c>
      <c r="E23" s="31"/>
      <c r="F23" s="31"/>
      <c r="G23" s="31"/>
      <c r="H23" s="31"/>
      <c r="I23" s="26" t="s">
        <v>24</v>
      </c>
      <c r="J23" s="24" t="s">
        <v>1</v>
      </c>
      <c r="K23" s="31"/>
      <c r="L23" s="44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2"/>
      <c r="C24" s="31"/>
      <c r="D24" s="31"/>
      <c r="E24" s="24" t="s">
        <v>33</v>
      </c>
      <c r="F24" s="31"/>
      <c r="G24" s="31"/>
      <c r="H24" s="31"/>
      <c r="I24" s="26" t="s">
        <v>26</v>
      </c>
      <c r="J24" s="24" t="s">
        <v>1</v>
      </c>
      <c r="K24" s="31"/>
      <c r="L24" s="44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4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2"/>
      <c r="C26" s="31"/>
      <c r="D26" s="26" t="s">
        <v>34</v>
      </c>
      <c r="E26" s="31"/>
      <c r="F26" s="31"/>
      <c r="G26" s="31"/>
      <c r="H26" s="31"/>
      <c r="I26" s="31"/>
      <c r="J26" s="31"/>
      <c r="K26" s="31"/>
      <c r="L26" s="44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01"/>
      <c r="B27" s="102"/>
      <c r="C27" s="101"/>
      <c r="D27" s="101"/>
      <c r="E27" s="232" t="s">
        <v>1</v>
      </c>
      <c r="F27" s="232"/>
      <c r="G27" s="232"/>
      <c r="H27" s="232"/>
      <c r="I27" s="101"/>
      <c r="J27" s="101"/>
      <c r="K27" s="101"/>
      <c r="L27" s="103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</row>
    <row r="28" spans="1:31" s="2" customFormat="1" ht="6.95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4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customHeight="1">
      <c r="A29" s="31"/>
      <c r="B29" s="32"/>
      <c r="C29" s="31"/>
      <c r="D29" s="68"/>
      <c r="E29" s="68"/>
      <c r="F29" s="68"/>
      <c r="G29" s="68"/>
      <c r="H29" s="68"/>
      <c r="I29" s="68"/>
      <c r="J29" s="68"/>
      <c r="K29" s="68"/>
      <c r="L29" s="44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2"/>
      <c r="C30" s="31"/>
      <c r="D30" s="104" t="s">
        <v>35</v>
      </c>
      <c r="E30" s="31"/>
      <c r="F30" s="31"/>
      <c r="G30" s="31"/>
      <c r="H30" s="31"/>
      <c r="I30" s="31"/>
      <c r="J30" s="73">
        <f>ROUND(J117, 2)</f>
        <v>0</v>
      </c>
      <c r="K30" s="31"/>
      <c r="L30" s="44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8"/>
      <c r="E31" s="68"/>
      <c r="F31" s="68"/>
      <c r="G31" s="68"/>
      <c r="H31" s="68"/>
      <c r="I31" s="68"/>
      <c r="J31" s="68"/>
      <c r="K31" s="68"/>
      <c r="L31" s="44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31"/>
      <c r="E32" s="31"/>
      <c r="F32" s="35" t="s">
        <v>37</v>
      </c>
      <c r="G32" s="31"/>
      <c r="H32" s="31"/>
      <c r="I32" s="35" t="s">
        <v>36</v>
      </c>
      <c r="J32" s="35" t="s">
        <v>38</v>
      </c>
      <c r="K32" s="31"/>
      <c r="L32" s="44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105" t="s">
        <v>39</v>
      </c>
      <c r="E33" s="37" t="s">
        <v>40</v>
      </c>
      <c r="F33" s="106">
        <f>ROUND((SUM(BE117:BE130)),  2)</f>
        <v>0</v>
      </c>
      <c r="G33" s="107"/>
      <c r="H33" s="107"/>
      <c r="I33" s="108">
        <v>0.2</v>
      </c>
      <c r="J33" s="106">
        <f>ROUND(((SUM(BE117:BE130))*I33),  2)</f>
        <v>0</v>
      </c>
      <c r="K33" s="31"/>
      <c r="L33" s="44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37" t="s">
        <v>41</v>
      </c>
      <c r="F34" s="106">
        <f>ROUND((SUM(BF117:BF130)),  2)</f>
        <v>0</v>
      </c>
      <c r="G34" s="107"/>
      <c r="H34" s="107"/>
      <c r="I34" s="108">
        <v>0.2</v>
      </c>
      <c r="J34" s="106">
        <f>ROUND(((SUM(BF117:BF130))*I34),  2)</f>
        <v>0</v>
      </c>
      <c r="K34" s="31"/>
      <c r="L34" s="44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42</v>
      </c>
      <c r="F35" s="109">
        <f>ROUND((SUM(BG117:BG130)),  2)</f>
        <v>0</v>
      </c>
      <c r="G35" s="31"/>
      <c r="H35" s="31"/>
      <c r="I35" s="110">
        <v>0.2</v>
      </c>
      <c r="J35" s="109">
        <f>0</f>
        <v>0</v>
      </c>
      <c r="K35" s="31"/>
      <c r="L35" s="44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43</v>
      </c>
      <c r="F36" s="109">
        <f>ROUND((SUM(BH117:BH130)),  2)</f>
        <v>0</v>
      </c>
      <c r="G36" s="31"/>
      <c r="H36" s="31"/>
      <c r="I36" s="110">
        <v>0.2</v>
      </c>
      <c r="J36" s="109">
        <f>0</f>
        <v>0</v>
      </c>
      <c r="K36" s="31"/>
      <c r="L36" s="44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37" t="s">
        <v>44</v>
      </c>
      <c r="F37" s="106">
        <f>ROUND((SUM(BI117:BI130)),  2)</f>
        <v>0</v>
      </c>
      <c r="G37" s="107"/>
      <c r="H37" s="107"/>
      <c r="I37" s="108">
        <v>0</v>
      </c>
      <c r="J37" s="106">
        <f>0</f>
        <v>0</v>
      </c>
      <c r="K37" s="31"/>
      <c r="L37" s="44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4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2"/>
      <c r="C39" s="111"/>
      <c r="D39" s="112" t="s">
        <v>45</v>
      </c>
      <c r="E39" s="62"/>
      <c r="F39" s="62"/>
      <c r="G39" s="113" t="s">
        <v>46</v>
      </c>
      <c r="H39" s="114" t="s">
        <v>47</v>
      </c>
      <c r="I39" s="62"/>
      <c r="J39" s="115">
        <f>SUM(J30:J37)</f>
        <v>0</v>
      </c>
      <c r="K39" s="116"/>
      <c r="L39" s="44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4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4"/>
      <c r="D50" s="45" t="s">
        <v>48</v>
      </c>
      <c r="E50" s="46"/>
      <c r="F50" s="46"/>
      <c r="G50" s="45" t="s">
        <v>49</v>
      </c>
      <c r="H50" s="46"/>
      <c r="I50" s="46"/>
      <c r="J50" s="46"/>
      <c r="K50" s="46"/>
      <c r="L50" s="44"/>
    </row>
    <row r="51" spans="1:31">
      <c r="B51" s="19"/>
      <c r="L51" s="19"/>
    </row>
    <row r="52" spans="1:31">
      <c r="B52" s="19"/>
      <c r="L52" s="19"/>
    </row>
    <row r="53" spans="1:31">
      <c r="B53" s="19"/>
      <c r="L53" s="19"/>
    </row>
    <row r="54" spans="1:31">
      <c r="B54" s="19"/>
      <c r="L54" s="19"/>
    </row>
    <row r="55" spans="1:31">
      <c r="B55" s="19"/>
      <c r="L55" s="19"/>
    </row>
    <row r="56" spans="1:31">
      <c r="B56" s="19"/>
      <c r="L56" s="19"/>
    </row>
    <row r="57" spans="1:31">
      <c r="B57" s="19"/>
      <c r="L57" s="19"/>
    </row>
    <row r="58" spans="1:31">
      <c r="B58" s="19"/>
      <c r="L58" s="19"/>
    </row>
    <row r="59" spans="1:31">
      <c r="B59" s="19"/>
      <c r="L59" s="19"/>
    </row>
    <row r="60" spans="1:31">
      <c r="B60" s="19"/>
      <c r="L60" s="19"/>
    </row>
    <row r="61" spans="1:31" s="2" customFormat="1" ht="12.75">
      <c r="A61" s="31"/>
      <c r="B61" s="32"/>
      <c r="C61" s="31"/>
      <c r="D61" s="47" t="s">
        <v>50</v>
      </c>
      <c r="E61" s="34"/>
      <c r="F61" s="117" t="s">
        <v>51</v>
      </c>
      <c r="G61" s="47" t="s">
        <v>50</v>
      </c>
      <c r="H61" s="34"/>
      <c r="I61" s="34"/>
      <c r="J61" s="118" t="s">
        <v>51</v>
      </c>
      <c r="K61" s="34"/>
      <c r="L61" s="44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9"/>
      <c r="L62" s="19"/>
    </row>
    <row r="63" spans="1:31">
      <c r="B63" s="19"/>
      <c r="L63" s="19"/>
    </row>
    <row r="64" spans="1:31">
      <c r="B64" s="19"/>
      <c r="L64" s="19"/>
    </row>
    <row r="65" spans="1:31" s="2" customFormat="1" ht="12.75">
      <c r="A65" s="31"/>
      <c r="B65" s="32"/>
      <c r="C65" s="31"/>
      <c r="D65" s="45" t="s">
        <v>52</v>
      </c>
      <c r="E65" s="48"/>
      <c r="F65" s="48"/>
      <c r="G65" s="45" t="s">
        <v>53</v>
      </c>
      <c r="H65" s="48"/>
      <c r="I65" s="48"/>
      <c r="J65" s="48"/>
      <c r="K65" s="48"/>
      <c r="L65" s="44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9"/>
      <c r="L66" s="19"/>
    </row>
    <row r="67" spans="1:31">
      <c r="B67" s="19"/>
      <c r="L67" s="19"/>
    </row>
    <row r="68" spans="1:31">
      <c r="B68" s="19"/>
      <c r="L68" s="19"/>
    </row>
    <row r="69" spans="1:31">
      <c r="B69" s="19"/>
      <c r="L69" s="19"/>
    </row>
    <row r="70" spans="1:31">
      <c r="B70" s="19"/>
      <c r="L70" s="19"/>
    </row>
    <row r="71" spans="1:31">
      <c r="B71" s="19"/>
      <c r="L71" s="19"/>
    </row>
    <row r="72" spans="1:31">
      <c r="B72" s="19"/>
      <c r="L72" s="19"/>
    </row>
    <row r="73" spans="1:31">
      <c r="B73" s="19"/>
      <c r="L73" s="19"/>
    </row>
    <row r="74" spans="1:31">
      <c r="B74" s="19"/>
      <c r="L74" s="19"/>
    </row>
    <row r="75" spans="1:31">
      <c r="B75" s="19"/>
      <c r="L75" s="19"/>
    </row>
    <row r="76" spans="1:31" s="2" customFormat="1" ht="12.75">
      <c r="A76" s="31"/>
      <c r="B76" s="32"/>
      <c r="C76" s="31"/>
      <c r="D76" s="47" t="s">
        <v>50</v>
      </c>
      <c r="E76" s="34"/>
      <c r="F76" s="117" t="s">
        <v>51</v>
      </c>
      <c r="G76" s="47" t="s">
        <v>50</v>
      </c>
      <c r="H76" s="34"/>
      <c r="I76" s="34"/>
      <c r="J76" s="118" t="s">
        <v>51</v>
      </c>
      <c r="K76" s="34"/>
      <c r="L76" s="44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44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51"/>
      <c r="C81" s="52"/>
      <c r="D81" s="52"/>
      <c r="E81" s="52"/>
      <c r="F81" s="52"/>
      <c r="G81" s="52"/>
      <c r="H81" s="52"/>
      <c r="I81" s="52"/>
      <c r="J81" s="52"/>
      <c r="K81" s="52"/>
      <c r="L81" s="44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998</v>
      </c>
      <c r="D82" s="31"/>
      <c r="E82" s="31"/>
      <c r="F82" s="31"/>
      <c r="G82" s="31"/>
      <c r="H82" s="31"/>
      <c r="I82" s="31"/>
      <c r="J82" s="31"/>
      <c r="K82" s="31"/>
      <c r="L82" s="44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4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15</v>
      </c>
      <c r="D84" s="31"/>
      <c r="E84" s="31"/>
      <c r="F84" s="31"/>
      <c r="G84" s="31"/>
      <c r="H84" s="31"/>
      <c r="I84" s="31"/>
      <c r="J84" s="31"/>
      <c r="K84" s="31"/>
      <c r="L84" s="44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260" t="str">
        <f>E7</f>
        <v>Oprava pešej lávky nad železničnou stanicou Nitra</v>
      </c>
      <c r="F85" s="261"/>
      <c r="G85" s="261"/>
      <c r="H85" s="261"/>
      <c r="I85" s="31"/>
      <c r="J85" s="31"/>
      <c r="K85" s="31"/>
      <c r="L85" s="44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107</v>
      </c>
      <c r="D86" s="31"/>
      <c r="E86" s="31"/>
      <c r="F86" s="31"/>
      <c r="G86" s="31"/>
      <c r="H86" s="31"/>
      <c r="I86" s="31"/>
      <c r="J86" s="31"/>
      <c r="K86" s="31"/>
      <c r="L86" s="44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30" customHeight="1">
      <c r="A87" s="31"/>
      <c r="B87" s="32"/>
      <c r="C87" s="31"/>
      <c r="D87" s="31"/>
      <c r="E87" s="250" t="str">
        <f>E9</f>
        <v>6 - Vedľajšie rozpočtové náklady pre všetký stavebné objekty</v>
      </c>
      <c r="F87" s="259"/>
      <c r="G87" s="259"/>
      <c r="H87" s="259"/>
      <c r="I87" s="31"/>
      <c r="J87" s="31"/>
      <c r="K87" s="31"/>
      <c r="L87" s="44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4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19</v>
      </c>
      <c r="D89" s="31"/>
      <c r="E89" s="31"/>
      <c r="F89" s="24" t="str">
        <f>F12</f>
        <v>Nitra</v>
      </c>
      <c r="G89" s="31"/>
      <c r="H89" s="31"/>
      <c r="I89" s="26" t="s">
        <v>21</v>
      </c>
      <c r="J89" s="57" t="str">
        <f>IF(J12="","",J12)</f>
        <v>30. 8. 2021</v>
      </c>
      <c r="K89" s="31"/>
      <c r="L89" s="44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4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2" customHeight="1">
      <c r="A91" s="31"/>
      <c r="B91" s="32"/>
      <c r="C91" s="26" t="s">
        <v>23</v>
      </c>
      <c r="D91" s="31"/>
      <c r="E91" s="31"/>
      <c r="F91" s="24" t="str">
        <f>E15</f>
        <v>Mesto Nitra</v>
      </c>
      <c r="G91" s="31"/>
      <c r="H91" s="31"/>
      <c r="I91" s="26" t="s">
        <v>29</v>
      </c>
      <c r="J91" s="29" t="str">
        <f>E21</f>
        <v xml:space="preserve"> </v>
      </c>
      <c r="K91" s="31"/>
      <c r="L91" s="44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5.7" customHeight="1">
      <c r="A92" s="31"/>
      <c r="B92" s="32"/>
      <c r="C92" s="26" t="s">
        <v>27</v>
      </c>
      <c r="D92" s="31"/>
      <c r="E92" s="31"/>
      <c r="F92" s="24" t="str">
        <f>IF(E18="","",E18)</f>
        <v>Vyplň údaj</v>
      </c>
      <c r="G92" s="31"/>
      <c r="H92" s="31"/>
      <c r="I92" s="26" t="s">
        <v>32</v>
      </c>
      <c r="J92" s="29" t="str">
        <f>E24</f>
        <v>Združenie „SHP: Nitra – PD" SHP SK s.r.o.</v>
      </c>
      <c r="K92" s="31"/>
      <c r="L92" s="44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4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19" t="s">
        <v>111</v>
      </c>
      <c r="D94" s="111"/>
      <c r="E94" s="111"/>
      <c r="F94" s="111"/>
      <c r="G94" s="111"/>
      <c r="H94" s="111"/>
      <c r="I94" s="111"/>
      <c r="J94" s="120" t="s">
        <v>112</v>
      </c>
      <c r="K94" s="111"/>
      <c r="L94" s="44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4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customHeight="1">
      <c r="A96" s="31"/>
      <c r="B96" s="32"/>
      <c r="C96" s="121" t="s">
        <v>113</v>
      </c>
      <c r="D96" s="31"/>
      <c r="E96" s="31"/>
      <c r="F96" s="31"/>
      <c r="G96" s="31"/>
      <c r="H96" s="31"/>
      <c r="I96" s="31"/>
      <c r="J96" s="73">
        <f>J117</f>
        <v>0</v>
      </c>
      <c r="K96" s="31"/>
      <c r="L96" s="44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6" t="s">
        <v>114</v>
      </c>
    </row>
    <row r="97" spans="1:31" s="9" customFormat="1" ht="24.95" customHeight="1">
      <c r="B97" s="122"/>
      <c r="D97" s="123" t="s">
        <v>972</v>
      </c>
      <c r="E97" s="124"/>
      <c r="F97" s="124"/>
      <c r="G97" s="124"/>
      <c r="H97" s="124"/>
      <c r="I97" s="124"/>
      <c r="J97" s="125">
        <f>J118</f>
        <v>0</v>
      </c>
      <c r="L97" s="122"/>
    </row>
    <row r="98" spans="1:31" s="2" customFormat="1" ht="21.75" customHeight="1">
      <c r="A98" s="31"/>
      <c r="B98" s="32"/>
      <c r="C98" s="31"/>
      <c r="D98" s="31"/>
      <c r="E98" s="31"/>
      <c r="F98" s="31"/>
      <c r="G98" s="31"/>
      <c r="H98" s="31"/>
      <c r="I98" s="31"/>
      <c r="J98" s="31"/>
      <c r="K98" s="31"/>
      <c r="L98" s="44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pans="1:31" s="2" customFormat="1" ht="6.95" customHeight="1">
      <c r="A99" s="31"/>
      <c r="B99" s="49"/>
      <c r="C99" s="50"/>
      <c r="D99" s="50"/>
      <c r="E99" s="50"/>
      <c r="F99" s="50"/>
      <c r="G99" s="50"/>
      <c r="H99" s="50"/>
      <c r="I99" s="50"/>
      <c r="J99" s="50"/>
      <c r="K99" s="50"/>
      <c r="L99" s="44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3" spans="1:31" s="2" customFormat="1" ht="6.95" customHeight="1">
      <c r="A103" s="31"/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44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pans="1:31" s="2" customFormat="1" ht="24.95" customHeight="1">
      <c r="A104" s="31"/>
      <c r="B104" s="32"/>
      <c r="C104" s="20" t="s">
        <v>127</v>
      </c>
      <c r="D104" s="31"/>
      <c r="E104" s="31"/>
      <c r="F104" s="31"/>
      <c r="G104" s="31"/>
      <c r="H104" s="31"/>
      <c r="I104" s="31"/>
      <c r="J104" s="31"/>
      <c r="K104" s="31"/>
      <c r="L104" s="44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31" s="2" customFormat="1" ht="6.95" customHeight="1">
      <c r="A105" s="31"/>
      <c r="B105" s="32"/>
      <c r="C105" s="31"/>
      <c r="D105" s="31"/>
      <c r="E105" s="31"/>
      <c r="F105" s="31"/>
      <c r="G105" s="31"/>
      <c r="H105" s="31"/>
      <c r="I105" s="31"/>
      <c r="J105" s="31"/>
      <c r="K105" s="31"/>
      <c r="L105" s="44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31" s="2" customFormat="1" ht="12" customHeight="1">
      <c r="A106" s="31"/>
      <c r="B106" s="32"/>
      <c r="C106" s="26" t="s">
        <v>15</v>
      </c>
      <c r="D106" s="31"/>
      <c r="E106" s="31"/>
      <c r="F106" s="31"/>
      <c r="G106" s="31"/>
      <c r="H106" s="31"/>
      <c r="I106" s="31"/>
      <c r="J106" s="31"/>
      <c r="K106" s="31"/>
      <c r="L106" s="44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31" s="2" customFormat="1" ht="16.5" customHeight="1">
      <c r="A107" s="31"/>
      <c r="B107" s="32"/>
      <c r="C107" s="31"/>
      <c r="D107" s="31"/>
      <c r="E107" s="260" t="str">
        <f>E7</f>
        <v>Oprava pešej lávky nad železničnou stanicou Nitra</v>
      </c>
      <c r="F107" s="261"/>
      <c r="G107" s="261"/>
      <c r="H107" s="261"/>
      <c r="I107" s="31"/>
      <c r="J107" s="31"/>
      <c r="K107" s="31"/>
      <c r="L107" s="44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31" s="2" customFormat="1" ht="12" customHeight="1">
      <c r="A108" s="31"/>
      <c r="B108" s="32"/>
      <c r="C108" s="26" t="s">
        <v>107</v>
      </c>
      <c r="D108" s="31"/>
      <c r="E108" s="31"/>
      <c r="F108" s="31"/>
      <c r="G108" s="31"/>
      <c r="H108" s="31"/>
      <c r="I108" s="31"/>
      <c r="J108" s="31"/>
      <c r="K108" s="31"/>
      <c r="L108" s="44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31" s="2" customFormat="1" ht="30" customHeight="1">
      <c r="A109" s="31"/>
      <c r="B109" s="32"/>
      <c r="C109" s="31"/>
      <c r="D109" s="31"/>
      <c r="E109" s="250" t="str">
        <f>E9</f>
        <v>6 - Vedľajšie rozpočtové náklady pre všetký stavebné objekty</v>
      </c>
      <c r="F109" s="259"/>
      <c r="G109" s="259"/>
      <c r="H109" s="259"/>
      <c r="I109" s="31"/>
      <c r="J109" s="31"/>
      <c r="K109" s="31"/>
      <c r="L109" s="44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31" s="2" customFormat="1" ht="6.95" customHeight="1">
      <c r="A110" s="31"/>
      <c r="B110" s="32"/>
      <c r="C110" s="31"/>
      <c r="D110" s="31"/>
      <c r="E110" s="31"/>
      <c r="F110" s="31"/>
      <c r="G110" s="31"/>
      <c r="H110" s="31"/>
      <c r="I110" s="31"/>
      <c r="J110" s="31"/>
      <c r="K110" s="31"/>
      <c r="L110" s="44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12" customHeight="1">
      <c r="A111" s="31"/>
      <c r="B111" s="32"/>
      <c r="C111" s="26" t="s">
        <v>19</v>
      </c>
      <c r="D111" s="31"/>
      <c r="E111" s="31"/>
      <c r="F111" s="24" t="str">
        <f>F12</f>
        <v>Nitra</v>
      </c>
      <c r="G111" s="31"/>
      <c r="H111" s="31"/>
      <c r="I111" s="26" t="s">
        <v>21</v>
      </c>
      <c r="J111" s="57" t="str">
        <f>IF(J12="","",J12)</f>
        <v>30. 8. 2021</v>
      </c>
      <c r="K111" s="31"/>
      <c r="L111" s="44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6.95" customHeight="1">
      <c r="A112" s="31"/>
      <c r="B112" s="32"/>
      <c r="C112" s="31"/>
      <c r="D112" s="31"/>
      <c r="E112" s="31"/>
      <c r="F112" s="31"/>
      <c r="G112" s="31"/>
      <c r="H112" s="31"/>
      <c r="I112" s="31"/>
      <c r="J112" s="31"/>
      <c r="K112" s="31"/>
      <c r="L112" s="44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15.2" customHeight="1">
      <c r="A113" s="31"/>
      <c r="B113" s="32"/>
      <c r="C113" s="26" t="s">
        <v>23</v>
      </c>
      <c r="D113" s="31"/>
      <c r="E113" s="31"/>
      <c r="F113" s="24" t="str">
        <f>E15</f>
        <v>Mesto Nitra</v>
      </c>
      <c r="G113" s="31"/>
      <c r="H113" s="31"/>
      <c r="I113" s="26" t="s">
        <v>29</v>
      </c>
      <c r="J113" s="29" t="str">
        <f>E21</f>
        <v xml:space="preserve"> </v>
      </c>
      <c r="K113" s="31"/>
      <c r="L113" s="44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25.7" customHeight="1">
      <c r="A114" s="31"/>
      <c r="B114" s="32"/>
      <c r="C114" s="26" t="s">
        <v>27</v>
      </c>
      <c r="D114" s="31"/>
      <c r="E114" s="31"/>
      <c r="F114" s="24" t="str">
        <f>IF(E18="","",E18)</f>
        <v>Vyplň údaj</v>
      </c>
      <c r="G114" s="31"/>
      <c r="H114" s="31"/>
      <c r="I114" s="26" t="s">
        <v>32</v>
      </c>
      <c r="J114" s="29" t="str">
        <f>E24</f>
        <v>Združenie „SHP: Nitra – PD" SHP SK s.r.o.</v>
      </c>
      <c r="K114" s="31"/>
      <c r="L114" s="44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10.35" customHeight="1">
      <c r="A115" s="31"/>
      <c r="B115" s="32"/>
      <c r="C115" s="31"/>
      <c r="D115" s="31"/>
      <c r="E115" s="31"/>
      <c r="F115" s="31"/>
      <c r="G115" s="31"/>
      <c r="H115" s="31"/>
      <c r="I115" s="31"/>
      <c r="J115" s="31"/>
      <c r="K115" s="31"/>
      <c r="L115" s="44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11" customFormat="1" ht="29.25" customHeight="1">
      <c r="A116" s="130"/>
      <c r="B116" s="131"/>
      <c r="C116" s="132" t="s">
        <v>128</v>
      </c>
      <c r="D116" s="133" t="s">
        <v>60</v>
      </c>
      <c r="E116" s="133" t="s">
        <v>56</v>
      </c>
      <c r="F116" s="133" t="s">
        <v>57</v>
      </c>
      <c r="G116" s="133" t="s">
        <v>129</v>
      </c>
      <c r="H116" s="133" t="s">
        <v>130</v>
      </c>
      <c r="I116" s="133" t="s">
        <v>131</v>
      </c>
      <c r="J116" s="134" t="s">
        <v>112</v>
      </c>
      <c r="K116" s="135" t="s">
        <v>132</v>
      </c>
      <c r="L116" s="136"/>
      <c r="M116" s="64" t="s">
        <v>1</v>
      </c>
      <c r="N116" s="65" t="s">
        <v>39</v>
      </c>
      <c r="O116" s="65" t="s">
        <v>133</v>
      </c>
      <c r="P116" s="65" t="s">
        <v>134</v>
      </c>
      <c r="Q116" s="65" t="s">
        <v>135</v>
      </c>
      <c r="R116" s="65" t="s">
        <v>136</v>
      </c>
      <c r="S116" s="65" t="s">
        <v>137</v>
      </c>
      <c r="T116" s="66" t="s">
        <v>138</v>
      </c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0"/>
    </row>
    <row r="117" spans="1:65" s="2" customFormat="1" ht="22.9" customHeight="1">
      <c r="A117" s="31"/>
      <c r="B117" s="32"/>
      <c r="C117" s="71" t="s">
        <v>113</v>
      </c>
      <c r="D117" s="31"/>
      <c r="E117" s="31"/>
      <c r="F117" s="31"/>
      <c r="G117" s="31"/>
      <c r="H117" s="31"/>
      <c r="I117" s="31"/>
      <c r="J117" s="137">
        <f>BK117</f>
        <v>0</v>
      </c>
      <c r="K117" s="31"/>
      <c r="L117" s="32"/>
      <c r="M117" s="67"/>
      <c r="N117" s="58"/>
      <c r="O117" s="68"/>
      <c r="P117" s="138">
        <f>P118</f>
        <v>0</v>
      </c>
      <c r="Q117" s="68"/>
      <c r="R117" s="138">
        <f>R118</f>
        <v>0</v>
      </c>
      <c r="S117" s="68"/>
      <c r="T117" s="139">
        <f>T118</f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T117" s="16" t="s">
        <v>74</v>
      </c>
      <c r="AU117" s="16" t="s">
        <v>114</v>
      </c>
      <c r="BK117" s="140">
        <f>BK118</f>
        <v>0</v>
      </c>
    </row>
    <row r="118" spans="1:65" s="12" customFormat="1" ht="25.9" customHeight="1">
      <c r="B118" s="141"/>
      <c r="D118" s="142" t="s">
        <v>74</v>
      </c>
      <c r="E118" s="143" t="s">
        <v>973</v>
      </c>
      <c r="F118" s="143" t="s">
        <v>974</v>
      </c>
      <c r="I118" s="144"/>
      <c r="J118" s="145">
        <f>BK118</f>
        <v>0</v>
      </c>
      <c r="L118" s="141"/>
      <c r="M118" s="146"/>
      <c r="N118" s="147"/>
      <c r="O118" s="147"/>
      <c r="P118" s="148">
        <f>SUM(P119:P130)</f>
        <v>0</v>
      </c>
      <c r="Q118" s="147"/>
      <c r="R118" s="148">
        <f>SUM(R119:R130)</f>
        <v>0</v>
      </c>
      <c r="S118" s="147"/>
      <c r="T118" s="149">
        <f>SUM(T119:T130)</f>
        <v>0</v>
      </c>
      <c r="AR118" s="142" t="s">
        <v>165</v>
      </c>
      <c r="AT118" s="150" t="s">
        <v>74</v>
      </c>
      <c r="AU118" s="150" t="s">
        <v>75</v>
      </c>
      <c r="AY118" s="142" t="s">
        <v>141</v>
      </c>
      <c r="BK118" s="151">
        <f>SUM(BK119:BK130)</f>
        <v>0</v>
      </c>
    </row>
    <row r="119" spans="1:65" s="2" customFormat="1" ht="24.2" customHeight="1">
      <c r="A119" s="31"/>
      <c r="B119" s="154"/>
      <c r="C119" s="155" t="s">
        <v>81</v>
      </c>
      <c r="D119" s="155" t="s">
        <v>143</v>
      </c>
      <c r="E119" s="156" t="s">
        <v>975</v>
      </c>
      <c r="F119" s="157" t="s">
        <v>976</v>
      </c>
      <c r="G119" s="158" t="s">
        <v>977</v>
      </c>
      <c r="H119" s="159">
        <v>1</v>
      </c>
      <c r="I119" s="160"/>
      <c r="J119" s="161">
        <f>ROUND(I119*H119,2)</f>
        <v>0</v>
      </c>
      <c r="K119" s="162"/>
      <c r="L119" s="32"/>
      <c r="M119" s="163" t="s">
        <v>1</v>
      </c>
      <c r="N119" s="164" t="s">
        <v>41</v>
      </c>
      <c r="O119" s="60"/>
      <c r="P119" s="165">
        <f>O119*H119</f>
        <v>0</v>
      </c>
      <c r="Q119" s="165">
        <v>0</v>
      </c>
      <c r="R119" s="165">
        <f>Q119*H119</f>
        <v>0</v>
      </c>
      <c r="S119" s="165">
        <v>0</v>
      </c>
      <c r="T119" s="166">
        <f>S119*H119</f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R119" s="167" t="s">
        <v>147</v>
      </c>
      <c r="AT119" s="167" t="s">
        <v>143</v>
      </c>
      <c r="AU119" s="167" t="s">
        <v>81</v>
      </c>
      <c r="AY119" s="16" t="s">
        <v>141</v>
      </c>
      <c r="BE119" s="168">
        <f>IF(N119="základná",J119,0)</f>
        <v>0</v>
      </c>
      <c r="BF119" s="168">
        <f>IF(N119="znížená",J119,0)</f>
        <v>0</v>
      </c>
      <c r="BG119" s="168">
        <f>IF(N119="zákl. prenesená",J119,0)</f>
        <v>0</v>
      </c>
      <c r="BH119" s="168">
        <f>IF(N119="zníž. prenesená",J119,0)</f>
        <v>0</v>
      </c>
      <c r="BI119" s="168">
        <f>IF(N119="nulová",J119,0)</f>
        <v>0</v>
      </c>
      <c r="BJ119" s="16" t="s">
        <v>86</v>
      </c>
      <c r="BK119" s="168">
        <f>ROUND(I119*H119,2)</f>
        <v>0</v>
      </c>
      <c r="BL119" s="16" t="s">
        <v>147</v>
      </c>
      <c r="BM119" s="167" t="s">
        <v>978</v>
      </c>
    </row>
    <row r="120" spans="1:65" s="2" customFormat="1" ht="97.5">
      <c r="A120" s="31"/>
      <c r="B120" s="32"/>
      <c r="C120" s="31"/>
      <c r="D120" s="170" t="s">
        <v>383</v>
      </c>
      <c r="E120" s="31"/>
      <c r="F120" s="197" t="s">
        <v>999</v>
      </c>
      <c r="G120" s="31"/>
      <c r="H120" s="31"/>
      <c r="I120" s="198"/>
      <c r="J120" s="31"/>
      <c r="K120" s="31"/>
      <c r="L120" s="32"/>
      <c r="M120" s="199"/>
      <c r="N120" s="200"/>
      <c r="O120" s="60"/>
      <c r="P120" s="60"/>
      <c r="Q120" s="60"/>
      <c r="R120" s="60"/>
      <c r="S120" s="60"/>
      <c r="T120" s="6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T120" s="16" t="s">
        <v>383</v>
      </c>
      <c r="AU120" s="16" t="s">
        <v>81</v>
      </c>
    </row>
    <row r="121" spans="1:65" s="2" customFormat="1" ht="44.25" customHeight="1">
      <c r="A121" s="31"/>
      <c r="B121" s="154"/>
      <c r="C121" s="155" t="s">
        <v>86</v>
      </c>
      <c r="D121" s="155" t="s">
        <v>143</v>
      </c>
      <c r="E121" s="156" t="s">
        <v>979</v>
      </c>
      <c r="F121" s="157" t="s">
        <v>980</v>
      </c>
      <c r="G121" s="158" t="s">
        <v>977</v>
      </c>
      <c r="H121" s="159">
        <v>1</v>
      </c>
      <c r="I121" s="160"/>
      <c r="J121" s="161">
        <f>ROUND(I121*H121,2)</f>
        <v>0</v>
      </c>
      <c r="K121" s="162"/>
      <c r="L121" s="32"/>
      <c r="M121" s="163" t="s">
        <v>1</v>
      </c>
      <c r="N121" s="164" t="s">
        <v>41</v>
      </c>
      <c r="O121" s="60"/>
      <c r="P121" s="165">
        <f>O121*H121</f>
        <v>0</v>
      </c>
      <c r="Q121" s="165">
        <v>0</v>
      </c>
      <c r="R121" s="165">
        <f>Q121*H121</f>
        <v>0</v>
      </c>
      <c r="S121" s="165">
        <v>0</v>
      </c>
      <c r="T121" s="166">
        <f>S121*H121</f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R121" s="167" t="s">
        <v>147</v>
      </c>
      <c r="AT121" s="167" t="s">
        <v>143</v>
      </c>
      <c r="AU121" s="167" t="s">
        <v>81</v>
      </c>
      <c r="AY121" s="16" t="s">
        <v>141</v>
      </c>
      <c r="BE121" s="168">
        <f>IF(N121="základná",J121,0)</f>
        <v>0</v>
      </c>
      <c r="BF121" s="168">
        <f>IF(N121="znížená",J121,0)</f>
        <v>0</v>
      </c>
      <c r="BG121" s="168">
        <f>IF(N121="zákl. prenesená",J121,0)</f>
        <v>0</v>
      </c>
      <c r="BH121" s="168">
        <f>IF(N121="zníž. prenesená",J121,0)</f>
        <v>0</v>
      </c>
      <c r="BI121" s="168">
        <f>IF(N121="nulová",J121,0)</f>
        <v>0</v>
      </c>
      <c r="BJ121" s="16" t="s">
        <v>86</v>
      </c>
      <c r="BK121" s="168">
        <f>ROUND(I121*H121,2)</f>
        <v>0</v>
      </c>
      <c r="BL121" s="16" t="s">
        <v>147</v>
      </c>
      <c r="BM121" s="167" t="s">
        <v>981</v>
      </c>
    </row>
    <row r="122" spans="1:65" s="2" customFormat="1" ht="19.5">
      <c r="A122" s="31"/>
      <c r="B122" s="32"/>
      <c r="C122" s="31"/>
      <c r="D122" s="170" t="s">
        <v>383</v>
      </c>
      <c r="E122" s="31"/>
      <c r="F122" s="197" t="s">
        <v>1000</v>
      </c>
      <c r="G122" s="31"/>
      <c r="H122" s="31"/>
      <c r="I122" s="198"/>
      <c r="J122" s="31"/>
      <c r="K122" s="31"/>
      <c r="L122" s="32"/>
      <c r="M122" s="199"/>
      <c r="N122" s="200"/>
      <c r="O122" s="60"/>
      <c r="P122" s="60"/>
      <c r="Q122" s="60"/>
      <c r="R122" s="60"/>
      <c r="S122" s="60"/>
      <c r="T122" s="6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T122" s="16" t="s">
        <v>383</v>
      </c>
      <c r="AU122" s="16" t="s">
        <v>81</v>
      </c>
    </row>
    <row r="123" spans="1:65" s="2" customFormat="1" ht="24.2" customHeight="1">
      <c r="A123" s="31"/>
      <c r="B123" s="154"/>
      <c r="C123" s="155" t="s">
        <v>156</v>
      </c>
      <c r="D123" s="155" t="s">
        <v>143</v>
      </c>
      <c r="E123" s="156" t="s">
        <v>982</v>
      </c>
      <c r="F123" s="157" t="s">
        <v>983</v>
      </c>
      <c r="G123" s="158" t="s">
        <v>977</v>
      </c>
      <c r="H123" s="159">
        <v>1</v>
      </c>
      <c r="I123" s="160"/>
      <c r="J123" s="161">
        <f>ROUND(I123*H123,2)</f>
        <v>0</v>
      </c>
      <c r="K123" s="162"/>
      <c r="L123" s="32"/>
      <c r="M123" s="163" t="s">
        <v>1</v>
      </c>
      <c r="N123" s="164" t="s">
        <v>41</v>
      </c>
      <c r="O123" s="60"/>
      <c r="P123" s="165">
        <f>O123*H123</f>
        <v>0</v>
      </c>
      <c r="Q123" s="165">
        <v>0</v>
      </c>
      <c r="R123" s="165">
        <f>Q123*H123</f>
        <v>0</v>
      </c>
      <c r="S123" s="165">
        <v>0</v>
      </c>
      <c r="T123" s="166">
        <f>S123*H123</f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R123" s="167" t="s">
        <v>147</v>
      </c>
      <c r="AT123" s="167" t="s">
        <v>143</v>
      </c>
      <c r="AU123" s="167" t="s">
        <v>81</v>
      </c>
      <c r="AY123" s="16" t="s">
        <v>141</v>
      </c>
      <c r="BE123" s="168">
        <f>IF(N123="základná",J123,0)</f>
        <v>0</v>
      </c>
      <c r="BF123" s="168">
        <f>IF(N123="znížená",J123,0)</f>
        <v>0</v>
      </c>
      <c r="BG123" s="168">
        <f>IF(N123="zákl. prenesená",J123,0)</f>
        <v>0</v>
      </c>
      <c r="BH123" s="168">
        <f>IF(N123="zníž. prenesená",J123,0)</f>
        <v>0</v>
      </c>
      <c r="BI123" s="168">
        <f>IF(N123="nulová",J123,0)</f>
        <v>0</v>
      </c>
      <c r="BJ123" s="16" t="s">
        <v>86</v>
      </c>
      <c r="BK123" s="168">
        <f>ROUND(I123*H123,2)</f>
        <v>0</v>
      </c>
      <c r="BL123" s="16" t="s">
        <v>147</v>
      </c>
      <c r="BM123" s="167" t="s">
        <v>984</v>
      </c>
    </row>
    <row r="124" spans="1:65" s="2" customFormat="1" ht="48.75">
      <c r="A124" s="31"/>
      <c r="B124" s="32"/>
      <c r="C124" s="31"/>
      <c r="D124" s="170" t="s">
        <v>383</v>
      </c>
      <c r="E124" s="31"/>
      <c r="F124" s="197" t="s">
        <v>985</v>
      </c>
      <c r="G124" s="31"/>
      <c r="H124" s="31"/>
      <c r="I124" s="198"/>
      <c r="J124" s="31"/>
      <c r="K124" s="31"/>
      <c r="L124" s="32"/>
      <c r="M124" s="199"/>
      <c r="N124" s="200"/>
      <c r="O124" s="60"/>
      <c r="P124" s="60"/>
      <c r="Q124" s="60"/>
      <c r="R124" s="60"/>
      <c r="S124" s="60"/>
      <c r="T124" s="6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T124" s="16" t="s">
        <v>383</v>
      </c>
      <c r="AU124" s="16" t="s">
        <v>81</v>
      </c>
    </row>
    <row r="125" spans="1:65" s="2" customFormat="1" ht="21.75" customHeight="1">
      <c r="A125" s="31"/>
      <c r="B125" s="154"/>
      <c r="C125" s="155" t="s">
        <v>147</v>
      </c>
      <c r="D125" s="155" t="s">
        <v>143</v>
      </c>
      <c r="E125" s="156" t="s">
        <v>986</v>
      </c>
      <c r="F125" s="157" t="s">
        <v>987</v>
      </c>
      <c r="G125" s="158" t="s">
        <v>977</v>
      </c>
      <c r="H125" s="159">
        <v>1</v>
      </c>
      <c r="I125" s="160"/>
      <c r="J125" s="161">
        <f>ROUND(I125*H125,2)</f>
        <v>0</v>
      </c>
      <c r="K125" s="162"/>
      <c r="L125" s="32"/>
      <c r="M125" s="163" t="s">
        <v>1</v>
      </c>
      <c r="N125" s="164" t="s">
        <v>41</v>
      </c>
      <c r="O125" s="60"/>
      <c r="P125" s="165">
        <f>O125*H125</f>
        <v>0</v>
      </c>
      <c r="Q125" s="165">
        <v>0</v>
      </c>
      <c r="R125" s="165">
        <f>Q125*H125</f>
        <v>0</v>
      </c>
      <c r="S125" s="165">
        <v>0</v>
      </c>
      <c r="T125" s="166">
        <f>S125*H125</f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R125" s="167" t="s">
        <v>147</v>
      </c>
      <c r="AT125" s="167" t="s">
        <v>143</v>
      </c>
      <c r="AU125" s="167" t="s">
        <v>81</v>
      </c>
      <c r="AY125" s="16" t="s">
        <v>141</v>
      </c>
      <c r="BE125" s="168">
        <f>IF(N125="základná",J125,0)</f>
        <v>0</v>
      </c>
      <c r="BF125" s="168">
        <f>IF(N125="znížená",J125,0)</f>
        <v>0</v>
      </c>
      <c r="BG125" s="168">
        <f>IF(N125="zákl. prenesená",J125,0)</f>
        <v>0</v>
      </c>
      <c r="BH125" s="168">
        <f>IF(N125="zníž. prenesená",J125,0)</f>
        <v>0</v>
      </c>
      <c r="BI125" s="168">
        <f>IF(N125="nulová",J125,0)</f>
        <v>0</v>
      </c>
      <c r="BJ125" s="16" t="s">
        <v>86</v>
      </c>
      <c r="BK125" s="168">
        <f>ROUND(I125*H125,2)</f>
        <v>0</v>
      </c>
      <c r="BL125" s="16" t="s">
        <v>147</v>
      </c>
      <c r="BM125" s="167" t="s">
        <v>988</v>
      </c>
    </row>
    <row r="126" spans="1:65" s="2" customFormat="1" ht="19.5">
      <c r="A126" s="31"/>
      <c r="B126" s="32"/>
      <c r="C126" s="31"/>
      <c r="D126" s="170" t="s">
        <v>383</v>
      </c>
      <c r="E126" s="31"/>
      <c r="F126" s="197" t="s">
        <v>989</v>
      </c>
      <c r="G126" s="31"/>
      <c r="H126" s="31"/>
      <c r="I126" s="198"/>
      <c r="J126" s="31"/>
      <c r="K126" s="31"/>
      <c r="L126" s="32"/>
      <c r="M126" s="199"/>
      <c r="N126" s="200"/>
      <c r="O126" s="60"/>
      <c r="P126" s="60"/>
      <c r="Q126" s="60"/>
      <c r="R126" s="60"/>
      <c r="S126" s="60"/>
      <c r="T126" s="6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T126" s="16" t="s">
        <v>383</v>
      </c>
      <c r="AU126" s="16" t="s">
        <v>81</v>
      </c>
    </row>
    <row r="127" spans="1:65" s="2" customFormat="1" ht="24.2" customHeight="1">
      <c r="A127" s="31"/>
      <c r="B127" s="154"/>
      <c r="C127" s="155" t="s">
        <v>165</v>
      </c>
      <c r="D127" s="155" t="s">
        <v>143</v>
      </c>
      <c r="E127" s="156" t="s">
        <v>990</v>
      </c>
      <c r="F127" s="157" t="s">
        <v>991</v>
      </c>
      <c r="G127" s="158" t="s">
        <v>977</v>
      </c>
      <c r="H127" s="159">
        <v>1</v>
      </c>
      <c r="I127" s="160"/>
      <c r="J127" s="161">
        <f>ROUND(I127*H127,2)</f>
        <v>0</v>
      </c>
      <c r="K127" s="162"/>
      <c r="L127" s="32"/>
      <c r="M127" s="163" t="s">
        <v>1</v>
      </c>
      <c r="N127" s="164" t="s">
        <v>41</v>
      </c>
      <c r="O127" s="60"/>
      <c r="P127" s="165">
        <f>O127*H127</f>
        <v>0</v>
      </c>
      <c r="Q127" s="165">
        <v>0</v>
      </c>
      <c r="R127" s="165">
        <f>Q127*H127</f>
        <v>0</v>
      </c>
      <c r="S127" s="165">
        <v>0</v>
      </c>
      <c r="T127" s="166">
        <f>S127*H127</f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67" t="s">
        <v>147</v>
      </c>
      <c r="AT127" s="167" t="s">
        <v>143</v>
      </c>
      <c r="AU127" s="167" t="s">
        <v>81</v>
      </c>
      <c r="AY127" s="16" t="s">
        <v>141</v>
      </c>
      <c r="BE127" s="168">
        <f>IF(N127="základná",J127,0)</f>
        <v>0</v>
      </c>
      <c r="BF127" s="168">
        <f>IF(N127="znížená",J127,0)</f>
        <v>0</v>
      </c>
      <c r="BG127" s="168">
        <f>IF(N127="zákl. prenesená",J127,0)</f>
        <v>0</v>
      </c>
      <c r="BH127" s="168">
        <f>IF(N127="zníž. prenesená",J127,0)</f>
        <v>0</v>
      </c>
      <c r="BI127" s="168">
        <f>IF(N127="nulová",J127,0)</f>
        <v>0</v>
      </c>
      <c r="BJ127" s="16" t="s">
        <v>86</v>
      </c>
      <c r="BK127" s="168">
        <f>ROUND(I127*H127,2)</f>
        <v>0</v>
      </c>
      <c r="BL127" s="16" t="s">
        <v>147</v>
      </c>
      <c r="BM127" s="167" t="s">
        <v>992</v>
      </c>
    </row>
    <row r="128" spans="1:65" s="2" customFormat="1" ht="39">
      <c r="A128" s="31"/>
      <c r="B128" s="32"/>
      <c r="C128" s="31"/>
      <c r="D128" s="170" t="s">
        <v>383</v>
      </c>
      <c r="E128" s="31"/>
      <c r="F128" s="197" t="s">
        <v>1001</v>
      </c>
      <c r="G128" s="31"/>
      <c r="H128" s="31"/>
      <c r="I128" s="198"/>
      <c r="J128" s="31"/>
      <c r="K128" s="31"/>
      <c r="L128" s="32"/>
      <c r="M128" s="199"/>
      <c r="N128" s="200"/>
      <c r="O128" s="60"/>
      <c r="P128" s="60"/>
      <c r="Q128" s="60"/>
      <c r="R128" s="60"/>
      <c r="S128" s="60"/>
      <c r="T128" s="6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T128" s="16" t="s">
        <v>383</v>
      </c>
      <c r="AU128" s="16" t="s">
        <v>81</v>
      </c>
    </row>
    <row r="129" spans="1:65" s="2" customFormat="1" ht="16.5" customHeight="1">
      <c r="A129" s="31"/>
      <c r="B129" s="154"/>
      <c r="C129" s="155" t="s">
        <v>104</v>
      </c>
      <c r="D129" s="155" t="s">
        <v>143</v>
      </c>
      <c r="E129" s="156" t="s">
        <v>993</v>
      </c>
      <c r="F129" s="157" t="s">
        <v>994</v>
      </c>
      <c r="G129" s="158" t="s">
        <v>977</v>
      </c>
      <c r="H129" s="159">
        <v>1</v>
      </c>
      <c r="I129" s="160"/>
      <c r="J129" s="161">
        <f>ROUND(I129*H129,2)</f>
        <v>0</v>
      </c>
      <c r="K129" s="162"/>
      <c r="L129" s="32"/>
      <c r="M129" s="163" t="s">
        <v>1</v>
      </c>
      <c r="N129" s="164" t="s">
        <v>41</v>
      </c>
      <c r="O129" s="60"/>
      <c r="P129" s="165">
        <f>O129*H129</f>
        <v>0</v>
      </c>
      <c r="Q129" s="165">
        <v>0</v>
      </c>
      <c r="R129" s="165">
        <f>Q129*H129</f>
        <v>0</v>
      </c>
      <c r="S129" s="165">
        <v>0</v>
      </c>
      <c r="T129" s="166">
        <f>S129*H129</f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67" t="s">
        <v>147</v>
      </c>
      <c r="AT129" s="167" t="s">
        <v>143</v>
      </c>
      <c r="AU129" s="167" t="s">
        <v>81</v>
      </c>
      <c r="AY129" s="16" t="s">
        <v>141</v>
      </c>
      <c r="BE129" s="168">
        <f>IF(N129="základná",J129,0)</f>
        <v>0</v>
      </c>
      <c r="BF129" s="168">
        <f>IF(N129="znížená",J129,0)</f>
        <v>0</v>
      </c>
      <c r="BG129" s="168">
        <f>IF(N129="zákl. prenesená",J129,0)</f>
        <v>0</v>
      </c>
      <c r="BH129" s="168">
        <f>IF(N129="zníž. prenesená",J129,0)</f>
        <v>0</v>
      </c>
      <c r="BI129" s="168">
        <f>IF(N129="nulová",J129,0)</f>
        <v>0</v>
      </c>
      <c r="BJ129" s="16" t="s">
        <v>86</v>
      </c>
      <c r="BK129" s="168">
        <f>ROUND(I129*H129,2)</f>
        <v>0</v>
      </c>
      <c r="BL129" s="16" t="s">
        <v>147</v>
      </c>
      <c r="BM129" s="167" t="s">
        <v>995</v>
      </c>
    </row>
    <row r="130" spans="1:65" s="2" customFormat="1" ht="29.25">
      <c r="A130" s="31"/>
      <c r="B130" s="32"/>
      <c r="C130" s="31"/>
      <c r="D130" s="170" t="s">
        <v>383</v>
      </c>
      <c r="E130" s="31"/>
      <c r="F130" s="197" t="s">
        <v>996</v>
      </c>
      <c r="G130" s="31"/>
      <c r="H130" s="31"/>
      <c r="I130" s="198"/>
      <c r="J130" s="31"/>
      <c r="K130" s="31"/>
      <c r="L130" s="32"/>
      <c r="M130" s="210"/>
      <c r="N130" s="211"/>
      <c r="O130" s="206"/>
      <c r="P130" s="206"/>
      <c r="Q130" s="206"/>
      <c r="R130" s="206"/>
      <c r="S130" s="206"/>
      <c r="T130" s="212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T130" s="16" t="s">
        <v>383</v>
      </c>
      <c r="AU130" s="16" t="s">
        <v>81</v>
      </c>
    </row>
    <row r="131" spans="1:65" s="2" customFormat="1" ht="6.95" customHeight="1">
      <c r="A131" s="31"/>
      <c r="B131" s="49"/>
      <c r="C131" s="50"/>
      <c r="D131" s="50"/>
      <c r="E131" s="50"/>
      <c r="F131" s="50"/>
      <c r="G131" s="50"/>
      <c r="H131" s="50"/>
      <c r="I131" s="50"/>
      <c r="J131" s="50"/>
      <c r="K131" s="50"/>
      <c r="L131" s="32"/>
      <c r="M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</row>
  </sheetData>
  <autoFilter ref="C116:K130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14</vt:i4>
      </vt:variant>
    </vt:vector>
  </HeadingPairs>
  <TitlesOfParts>
    <vt:vector size="21" baseType="lpstr">
      <vt:lpstr>Rekapitulácia stavby</vt:lpstr>
      <vt:lpstr>D 201 - Lávka</vt:lpstr>
      <vt:lpstr>D 202 - Schodisko</vt:lpstr>
      <vt:lpstr>D 203 - Výťah</vt:lpstr>
      <vt:lpstr>SO 401 - Elektrická prípo...</vt:lpstr>
      <vt:lpstr>SO 402 - Verejné osvetlen...</vt:lpstr>
      <vt:lpstr>6 - Vedľajšie rozpočtové ...</vt:lpstr>
      <vt:lpstr>'6 - Vedľajšie rozpočtové ...'!Názvy_tlače</vt:lpstr>
      <vt:lpstr>'D 201 - Lávka'!Názvy_tlače</vt:lpstr>
      <vt:lpstr>'D 202 - Schodisko'!Názvy_tlače</vt:lpstr>
      <vt:lpstr>'D 203 - Výťah'!Názvy_tlače</vt:lpstr>
      <vt:lpstr>'Rekapitulácia stavby'!Názvy_tlače</vt:lpstr>
      <vt:lpstr>'SO 401 - Elektrická prípo...'!Názvy_tlače</vt:lpstr>
      <vt:lpstr>'SO 402 - Verejné osvetlen...'!Názvy_tlače</vt:lpstr>
      <vt:lpstr>'6 - Vedľajšie rozpočtové ...'!Oblasť_tlače</vt:lpstr>
      <vt:lpstr>'D 201 - Lávka'!Oblasť_tlače</vt:lpstr>
      <vt:lpstr>'D 202 - Schodisko'!Oblasť_tlače</vt:lpstr>
      <vt:lpstr>'D 203 - Výťah'!Oblasť_tlače</vt:lpstr>
      <vt:lpstr>'Rekapitulácia stavby'!Oblasť_tlače</vt:lpstr>
      <vt:lpstr>'SO 401 - Elektrická prípo...'!Oblasť_tlače</vt:lpstr>
      <vt:lpstr>'SO 402 - Verejné osvetlen...'!Oblasť_tlače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Daniš Miroslav, Ing.</cp:lastModifiedBy>
  <dcterms:created xsi:type="dcterms:W3CDTF">2022-01-25T10:04:54Z</dcterms:created>
  <dcterms:modified xsi:type="dcterms:W3CDTF">2022-03-01T06:49:43Z</dcterms:modified>
</cp:coreProperties>
</file>