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L:\10.VUC\ODDCI\RI 2022\Rozpočty pre VO 2022 final\VO 2022\VO RA+RS\Prilohy\"/>
    </mc:Choice>
  </mc:AlternateContent>
  <xr:revisionPtr revIDLastSave="0" documentId="13_ncr:1_{D6EFDE20-DB4B-4F54-A9B2-94CDC1558B4F}" xr6:coauthVersionLast="47" xr6:coauthVersionMax="47" xr10:uidLastSave="{00000000-0000-0000-0000-000000000000}"/>
  <bookViews>
    <workbookView xWindow="8880" yWindow="285" windowWidth="19560" windowHeight="15315" tabRatio="899" activeTab="12" xr2:uid="{00000000-000D-0000-FFFF-FFFF00000000}"/>
  </bookViews>
  <sheets>
    <sheet name="2823 II." sheetId="40" r:id="rId1"/>
    <sheet name="2823 III." sheetId="42" r:id="rId2"/>
    <sheet name="2842" sheetId="43" r:id="rId3"/>
    <sheet name="526 - tri úseky" sheetId="44" r:id="rId4"/>
    <sheet name="2777" sheetId="30" r:id="rId5"/>
    <sheet name="2790 I." sheetId="34" r:id="rId6"/>
    <sheet name="2790 II." sheetId="35" r:id="rId7"/>
    <sheet name="2790 III." sheetId="36" r:id="rId8"/>
    <sheet name="II-526" sheetId="28" r:id="rId9"/>
    <sheet name="571 I." sheetId="37" r:id="rId10"/>
    <sheet name="571 IV." sheetId="38" r:id="rId11"/>
    <sheet name="571 II. " sheetId="39" r:id="rId12"/>
    <sheet name="okres RA+RS" sheetId="17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43" l="1"/>
  <c r="H27" i="43"/>
  <c r="H28" i="43"/>
  <c r="H29" i="43"/>
  <c r="H25" i="43"/>
  <c r="H23" i="43"/>
  <c r="H24" i="43"/>
  <c r="H30" i="43" l="1"/>
  <c r="K32" i="43"/>
  <c r="J32" i="43"/>
  <c r="I8" i="17"/>
  <c r="H30" i="44"/>
  <c r="H29" i="44"/>
  <c r="H28" i="44"/>
  <c r="H27" i="44"/>
  <c r="H26" i="44"/>
  <c r="H25" i="44"/>
  <c r="H24" i="44"/>
  <c r="H23" i="44"/>
  <c r="G24" i="42"/>
  <c r="H24" i="42" s="1"/>
  <c r="H23" i="42"/>
  <c r="G23" i="42"/>
  <c r="G28" i="42" s="1"/>
  <c r="H28" i="42" s="1"/>
  <c r="B18" i="42"/>
  <c r="G26" i="42" s="1"/>
  <c r="G29" i="40"/>
  <c r="H29" i="40" s="1"/>
  <c r="H25" i="40"/>
  <c r="G23" i="40"/>
  <c r="H23" i="40" s="1"/>
  <c r="B18" i="40"/>
  <c r="G24" i="40" s="1"/>
  <c r="H24" i="40" s="1"/>
  <c r="J8" i="17"/>
  <c r="H18" i="17"/>
  <c r="H17" i="17"/>
  <c r="H16" i="17"/>
  <c r="H15" i="17"/>
  <c r="H14" i="17"/>
  <c r="H13" i="17"/>
  <c r="H12" i="17"/>
  <c r="H11" i="17"/>
  <c r="H9" i="17"/>
  <c r="H8" i="17"/>
  <c r="H7" i="17"/>
  <c r="H6" i="17"/>
  <c r="G28" i="39"/>
  <c r="H28" i="39" s="1"/>
  <c r="H23" i="39"/>
  <c r="B18" i="39"/>
  <c r="G26" i="39" s="1"/>
  <c r="G27" i="39" s="1"/>
  <c r="H27" i="39" s="1"/>
  <c r="H30" i="38"/>
  <c r="H28" i="38"/>
  <c r="G25" i="38"/>
  <c r="H25" i="38" s="1"/>
  <c r="G23" i="38"/>
  <c r="G29" i="38" s="1"/>
  <c r="H29" i="38" s="1"/>
  <c r="B18" i="38"/>
  <c r="G24" i="38" s="1"/>
  <c r="H24" i="38" s="1"/>
  <c r="H30" i="37"/>
  <c r="G29" i="37"/>
  <c r="H29" i="37" s="1"/>
  <c r="H28" i="37"/>
  <c r="G26" i="37"/>
  <c r="G27" i="37" s="1"/>
  <c r="H27" i="37" s="1"/>
  <c r="G25" i="37"/>
  <c r="H25" i="37" s="1"/>
  <c r="H23" i="37"/>
  <c r="B18" i="37"/>
  <c r="G24" i="37" s="1"/>
  <c r="H24" i="37" s="1"/>
  <c r="H30" i="36"/>
  <c r="H28" i="36"/>
  <c r="H25" i="36"/>
  <c r="G25" i="36"/>
  <c r="H23" i="36"/>
  <c r="G23" i="36"/>
  <c r="G29" i="36" s="1"/>
  <c r="H29" i="36" s="1"/>
  <c r="B18" i="36"/>
  <c r="G24" i="36" s="1"/>
  <c r="H24" i="36" s="1"/>
  <c r="G30" i="35"/>
  <c r="H30" i="35" s="1"/>
  <c r="H28" i="35"/>
  <c r="G26" i="35"/>
  <c r="G27" i="35" s="1"/>
  <c r="H27" i="35" s="1"/>
  <c r="H25" i="35"/>
  <c r="G23" i="35"/>
  <c r="G29" i="35" s="1"/>
  <c r="H29" i="35" s="1"/>
  <c r="B18" i="35"/>
  <c r="G24" i="35" s="1"/>
  <c r="H24" i="35" s="1"/>
  <c r="B18" i="34"/>
  <c r="G24" i="34" s="1"/>
  <c r="H24" i="34" s="1"/>
  <c r="G23" i="34"/>
  <c r="H23" i="34"/>
  <c r="H25" i="34"/>
  <c r="H28" i="34"/>
  <c r="G29" i="34"/>
  <c r="H29" i="34" s="1"/>
  <c r="G30" i="34"/>
  <c r="H30" i="34" s="1"/>
  <c r="H31" i="44" l="1"/>
  <c r="J33" i="44" s="1"/>
  <c r="K33" i="44"/>
  <c r="I9" i="17"/>
  <c r="J9" i="17" s="1"/>
  <c r="H10" i="17"/>
  <c r="H19" i="17"/>
  <c r="G27" i="42"/>
  <c r="H27" i="42" s="1"/>
  <c r="H26" i="42"/>
  <c r="H29" i="42" s="1"/>
  <c r="I7" i="17" s="1"/>
  <c r="J7" i="17" s="1"/>
  <c r="G25" i="42"/>
  <c r="H25" i="42" s="1"/>
  <c r="G26" i="40"/>
  <c r="G24" i="39"/>
  <c r="H24" i="39" s="1"/>
  <c r="G25" i="39"/>
  <c r="H25" i="39" s="1"/>
  <c r="G26" i="38"/>
  <c r="G27" i="38" s="1"/>
  <c r="H27" i="38" s="1"/>
  <c r="H23" i="38"/>
  <c r="H26" i="37"/>
  <c r="H31" i="37" s="1"/>
  <c r="I16" i="17" s="1"/>
  <c r="J16" i="17" s="1"/>
  <c r="G26" i="36"/>
  <c r="H26" i="35"/>
  <c r="H23" i="35"/>
  <c r="H31" i="35" s="1"/>
  <c r="I13" i="17" s="1"/>
  <c r="J13" i="17" s="1"/>
  <c r="G26" i="34"/>
  <c r="H26" i="39"/>
  <c r="H26" i="38"/>
  <c r="H31" i="38" s="1"/>
  <c r="I17" i="17" s="1"/>
  <c r="J17" i="17" s="1"/>
  <c r="H30" i="30"/>
  <c r="H29" i="30"/>
  <c r="H28" i="30"/>
  <c r="H27" i="30"/>
  <c r="G26" i="30"/>
  <c r="H26" i="30" s="1"/>
  <c r="G25" i="30"/>
  <c r="H25" i="30" s="1"/>
  <c r="G24" i="30"/>
  <c r="H24" i="30" s="1"/>
  <c r="H23" i="30"/>
  <c r="G29" i="28"/>
  <c r="H29" i="28" s="1"/>
  <c r="H28" i="28"/>
  <c r="H27" i="28"/>
  <c r="G26" i="28"/>
  <c r="H26" i="28" s="1"/>
  <c r="G25" i="28"/>
  <c r="H25" i="28" s="1"/>
  <c r="G24" i="28"/>
  <c r="H24" i="28" s="1"/>
  <c r="H23" i="28"/>
  <c r="H20" i="17" l="1"/>
  <c r="J31" i="42"/>
  <c r="K31" i="42"/>
  <c r="G27" i="40"/>
  <c r="H27" i="40" s="1"/>
  <c r="H26" i="40"/>
  <c r="G28" i="40"/>
  <c r="H28" i="40" s="1"/>
  <c r="H29" i="39"/>
  <c r="I18" i="17" s="1"/>
  <c r="J18" i="17" s="1"/>
  <c r="K33" i="37"/>
  <c r="J33" i="37"/>
  <c r="H26" i="36"/>
  <c r="G27" i="36"/>
  <c r="H27" i="36" s="1"/>
  <c r="H26" i="34"/>
  <c r="G27" i="34"/>
  <c r="H27" i="34" s="1"/>
  <c r="H30" i="28"/>
  <c r="J32" i="28" s="1"/>
  <c r="K33" i="38"/>
  <c r="J33" i="38"/>
  <c r="K33" i="35"/>
  <c r="J33" i="35"/>
  <c r="H31" i="30"/>
  <c r="I11" i="17" s="1"/>
  <c r="K32" i="28" l="1"/>
  <c r="I15" i="17"/>
  <c r="J15" i="17" s="1"/>
  <c r="J11" i="17"/>
  <c r="H30" i="40"/>
  <c r="I6" i="17" s="1"/>
  <c r="J31" i="39"/>
  <c r="K31" i="39"/>
  <c r="H31" i="36"/>
  <c r="I14" i="17" s="1"/>
  <c r="J14" i="17" s="1"/>
  <c r="H31" i="34"/>
  <c r="I12" i="17" s="1"/>
  <c r="J12" i="17" s="1"/>
  <c r="K33" i="30"/>
  <c r="J33" i="30"/>
  <c r="I19" i="17" l="1"/>
  <c r="J19" i="17"/>
  <c r="J6" i="17"/>
  <c r="J10" i="17" s="1"/>
  <c r="J20" i="17" s="1"/>
  <c r="I10" i="17"/>
  <c r="K32" i="40"/>
  <c r="J32" i="40"/>
  <c r="K33" i="36"/>
  <c r="J33" i="36"/>
  <c r="K33" i="34"/>
  <c r="J33" i="34"/>
  <c r="I20" i="17" l="1"/>
</calcChain>
</file>

<file path=xl/sharedStrings.xml><?xml version="1.0" encoding="utf-8"?>
<sst xmlns="http://schemas.openxmlformats.org/spreadsheetml/2006/main" count="733" uniqueCount="132">
  <si>
    <t>Zákazka na uskutočnenie stavebných prác:</t>
  </si>
  <si>
    <t>Výkaz výmer</t>
  </si>
  <si>
    <t>Uchádzač:</t>
  </si>
  <si>
    <t>Adresa sídla uchádzača:</t>
  </si>
  <si>
    <t>Názov stavby</t>
  </si>
  <si>
    <t>Číslo cesty/ Názov stavby</t>
  </si>
  <si>
    <t>dĺžka úseku</t>
  </si>
  <si>
    <t>m</t>
  </si>
  <si>
    <t>šírka voz.m</t>
  </si>
  <si>
    <t>plocha úseku</t>
  </si>
  <si>
    <t>korekcie</t>
  </si>
  <si>
    <t>m.j.</t>
  </si>
  <si>
    <t>špecif.</t>
  </si>
  <si>
    <t>€</t>
  </si>
  <si>
    <t>výmera</t>
  </si>
  <si>
    <t xml:space="preserve">zapílenie asfaltu na hr. 50 mm začiatku a konca úseku </t>
  </si>
  <si>
    <t>50 mm</t>
  </si>
  <si>
    <t>čistenie vozovky-zametanie</t>
  </si>
  <si>
    <r>
      <t>m</t>
    </r>
    <r>
      <rPr>
        <vertAlign val="superscript"/>
        <sz val="10"/>
        <rFont val="Arial"/>
        <family val="2"/>
        <charset val="238"/>
      </rPr>
      <t>2</t>
    </r>
  </si>
  <si>
    <r>
      <rPr>
        <sz val="11"/>
        <color theme="1"/>
        <rFont val="Calibri"/>
        <family val="2"/>
        <charset val="238"/>
        <scheme val="minor"/>
      </rPr>
      <t>m</t>
    </r>
    <r>
      <rPr>
        <vertAlign val="superscript"/>
        <sz val="10"/>
        <rFont val="Arial"/>
        <family val="2"/>
        <charset val="238"/>
      </rPr>
      <t>2</t>
    </r>
  </si>
  <si>
    <t>spolu</t>
  </si>
  <si>
    <t>DPH 20%</t>
  </si>
  <si>
    <t>Spolu s DPH</t>
  </si>
  <si>
    <t>CELKOM:</t>
  </si>
  <si>
    <t>*pri pokládke všetky spoje opatriť asfaltovou zálievkou!</t>
  </si>
  <si>
    <t>*do ceny zahrnúť všetky VRN (dočasné DZ, zriadenie uzávierky, územné a prevádzkové vplyvy a pod.)</t>
  </si>
  <si>
    <t>*objednávateľ poskytne zhotoviteľovi ku dňu odovzdania staveniska ohlásenie stavebných úprav, určenie dočasného DZ a povolenie čiastočnej uzávierky cesty</t>
  </si>
  <si>
    <t>......................................................................................</t>
  </si>
  <si>
    <t xml:space="preserve">V                                   dňa          </t>
  </si>
  <si>
    <t>podpis uchádzača alebo osoby oprávnenej konať za uchádzača</t>
  </si>
  <si>
    <t>asfaltová zálievka pracovných spojov</t>
  </si>
  <si>
    <t>Miestopis</t>
  </si>
  <si>
    <r>
      <t>0,5 kg/m</t>
    </r>
    <r>
      <rPr>
        <vertAlign val="superscript"/>
        <sz val="10"/>
        <rFont val="Arial CE"/>
        <family val="2"/>
        <charset val="238"/>
      </rPr>
      <t>2</t>
    </r>
  </si>
  <si>
    <t>ACL 16-II   s dovozom rozprestrením a zhutnením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</si>
  <si>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</si>
  <si>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ks</t>
  </si>
  <si>
    <t>fr.0 - 32</t>
  </si>
  <si>
    <t>Náklady  v              €   bez DPH</t>
  </si>
  <si>
    <t>Náklady  v                  € s DPH</t>
  </si>
  <si>
    <r>
      <rPr>
        <sz val="11"/>
        <rFont val="Calibri"/>
        <family val="2"/>
        <charset val="238"/>
        <scheme val="minor"/>
      </rPr>
      <t>m</t>
    </r>
    <r>
      <rPr>
        <vertAlign val="superscript"/>
        <sz val="10"/>
        <rFont val="Arial"/>
        <family val="2"/>
        <charset val="238"/>
      </rPr>
      <t>2</t>
    </r>
  </si>
  <si>
    <t>Rekonštrukcie ciest II. a III. triedy v okresoch BBSK  - RI 2022</t>
  </si>
  <si>
    <t>frézovanie s naložením a odvozom do 10 km ( začiatky a konce, MO, MK, obrubníková úprava )</t>
  </si>
  <si>
    <t>výškova úprava poklopov kanalizačných šácht, vpustí</t>
  </si>
  <si>
    <t xml:space="preserve"> okres Rimavská Sobota</t>
  </si>
  <si>
    <t>III/2777</t>
  </si>
  <si>
    <t>RS</t>
  </si>
  <si>
    <r>
      <t>AC</t>
    </r>
    <r>
      <rPr>
        <sz val="9"/>
        <rFont val="Arial"/>
        <family val="2"/>
        <charset val="238"/>
      </rPr>
      <t>o</t>
    </r>
    <r>
      <rPr>
        <sz val="11"/>
        <rFont val="Calibri"/>
        <family val="2"/>
        <charset val="238"/>
        <scheme val="minor"/>
      </rPr>
      <t xml:space="preserve"> 11-II s dovozom rozprestrením a zhutnením</t>
    </r>
  </si>
  <si>
    <t>II/526 Klenovec intravilán</t>
  </si>
  <si>
    <t>II/526</t>
  </si>
  <si>
    <t>Klenovec intravilán</t>
  </si>
  <si>
    <r>
      <t>staničenie v km: 88,418 - 89,618</t>
    </r>
    <r>
      <rPr>
        <sz val="11"/>
        <color theme="1"/>
        <rFont val="Calibri"/>
        <family val="2"/>
        <charset val="238"/>
      </rPr>
      <t xml:space="preserve">         </t>
    </r>
    <r>
      <rPr>
        <b/>
        <sz val="11"/>
        <color theme="1"/>
        <rFont val="Calibri"/>
        <family val="2"/>
        <charset val="238"/>
      </rPr>
      <t>spolu = 1,200 km</t>
    </r>
  </si>
  <si>
    <t>III/2777 Rimavská Baňa - Ostrany - Lukovišťia</t>
  </si>
  <si>
    <r>
      <t>staničenie v km: 9,924 - 11,569</t>
    </r>
    <r>
      <rPr>
        <sz val="11"/>
        <color theme="1"/>
        <rFont val="Calibri"/>
        <family val="2"/>
        <charset val="238"/>
      </rPr>
      <t xml:space="preserve">        </t>
    </r>
    <r>
      <rPr>
        <b/>
        <sz val="11"/>
        <color theme="1"/>
        <rFont val="Calibri"/>
        <family val="2"/>
        <charset val="238"/>
      </rPr>
      <t>spolu = 1,645 km</t>
    </r>
  </si>
  <si>
    <t>Rimavská Baňa - Lukovištia - Ostrany</t>
  </si>
  <si>
    <t>III/2790 I. časť Šimonovce - Hostice</t>
  </si>
  <si>
    <r>
      <t>staničenie v km: 6,520 - 8,820</t>
    </r>
    <r>
      <rPr>
        <sz val="11"/>
        <color theme="1"/>
        <rFont val="Calibri"/>
        <family val="2"/>
        <charset val="238"/>
      </rPr>
      <t xml:space="preserve">         </t>
    </r>
    <r>
      <rPr>
        <b/>
        <sz val="11"/>
        <color theme="1"/>
        <rFont val="Calibri"/>
        <family val="2"/>
        <charset val="238"/>
      </rPr>
      <t xml:space="preserve">spolu = 2,300 km    </t>
    </r>
  </si>
  <si>
    <t>III/2790 Jesenské - Petrovce - Dubno - Gem. Jablonec</t>
  </si>
  <si>
    <r>
      <t>staničenie v km: 13,315 - 16,335</t>
    </r>
    <r>
      <rPr>
        <sz val="11"/>
        <color theme="1"/>
        <rFont val="Calibri"/>
        <family val="2"/>
        <charset val="238"/>
      </rPr>
      <t xml:space="preserve">         </t>
    </r>
    <r>
      <rPr>
        <b/>
        <sz val="11"/>
        <color theme="1"/>
        <rFont val="Calibri"/>
        <family val="2"/>
        <charset val="238"/>
      </rPr>
      <t>spolu = 3,020 km</t>
    </r>
    <r>
      <rPr>
        <sz val="11"/>
        <color theme="1"/>
        <rFont val="Calibri"/>
        <family val="2"/>
        <charset val="238"/>
      </rPr>
      <t xml:space="preserve"> (most 005, 006)</t>
    </r>
  </si>
  <si>
    <t>III/2790 II. časť Jestice - Petrovce</t>
  </si>
  <si>
    <r>
      <t>staničenie v km: 21,190 - 22,581</t>
    </r>
    <r>
      <rPr>
        <sz val="11"/>
        <color theme="1"/>
        <rFont val="Calibri"/>
        <family val="2"/>
        <charset val="238"/>
      </rPr>
      <t xml:space="preserve">         </t>
    </r>
    <r>
      <rPr>
        <b/>
        <sz val="11"/>
        <color theme="1"/>
        <rFont val="Calibri"/>
        <family val="2"/>
        <charset val="238"/>
      </rPr>
      <t xml:space="preserve">spolu = 1,391 km z toho frézovanie 0,722 km </t>
    </r>
    <r>
      <rPr>
        <sz val="11"/>
        <color theme="1"/>
        <rFont val="Calibri"/>
        <family val="2"/>
        <charset val="238"/>
      </rPr>
      <t>(most 009, 010)</t>
    </r>
  </si>
  <si>
    <t>III/2790 III. časť Dubno - Gemerský Jablonec</t>
  </si>
  <si>
    <t>II/571 Hr. okr. LC/RS - Abovce</t>
  </si>
  <si>
    <r>
      <t xml:space="preserve">staničenie v km: 16,298 - 19,624 </t>
    </r>
    <r>
      <rPr>
        <sz val="11"/>
        <color theme="1"/>
        <rFont val="Calibri"/>
        <family val="2"/>
        <charset val="238"/>
      </rPr>
      <t xml:space="preserve">         </t>
    </r>
    <r>
      <rPr>
        <b/>
        <sz val="11"/>
        <color theme="1"/>
        <rFont val="Calibri"/>
        <family val="2"/>
        <charset val="238"/>
      </rPr>
      <t xml:space="preserve">spolu = 3,326 km  </t>
    </r>
    <r>
      <rPr>
        <sz val="11"/>
        <color theme="1"/>
        <rFont val="Calibri"/>
        <family val="2"/>
        <charset val="238"/>
      </rPr>
      <t>(most 022, 024, 025, žel.priecestie)</t>
    </r>
  </si>
  <si>
    <t>II/571 Hr. okr. LC/RS - Abovce časť I. Blhovce</t>
  </si>
  <si>
    <r>
      <t>staničenie v km: 30,133 - 31,900</t>
    </r>
    <r>
      <rPr>
        <sz val="11"/>
        <color theme="1"/>
        <rFont val="Calibri"/>
        <family val="2"/>
        <charset val="238"/>
      </rPr>
      <t xml:space="preserve">         </t>
    </r>
    <r>
      <rPr>
        <b/>
        <sz val="11"/>
        <color theme="1"/>
        <rFont val="Calibri"/>
        <family val="2"/>
        <charset val="238"/>
      </rPr>
      <t xml:space="preserve">spolu = 1,767 km </t>
    </r>
    <r>
      <rPr>
        <sz val="11"/>
        <color theme="1"/>
        <rFont val="Calibri"/>
        <family val="2"/>
        <charset val="238"/>
      </rPr>
      <t xml:space="preserve"> (most 033, čerpacia stanica)</t>
    </r>
  </si>
  <si>
    <t>II/571 Hr. okr. LC/RS - Abovce časť IV. Jesenské</t>
  </si>
  <si>
    <r>
      <t>staničenie v km: 21,983 - 23,460</t>
    </r>
    <r>
      <rPr>
        <sz val="11"/>
        <color theme="1"/>
        <rFont val="Calibri"/>
        <family val="2"/>
        <charset val="238"/>
      </rPr>
      <t xml:space="preserve">       </t>
    </r>
    <r>
      <rPr>
        <b/>
        <sz val="11"/>
        <color theme="1"/>
        <rFont val="Calibri"/>
        <family val="2"/>
        <charset val="238"/>
      </rPr>
      <t xml:space="preserve">spolu = 1,477 km </t>
    </r>
    <r>
      <rPr>
        <sz val="11"/>
        <color theme="1"/>
        <rFont val="Calibri"/>
        <family val="2"/>
        <charset val="238"/>
      </rPr>
      <t xml:space="preserve"> (križ. III/2742)</t>
    </r>
  </si>
  <si>
    <t>II/571 Hr. okr. LC/RS - Abovce časť II. Hodejov</t>
  </si>
  <si>
    <t>frézovanie s naložením a odvozom do 10 km (začiatky a konce, MO, MK, obrubníková úprava)</t>
  </si>
  <si>
    <t>I. časť Šimonovce - Hostice</t>
  </si>
  <si>
    <t>II. časť Jestice - Petrovce</t>
  </si>
  <si>
    <t>III. časť Dubno - Gemerský Jablonec</t>
  </si>
  <si>
    <t>I. úsek Blhovce</t>
  </si>
  <si>
    <t>IV. úsek Jesenské - križ. II/531</t>
  </si>
  <si>
    <t>II. úsek Hodejov </t>
  </si>
  <si>
    <t>P.č.</t>
  </si>
  <si>
    <t>Cesta</t>
  </si>
  <si>
    <t>Okres</t>
  </si>
  <si>
    <t>Staničenie od</t>
  </si>
  <si>
    <t>Staničenie do</t>
  </si>
  <si>
    <t>Dĺžka rekonštrukcie v km</t>
  </si>
  <si>
    <t>III/2823</t>
  </si>
  <si>
    <t>RA</t>
  </si>
  <si>
    <t>Ratkovké Bystré spojka II.</t>
  </si>
  <si>
    <t>Ratkovké Bystré spojka III.</t>
  </si>
  <si>
    <t>III/2842</t>
  </si>
  <si>
    <t>Turčok - Železník</t>
  </si>
  <si>
    <t>Nandráž - Jelšava, 1. úsek</t>
  </si>
  <si>
    <t>Spolu za okres RA</t>
  </si>
  <si>
    <t>III/2790</t>
  </si>
  <si>
    <t>II/571</t>
  </si>
  <si>
    <t>Spolu za okres RS</t>
  </si>
  <si>
    <t>Spolu za VO</t>
  </si>
  <si>
    <t>III/2823 Ratkovské Bystré spojka II. časť</t>
  </si>
  <si>
    <r>
      <t>staničenie v km: 3,100 - 5,000</t>
    </r>
    <r>
      <rPr>
        <sz val="11"/>
        <color theme="1"/>
        <rFont val="Calibri"/>
        <family val="2"/>
        <charset val="238"/>
      </rPr>
      <t xml:space="preserve">         </t>
    </r>
    <r>
      <rPr>
        <b/>
        <sz val="11"/>
        <color theme="1"/>
        <rFont val="Calibri"/>
        <family val="2"/>
        <charset val="238"/>
      </rPr>
      <t xml:space="preserve">spolu = 1,900 km (križovatka III/2824 = 120 m2 , most 003 = 265 m2) </t>
    </r>
  </si>
  <si>
    <t>III/2823 Ratkovské Bystré spojka III. časť intravilán</t>
  </si>
  <si>
    <r>
      <t>staničenie v km: 5,000</t>
    </r>
    <r>
      <rPr>
        <sz val="11"/>
        <color theme="1"/>
        <rFont val="Calibri"/>
        <family val="2"/>
        <charset val="238"/>
      </rPr>
      <t xml:space="preserve"> - 5,445        </t>
    </r>
    <r>
      <rPr>
        <b/>
        <sz val="11"/>
        <color theme="1"/>
        <rFont val="Calibri"/>
        <family val="2"/>
        <charset val="238"/>
      </rPr>
      <t>spolu = 0,445 km (most 004 = 220 m2)</t>
    </r>
  </si>
  <si>
    <t>Príloha č. 1</t>
  </si>
  <si>
    <t>Rekonštrukcie ciest  II. a III. tried v okrese Revúca</t>
  </si>
  <si>
    <t>III/2842 Turčok-Železník</t>
  </si>
  <si>
    <t>staničenie v km: 7,736-8,558=0,822</t>
  </si>
  <si>
    <t>m2</t>
  </si>
  <si>
    <t>čistenie vozovky</t>
  </si>
  <si>
    <r>
      <t>0,7 kg/m</t>
    </r>
    <r>
      <rPr>
        <vertAlign val="superscript"/>
        <sz val="10"/>
        <rFont val="Arial CE"/>
        <charset val="238"/>
      </rPr>
      <t>2</t>
    </r>
  </si>
  <si>
    <r>
      <t>AC</t>
    </r>
    <r>
      <rPr>
        <sz val="9"/>
        <rFont val="Arial"/>
        <family val="2"/>
        <charset val="238"/>
      </rPr>
      <t>o</t>
    </r>
    <r>
      <rPr>
        <sz val="11"/>
        <color theme="1"/>
        <rFont val="Calibri"/>
        <family val="2"/>
        <charset val="238"/>
        <scheme val="minor"/>
      </rPr>
      <t xml:space="preserve"> 11-II s dovozom rozprestrením a zhutnením</t>
    </r>
  </si>
  <si>
    <t>dosýpanie krajníc</t>
  </si>
  <si>
    <t>Príloha č. 2</t>
  </si>
  <si>
    <t>okres Revúca</t>
  </si>
  <si>
    <t>II/526 úsek Nandráž - Jelšava</t>
  </si>
  <si>
    <r>
      <t xml:space="preserve">staničenie v km: 128,420 - 130,320 = </t>
    </r>
    <r>
      <rPr>
        <b/>
        <sz val="11"/>
        <color theme="1"/>
        <rFont val="Calibri"/>
        <family val="2"/>
        <charset val="238"/>
        <scheme val="minor"/>
      </rPr>
      <t>1,900 km</t>
    </r>
  </si>
  <si>
    <t>1,0 kg/m2</t>
  </si>
  <si>
    <t>do 400 mm</t>
  </si>
  <si>
    <t>ACL 16-II s dovozom rozprestrením a zhutnením</t>
  </si>
  <si>
    <t>položka</t>
  </si>
  <si>
    <t xml:space="preserve"> jednotk. cena  €</t>
  </si>
  <si>
    <t>spolu bez DPH €</t>
  </si>
  <si>
    <t xml:space="preserve">postrek spojovací </t>
  </si>
  <si>
    <t>Príloha č. 3</t>
  </si>
  <si>
    <t>Príloha č. 4</t>
  </si>
  <si>
    <t>Príloha č. 5</t>
  </si>
  <si>
    <t>Príloha č. 6</t>
  </si>
  <si>
    <t>Príloha č. 7</t>
  </si>
  <si>
    <t>Príloha č. 9</t>
  </si>
  <si>
    <t>Príloha č. 10</t>
  </si>
  <si>
    <t>Príloha č. 11</t>
  </si>
  <si>
    <t>Príloha č. 8</t>
  </si>
  <si>
    <t xml:space="preserve">Príloha č. 12 </t>
  </si>
  <si>
    <t>postrek infiltračný</t>
  </si>
  <si>
    <t>recyklácia za studena s kombinovaným spojivom(cement a asfaltová emulzia alebo cement a asfaltová pena)</t>
  </si>
  <si>
    <t>III/2777 Rimavská Baňa - Lukovištia - Ostrany</t>
  </si>
  <si>
    <t>spevnenie krajníc kamenivom drveným hr.100 mm x 500mm</t>
  </si>
  <si>
    <t>Rekonštrukcie ciest  II. a III. tried v okrese BBSK - RI 2022 - okres RA, 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</si>
</sst>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3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10"/>
      <name val="Arial CE"/>
      <family val="2"/>
      <charset val="238"/>
    </font>
    <font>
      <b/>
      <sz val="10"/>
      <color indexed="17"/>
      <name val="Arial"/>
      <family val="2"/>
      <charset val="238"/>
    </font>
    <font>
      <b/>
      <sz val="10"/>
      <name val="Arial CE"/>
      <family val="2"/>
      <charset val="238"/>
    </font>
    <font>
      <sz val="10"/>
      <color indexed="17"/>
      <name val="Arial CE"/>
      <family val="2"/>
      <charset val="238"/>
    </font>
    <font>
      <b/>
      <sz val="10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17"/>
      <name val="Arial"/>
      <family val="2"/>
      <charset val="238"/>
    </font>
    <font>
      <b/>
      <sz val="10"/>
      <color indexed="17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color rgb="FFFF0000"/>
      <name val="Arial CE"/>
      <family val="2"/>
      <charset val="238"/>
    </font>
    <font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vertAlign val="superscript"/>
      <sz val="10"/>
      <name val="Arial CE"/>
      <charset val="238"/>
    </font>
    <font>
      <b/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9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58">
    <xf numFmtId="0" fontId="0" fillId="0" borderId="0" xfId="0"/>
    <xf numFmtId="0" fontId="2" fillId="0" borderId="0" xfId="1" applyFont="1"/>
    <xf numFmtId="0" fontId="1" fillId="0" borderId="0" xfId="1"/>
    <xf numFmtId="4" fontId="0" fillId="0" borderId="0" xfId="0" applyNumberFormat="1"/>
    <xf numFmtId="0" fontId="0" fillId="0" borderId="0" xfId="1" applyFont="1"/>
    <xf numFmtId="0" fontId="3" fillId="0" borderId="0" xfId="1" applyFont="1"/>
    <xf numFmtId="0" fontId="4" fillId="0" borderId="0" xfId="0" applyFont="1"/>
    <xf numFmtId="4" fontId="4" fillId="0" borderId="0" xfId="0" applyNumberFormat="1" applyFont="1"/>
    <xf numFmtId="4" fontId="11" fillId="2" borderId="39" xfId="0" applyNumberFormat="1" applyFont="1" applyFill="1" applyBorder="1"/>
    <xf numFmtId="0" fontId="17" fillId="0" borderId="0" xfId="0" applyFont="1" applyBorder="1" applyAlignment="1"/>
    <xf numFmtId="0" fontId="23" fillId="0" borderId="0" xfId="0" applyFont="1"/>
    <xf numFmtId="0" fontId="24" fillId="0" borderId="0" xfId="1" applyFont="1"/>
    <xf numFmtId="0" fontId="2" fillId="0" borderId="0" xfId="0" applyFont="1"/>
    <xf numFmtId="0" fontId="0" fillId="0" borderId="0" xfId="0" applyFill="1"/>
    <xf numFmtId="0" fontId="18" fillId="0" borderId="0" xfId="0" applyFont="1"/>
    <xf numFmtId="0" fontId="0" fillId="0" borderId="18" xfId="0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0" fillId="0" borderId="2" xfId="0" applyBorder="1"/>
    <xf numFmtId="0" fontId="0" fillId="0" borderId="4" xfId="0" applyBorder="1"/>
    <xf numFmtId="4" fontId="0" fillId="0" borderId="5" xfId="0" applyNumberFormat="1" applyBorder="1"/>
    <xf numFmtId="0" fontId="0" fillId="0" borderId="6" xfId="0" applyBorder="1"/>
    <xf numFmtId="4" fontId="5" fillId="0" borderId="5" xfId="0" applyNumberFormat="1" applyFont="1" applyBorder="1"/>
    <xf numFmtId="0" fontId="0" fillId="0" borderId="8" xfId="0" applyBorder="1"/>
    <xf numFmtId="4" fontId="0" fillId="0" borderId="0" xfId="0" applyNumberFormat="1" applyAlignment="1">
      <alignment horizontal="center"/>
    </xf>
    <xf numFmtId="0" fontId="0" fillId="0" borderId="10" xfId="0" applyBorder="1"/>
    <xf numFmtId="0" fontId="0" fillId="0" borderId="12" xfId="0" applyBorder="1"/>
    <xf numFmtId="2" fontId="0" fillId="0" borderId="0" xfId="0" applyNumberFormat="1"/>
    <xf numFmtId="0" fontId="6" fillId="0" borderId="0" xfId="0" applyFont="1"/>
    <xf numFmtId="4" fontId="7" fillId="0" borderId="0" xfId="0" applyNumberFormat="1" applyFont="1"/>
    <xf numFmtId="0" fontId="0" fillId="0" borderId="58" xfId="1" applyFont="1" applyBorder="1"/>
    <xf numFmtId="0" fontId="6" fillId="0" borderId="19" xfId="1" applyFont="1" applyBorder="1"/>
    <xf numFmtId="164" fontId="6" fillId="0" borderId="20" xfId="0" applyNumberFormat="1" applyFont="1" applyBorder="1"/>
    <xf numFmtId="4" fontId="6" fillId="0" borderId="20" xfId="0" applyNumberFormat="1" applyFont="1" applyBorder="1"/>
    <xf numFmtId="4" fontId="6" fillId="0" borderId="0" xfId="0" applyNumberFormat="1" applyFont="1"/>
    <xf numFmtId="4" fontId="6" fillId="0" borderId="63" xfId="0" applyNumberFormat="1" applyFont="1" applyBorder="1"/>
    <xf numFmtId="0" fontId="0" fillId="0" borderId="17" xfId="0" applyBorder="1"/>
    <xf numFmtId="4" fontId="6" fillId="0" borderId="5" xfId="0" applyNumberFormat="1" applyFont="1" applyBorder="1"/>
    <xf numFmtId="0" fontId="0" fillId="0" borderId="31" xfId="0" applyBorder="1" applyAlignment="1">
      <alignment vertical="center"/>
    </xf>
    <xf numFmtId="0" fontId="6" fillId="0" borderId="32" xfId="0" applyFont="1" applyBorder="1" applyAlignment="1">
      <alignment vertical="center"/>
    </xf>
    <xf numFmtId="164" fontId="6" fillId="0" borderId="21" xfId="0" applyNumberFormat="1" applyFont="1" applyBorder="1" applyAlignment="1">
      <alignment vertical="center"/>
    </xf>
    <xf numFmtId="4" fontId="6" fillId="0" borderId="33" xfId="0" applyNumberFormat="1" applyFont="1" applyBorder="1" applyAlignment="1">
      <alignment vertical="center"/>
    </xf>
    <xf numFmtId="0" fontId="8" fillId="0" borderId="36" xfId="0" applyFont="1" applyBorder="1"/>
    <xf numFmtId="0" fontId="6" fillId="0" borderId="37" xfId="0" applyFont="1" applyBorder="1"/>
    <xf numFmtId="164" fontId="6" fillId="0" borderId="44" xfId="0" applyNumberFormat="1" applyFont="1" applyBorder="1"/>
    <xf numFmtId="0" fontId="6" fillId="0" borderId="17" xfId="0" applyFont="1" applyBorder="1"/>
    <xf numFmtId="4" fontId="10" fillId="0" borderId="4" xfId="0" applyNumberFormat="1" applyFont="1" applyBorder="1"/>
    <xf numFmtId="4" fontId="10" fillId="0" borderId="0" xfId="0" applyNumberFormat="1" applyFont="1"/>
    <xf numFmtId="4" fontId="11" fillId="0" borderId="0" xfId="0" applyNumberFormat="1" applyFont="1"/>
    <xf numFmtId="4" fontId="5" fillId="0" borderId="0" xfId="0" applyNumberFormat="1" applyFont="1" applyAlignment="1">
      <alignment horizontal="center"/>
    </xf>
    <xf numFmtId="4" fontId="11" fillId="0" borderId="5" xfId="0" applyNumberFormat="1" applyFont="1" applyBorder="1"/>
    <xf numFmtId="0" fontId="8" fillId="0" borderId="0" xfId="0" applyFont="1"/>
    <xf numFmtId="4" fontId="5" fillId="0" borderId="5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right"/>
    </xf>
    <xf numFmtId="4" fontId="11" fillId="0" borderId="38" xfId="0" applyNumberFormat="1" applyFont="1" applyBorder="1"/>
    <xf numFmtId="0" fontId="0" fillId="0" borderId="40" xfId="0" applyBorder="1"/>
    <xf numFmtId="0" fontId="0" fillId="0" borderId="41" xfId="0" applyBorder="1"/>
    <xf numFmtId="4" fontId="0" fillId="0" borderId="41" xfId="0" applyNumberFormat="1" applyBorder="1"/>
    <xf numFmtId="4" fontId="12" fillId="0" borderId="41" xfId="0" applyNumberFormat="1" applyFont="1" applyBorder="1"/>
    <xf numFmtId="0" fontId="12" fillId="0" borderId="41" xfId="0" applyFont="1" applyBorder="1"/>
    <xf numFmtId="10" fontId="12" fillId="0" borderId="41" xfId="0" applyNumberFormat="1" applyFont="1" applyBorder="1"/>
    <xf numFmtId="4" fontId="12" fillId="0" borderId="42" xfId="0" applyNumberFormat="1" applyFont="1" applyBorder="1"/>
    <xf numFmtId="0" fontId="13" fillId="0" borderId="0" xfId="0" applyFont="1"/>
    <xf numFmtId="0" fontId="14" fillId="0" borderId="0" xfId="0" applyFont="1"/>
    <xf numFmtId="4" fontId="15" fillId="0" borderId="0" xfId="0" applyNumberFormat="1" applyFont="1"/>
    <xf numFmtId="0" fontId="15" fillId="0" borderId="0" xfId="0" applyFont="1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4" fontId="6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4" fontId="11" fillId="0" borderId="0" xfId="1" applyNumberFormat="1" applyFont="1" applyAlignment="1">
      <alignment vertical="center"/>
    </xf>
    <xf numFmtId="4" fontId="11" fillId="0" borderId="0" xfId="0" applyNumberFormat="1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1" fillId="0" borderId="0" xfId="1" applyAlignment="1">
      <alignment horizontal="center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 vertical="center" wrapText="1"/>
    </xf>
    <xf numFmtId="0" fontId="20" fillId="0" borderId="0" xfId="0" applyFont="1"/>
    <xf numFmtId="0" fontId="24" fillId="0" borderId="0" xfId="0" applyFont="1"/>
    <xf numFmtId="0" fontId="19" fillId="0" borderId="0" xfId="0" applyFont="1"/>
    <xf numFmtId="0" fontId="0" fillId="0" borderId="5" xfId="0" applyBorder="1"/>
    <xf numFmtId="0" fontId="22" fillId="0" borderId="0" xfId="0" applyFont="1"/>
    <xf numFmtId="4" fontId="23" fillId="0" borderId="0" xfId="0" applyNumberFormat="1" applyFont="1"/>
    <xf numFmtId="4" fontId="23" fillId="0" borderId="0" xfId="0" applyNumberFormat="1" applyFont="1" applyAlignment="1">
      <alignment horizontal="center"/>
    </xf>
    <xf numFmtId="0" fontId="25" fillId="0" borderId="0" xfId="0" applyFont="1"/>
    <xf numFmtId="0" fontId="18" fillId="0" borderId="57" xfId="1" applyFont="1" applyBorder="1" applyAlignment="1">
      <alignment horizontal="left"/>
    </xf>
    <xf numFmtId="0" fontId="1" fillId="0" borderId="58" xfId="1" applyBorder="1" applyAlignment="1">
      <alignment horizontal="left"/>
    </xf>
    <xf numFmtId="0" fontId="1" fillId="0" borderId="59" xfId="1" applyBorder="1" applyAlignment="1">
      <alignment horizontal="left"/>
    </xf>
    <xf numFmtId="4" fontId="6" fillId="0" borderId="60" xfId="0" applyNumberFormat="1" applyFont="1" applyBorder="1"/>
    <xf numFmtId="164" fontId="6" fillId="0" borderId="49" xfId="0" applyNumberFormat="1" applyFont="1" applyBorder="1"/>
    <xf numFmtId="4" fontId="6" fillId="0" borderId="17" xfId="0" applyNumberFormat="1" applyFont="1" applyBorder="1"/>
    <xf numFmtId="4" fontId="6" fillId="0" borderId="61" xfId="0" applyNumberFormat="1" applyFont="1" applyBorder="1"/>
    <xf numFmtId="4" fontId="6" fillId="0" borderId="62" xfId="0" applyNumberFormat="1" applyFont="1" applyBorder="1" applyAlignment="1">
      <alignment vertical="center"/>
    </xf>
    <xf numFmtId="0" fontId="18" fillId="0" borderId="34" xfId="0" applyFont="1" applyBorder="1"/>
    <xf numFmtId="0" fontId="18" fillId="0" borderId="35" xfId="0" applyFont="1" applyBorder="1"/>
    <xf numFmtId="164" fontId="6" fillId="0" borderId="51" xfId="0" applyNumberFormat="1" applyFont="1" applyBorder="1"/>
    <xf numFmtId="0" fontId="18" fillId="0" borderId="24" xfId="0" applyFont="1" applyBorder="1"/>
    <xf numFmtId="0" fontId="18" fillId="0" borderId="25" xfId="0" applyFont="1" applyBorder="1"/>
    <xf numFmtId="0" fontId="18" fillId="0" borderId="26" xfId="0" applyFont="1" applyBorder="1"/>
    <xf numFmtId="0" fontId="0" fillId="0" borderId="27" xfId="0" applyBorder="1"/>
    <xf numFmtId="0" fontId="6" fillId="0" borderId="21" xfId="0" applyFont="1" applyBorder="1"/>
    <xf numFmtId="164" fontId="6" fillId="0" borderId="50" xfId="0" applyNumberFormat="1" applyFont="1" applyBorder="1"/>
    <xf numFmtId="164" fontId="6" fillId="0" borderId="52" xfId="0" applyNumberFormat="1" applyFont="1" applyBorder="1"/>
    <xf numFmtId="0" fontId="21" fillId="0" borderId="0" xfId="0" applyFont="1" applyAlignment="1">
      <alignment vertical="center"/>
    </xf>
    <xf numFmtId="0" fontId="6" fillId="0" borderId="44" xfId="0" applyFont="1" applyBorder="1"/>
    <xf numFmtId="4" fontId="6" fillId="0" borderId="44" xfId="0" applyNumberFormat="1" applyFont="1" applyBorder="1"/>
    <xf numFmtId="164" fontId="6" fillId="0" borderId="17" xfId="0" applyNumberFormat="1" applyFont="1" applyBorder="1"/>
    <xf numFmtId="0" fontId="8" fillId="0" borderId="66" xfId="0" applyFont="1" applyBorder="1"/>
    <xf numFmtId="0" fontId="6" fillId="0" borderId="67" xfId="0" applyFont="1" applyBorder="1" applyAlignment="1">
      <alignment vertical="center"/>
    </xf>
    <xf numFmtId="164" fontId="6" fillId="0" borderId="68" xfId="0" applyNumberFormat="1" applyFont="1" applyBorder="1" applyAlignment="1">
      <alignment vertical="center"/>
    </xf>
    <xf numFmtId="4" fontId="6" fillId="0" borderId="69" xfId="0" applyNumberFormat="1" applyFont="1" applyBorder="1"/>
    <xf numFmtId="4" fontId="21" fillId="0" borderId="5" xfId="0" applyNumberFormat="1" applyFont="1" applyBorder="1"/>
    <xf numFmtId="4" fontId="2" fillId="0" borderId="4" xfId="0" applyNumberFormat="1" applyFont="1" applyBorder="1"/>
    <xf numFmtId="4" fontId="2" fillId="0" borderId="0" xfId="0" applyNumberFormat="1" applyFont="1"/>
    <xf numFmtId="4" fontId="11" fillId="0" borderId="43" xfId="0" applyNumberFormat="1" applyFont="1" applyBorder="1"/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/>
    </xf>
    <xf numFmtId="0" fontId="2" fillId="0" borderId="4" xfId="0" applyFont="1" applyBorder="1"/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/>
    </xf>
    <xf numFmtId="0" fontId="0" fillId="0" borderId="67" xfId="0" applyBorder="1"/>
    <xf numFmtId="0" fontId="6" fillId="0" borderId="67" xfId="0" applyFont="1" applyBorder="1"/>
    <xf numFmtId="164" fontId="6" fillId="0" borderId="67" xfId="0" applyNumberFormat="1" applyFont="1" applyBorder="1"/>
    <xf numFmtId="4" fontId="6" fillId="0" borderId="67" xfId="0" applyNumberFormat="1" applyFont="1" applyBorder="1"/>
    <xf numFmtId="0" fontId="17" fillId="3" borderId="15" xfId="0" applyFont="1" applyFill="1" applyBorder="1" applyAlignment="1">
      <alignment horizontal="center" vertical="center" wrapText="1"/>
    </xf>
    <xf numFmtId="0" fontId="17" fillId="3" borderId="53" xfId="0" applyFont="1" applyFill="1" applyBorder="1" applyAlignment="1">
      <alignment horizontal="center" vertical="center" wrapText="1"/>
    </xf>
    <xf numFmtId="0" fontId="17" fillId="3" borderId="56" xfId="0" applyFont="1" applyFill="1" applyBorder="1" applyAlignment="1">
      <alignment horizontal="center" vertical="center" wrapText="1"/>
    </xf>
    <xf numFmtId="0" fontId="17" fillId="3" borderId="73" xfId="0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0" fillId="0" borderId="17" xfId="0" applyBorder="1" applyAlignment="1">
      <alignment vertical="center" wrapText="1"/>
    </xf>
    <xf numFmtId="165" fontId="0" fillId="0" borderId="17" xfId="0" applyNumberFormat="1" applyBorder="1" applyAlignment="1">
      <alignment horizontal="center" vertical="center"/>
    </xf>
    <xf numFmtId="165" fontId="0" fillId="0" borderId="18" xfId="0" applyNumberFormat="1" applyBorder="1" applyAlignment="1">
      <alignment horizontal="center" vertical="center"/>
    </xf>
    <xf numFmtId="165" fontId="29" fillId="0" borderId="54" xfId="0" applyNumberFormat="1" applyFont="1" applyBorder="1" applyAlignment="1">
      <alignment horizontal="center" vertical="center"/>
    </xf>
    <xf numFmtId="4" fontId="0" fillId="0" borderId="54" xfId="0" applyNumberFormat="1" applyBorder="1" applyAlignment="1">
      <alignment horizontal="right" vertical="center"/>
    </xf>
    <xf numFmtId="165" fontId="18" fillId="0" borderId="17" xfId="0" applyNumberFormat="1" applyFont="1" applyBorder="1" applyAlignment="1">
      <alignment horizontal="center" vertical="center"/>
    </xf>
    <xf numFmtId="165" fontId="18" fillId="0" borderId="18" xfId="0" applyNumberFormat="1" applyFont="1" applyBorder="1" applyAlignment="1">
      <alignment horizontal="center" vertical="center"/>
    </xf>
    <xf numFmtId="165" fontId="17" fillId="3" borderId="14" xfId="0" applyNumberFormat="1" applyFont="1" applyFill="1" applyBorder="1" applyAlignment="1">
      <alignment horizontal="center" vertical="center"/>
    </xf>
    <xf numFmtId="4" fontId="17" fillId="3" borderId="14" xfId="0" applyNumberFormat="1" applyFont="1" applyFill="1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18" fillId="4" borderId="40" xfId="0" applyFont="1" applyFill="1" applyBorder="1" applyAlignment="1">
      <alignment horizontal="center" vertical="center"/>
    </xf>
    <xf numFmtId="0" fontId="18" fillId="4" borderId="41" xfId="0" applyFont="1" applyFill="1" applyBorder="1" applyAlignment="1">
      <alignment horizontal="center" vertical="center"/>
    </xf>
    <xf numFmtId="165" fontId="17" fillId="4" borderId="14" xfId="0" applyNumberFormat="1" applyFont="1" applyFill="1" applyBorder="1" applyAlignment="1">
      <alignment horizontal="center" vertical="center"/>
    </xf>
    <xf numFmtId="4" fontId="17" fillId="4" borderId="43" xfId="0" applyNumberFormat="1" applyFont="1" applyFill="1" applyBorder="1" applyAlignment="1">
      <alignment horizontal="right" vertical="center"/>
    </xf>
    <xf numFmtId="4" fontId="0" fillId="0" borderId="2" xfId="0" applyNumberFormat="1" applyBorder="1"/>
    <xf numFmtId="4" fontId="0" fillId="0" borderId="3" xfId="0" applyNumberFormat="1" applyBorder="1"/>
    <xf numFmtId="4" fontId="5" fillId="0" borderId="0" xfId="0" applyNumberFormat="1" applyFont="1"/>
    <xf numFmtId="0" fontId="5" fillId="0" borderId="0" xfId="0" applyFont="1"/>
    <xf numFmtId="0" fontId="0" fillId="0" borderId="34" xfId="0" applyBorder="1"/>
    <xf numFmtId="0" fontId="0" fillId="0" borderId="35" xfId="0" applyBorder="1"/>
    <xf numFmtId="164" fontId="6" fillId="0" borderId="36" xfId="0" applyNumberFormat="1" applyFont="1" applyBorder="1"/>
    <xf numFmtId="0" fontId="0" fillId="0" borderId="57" xfId="1" applyFont="1" applyBorder="1" applyAlignment="1">
      <alignment horizontal="left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6" fillId="0" borderId="17" xfId="0" applyFont="1" applyBorder="1" applyAlignment="1">
      <alignment vertical="center"/>
    </xf>
    <xf numFmtId="164" fontId="6" fillId="0" borderId="52" xfId="0" applyNumberFormat="1" applyFont="1" applyBorder="1" applyAlignment="1">
      <alignment vertical="center"/>
    </xf>
    <xf numFmtId="0" fontId="1" fillId="0" borderId="0" xfId="1" applyFill="1"/>
    <xf numFmtId="0" fontId="17" fillId="0" borderId="4" xfId="0" applyFont="1" applyBorder="1"/>
    <xf numFmtId="2" fontId="17" fillId="0" borderId="0" xfId="0" applyNumberFormat="1" applyFont="1"/>
    <xf numFmtId="0" fontId="17" fillId="0" borderId="0" xfId="0" applyFont="1"/>
    <xf numFmtId="4" fontId="17" fillId="0" borderId="0" xfId="0" applyNumberFormat="1" applyFont="1" applyAlignment="1">
      <alignment horizontal="center"/>
    </xf>
    <xf numFmtId="4" fontId="17" fillId="0" borderId="0" xfId="0" applyNumberFormat="1" applyFont="1"/>
    <xf numFmtId="49" fontId="31" fillId="5" borderId="53" xfId="0" applyNumberFormat="1" applyFont="1" applyFill="1" applyBorder="1" applyAlignment="1">
      <alignment horizontal="center" vertical="center"/>
    </xf>
    <xf numFmtId="49" fontId="31" fillId="5" borderId="53" xfId="0" applyNumberFormat="1" applyFont="1" applyFill="1" applyBorder="1" applyAlignment="1">
      <alignment horizontal="center" vertical="center" wrapText="1"/>
    </xf>
    <xf numFmtId="49" fontId="31" fillId="5" borderId="56" xfId="0" applyNumberFormat="1" applyFont="1" applyFill="1" applyBorder="1" applyAlignment="1">
      <alignment horizontal="center" vertical="center"/>
    </xf>
    <xf numFmtId="49" fontId="31" fillId="5" borderId="14" xfId="0" applyNumberFormat="1" applyFont="1" applyFill="1" applyBorder="1" applyAlignment="1">
      <alignment horizontal="center" vertical="center" wrapText="1"/>
    </xf>
    <xf numFmtId="4" fontId="6" fillId="0" borderId="79" xfId="0" applyNumberFormat="1" applyFont="1" applyBorder="1"/>
    <xf numFmtId="4" fontId="6" fillId="0" borderId="18" xfId="0" applyNumberFormat="1" applyFont="1" applyBorder="1"/>
    <xf numFmtId="4" fontId="6" fillId="0" borderId="80" xfId="0" applyNumberFormat="1" applyFont="1" applyBorder="1" applyAlignment="1">
      <alignment vertical="center"/>
    </xf>
    <xf numFmtId="4" fontId="6" fillId="0" borderId="81" xfId="0" applyNumberFormat="1" applyFont="1" applyBorder="1" applyAlignment="1">
      <alignment vertical="center"/>
    </xf>
    <xf numFmtId="4" fontId="6" fillId="0" borderId="82" xfId="0" applyNumberFormat="1" applyFont="1" applyBorder="1"/>
    <xf numFmtId="4" fontId="6" fillId="0" borderId="54" xfId="0" applyNumberFormat="1" applyFont="1" applyBorder="1"/>
    <xf numFmtId="4" fontId="6" fillId="0" borderId="83" xfId="0" applyNumberFormat="1" applyFont="1" applyBorder="1" applyAlignment="1">
      <alignment vertical="center"/>
    </xf>
    <xf numFmtId="4" fontId="6" fillId="0" borderId="84" xfId="0" applyNumberFormat="1" applyFont="1" applyBorder="1"/>
    <xf numFmtId="0" fontId="2" fillId="0" borderId="0" xfId="1" applyFont="1" applyAlignment="1">
      <alignment horizontal="left" vertical="center"/>
    </xf>
    <xf numFmtId="4" fontId="6" fillId="0" borderId="81" xfId="0" applyNumberFormat="1" applyFont="1" applyBorder="1"/>
    <xf numFmtId="4" fontId="0" fillId="0" borderId="7" xfId="0" applyNumberFormat="1" applyBorder="1"/>
    <xf numFmtId="4" fontId="0" fillId="0" borderId="9" xfId="0" applyNumberFormat="1" applyBorder="1"/>
    <xf numFmtId="4" fontId="0" fillId="0" borderId="11" xfId="0" applyNumberFormat="1" applyBorder="1"/>
    <xf numFmtId="4" fontId="0" fillId="0" borderId="13" xfId="0" applyNumberFormat="1" applyBorder="1"/>
    <xf numFmtId="4" fontId="11" fillId="0" borderId="0" xfId="0" applyNumberFormat="1" applyFont="1" applyBorder="1"/>
    <xf numFmtId="4" fontId="6" fillId="0" borderId="85" xfId="0" applyNumberFormat="1" applyFont="1" applyBorder="1"/>
    <xf numFmtId="4" fontId="6" fillId="0" borderId="86" xfId="0" applyNumberFormat="1" applyFont="1" applyBorder="1"/>
    <xf numFmtId="4" fontId="6" fillId="0" borderId="18" xfId="0" applyNumberFormat="1" applyFont="1" applyBorder="1" applyAlignment="1">
      <alignment vertical="center"/>
    </xf>
    <xf numFmtId="4" fontId="6" fillId="0" borderId="54" xfId="0" applyNumberFormat="1" applyFont="1" applyBorder="1" applyAlignment="1">
      <alignment vertical="center"/>
    </xf>
    <xf numFmtId="4" fontId="6" fillId="0" borderId="86" xfId="0" applyNumberFormat="1" applyFont="1" applyFill="1" applyBorder="1"/>
    <xf numFmtId="0" fontId="0" fillId="0" borderId="17" xfId="1" applyFont="1" applyFill="1" applyBorder="1"/>
    <xf numFmtId="0" fontId="6" fillId="0" borderId="17" xfId="1" applyFont="1" applyFill="1" applyBorder="1"/>
    <xf numFmtId="164" fontId="6" fillId="0" borderId="17" xfId="0" applyNumberFormat="1" applyFont="1" applyFill="1" applyBorder="1"/>
    <xf numFmtId="4" fontId="6" fillId="0" borderId="88" xfId="0" applyNumberFormat="1" applyFont="1" applyFill="1" applyBorder="1"/>
    <xf numFmtId="0" fontId="0" fillId="0" borderId="89" xfId="0" applyBorder="1"/>
    <xf numFmtId="0" fontId="6" fillId="0" borderId="89" xfId="0" applyFont="1" applyBorder="1"/>
    <xf numFmtId="164" fontId="6" fillId="0" borderId="89" xfId="0" applyNumberFormat="1" applyFont="1" applyBorder="1"/>
    <xf numFmtId="4" fontId="6" fillId="0" borderId="87" xfId="0" applyNumberFormat="1" applyFont="1" applyBorder="1"/>
    <xf numFmtId="4" fontId="6" fillId="0" borderId="90" xfId="0" applyNumberFormat="1" applyFont="1" applyBorder="1"/>
    <xf numFmtId="4" fontId="6" fillId="0" borderId="91" xfId="0" applyNumberFormat="1" applyFont="1" applyBorder="1"/>
    <xf numFmtId="4" fontId="6" fillId="0" borderId="13" xfId="0" applyNumberFormat="1" applyFont="1" applyBorder="1"/>
    <xf numFmtId="4" fontId="6" fillId="0" borderId="92" xfId="0" applyNumberFormat="1" applyFont="1" applyBorder="1"/>
    <xf numFmtId="4" fontId="11" fillId="0" borderId="14" xfId="0" applyNumberFormat="1" applyFont="1" applyBorder="1"/>
    <xf numFmtId="4" fontId="6" fillId="0" borderId="0" xfId="0" applyNumberFormat="1" applyFont="1" applyBorder="1"/>
    <xf numFmtId="4" fontId="6" fillId="0" borderId="0" xfId="0" applyNumberFormat="1" applyFont="1" applyFill="1" applyBorder="1"/>
    <xf numFmtId="0" fontId="2" fillId="0" borderId="0" xfId="1" applyFont="1" applyFill="1"/>
    <xf numFmtId="0" fontId="17" fillId="0" borderId="0" xfId="0" applyFont="1" applyFill="1" applyBorder="1" applyAlignment="1"/>
    <xf numFmtId="0" fontId="18" fillId="0" borderId="64" xfId="1" applyFont="1" applyBorder="1" applyAlignment="1">
      <alignment horizontal="left"/>
    </xf>
    <xf numFmtId="0" fontId="18" fillId="0" borderId="65" xfId="1" applyFont="1" applyBorder="1" applyAlignment="1">
      <alignment horizontal="left"/>
    </xf>
    <xf numFmtId="0" fontId="18" fillId="0" borderId="72" xfId="1" applyFont="1" applyBorder="1" applyAlignment="1">
      <alignment horizontal="left"/>
    </xf>
    <xf numFmtId="0" fontId="1" fillId="0" borderId="0" xfId="1" applyAlignment="1">
      <alignment horizontal="left"/>
    </xf>
    <xf numFmtId="49" fontId="31" fillId="5" borderId="55" xfId="0" applyNumberFormat="1" applyFont="1" applyFill="1" applyBorder="1" applyAlignment="1">
      <alignment horizontal="center" vertical="center"/>
    </xf>
    <xf numFmtId="49" fontId="31" fillId="5" borderId="53" xfId="0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18" fillId="0" borderId="22" xfId="0" applyFont="1" applyBorder="1"/>
    <xf numFmtId="0" fontId="18" fillId="0" borderId="23" xfId="0" applyFont="1" applyBorder="1"/>
    <xf numFmtId="0" fontId="18" fillId="0" borderId="28" xfId="1" applyFont="1" applyBorder="1" applyAlignment="1">
      <alignment vertical="center" wrapText="1"/>
    </xf>
    <xf numFmtId="0" fontId="18" fillId="0" borderId="29" xfId="1" applyFont="1" applyBorder="1" applyAlignment="1">
      <alignment vertical="center" wrapText="1"/>
    </xf>
    <xf numFmtId="0" fontId="18" fillId="0" borderId="30" xfId="1" applyFont="1" applyBorder="1" applyAlignment="1">
      <alignment vertical="center" wrapText="1"/>
    </xf>
    <xf numFmtId="0" fontId="18" fillId="0" borderId="47" xfId="1" applyFont="1" applyBorder="1" applyAlignment="1">
      <alignment horizontal="left" wrapText="1"/>
    </xf>
    <xf numFmtId="0" fontId="18" fillId="0" borderId="45" xfId="1" applyFont="1" applyBorder="1" applyAlignment="1">
      <alignment horizontal="left" wrapText="1"/>
    </xf>
    <xf numFmtId="0" fontId="18" fillId="0" borderId="48" xfId="1" applyFont="1" applyBorder="1" applyAlignment="1">
      <alignment horizontal="left" wrapText="1"/>
    </xf>
    <xf numFmtId="0" fontId="0" fillId="0" borderId="77" xfId="1" applyFont="1" applyBorder="1" applyAlignment="1">
      <alignment horizontal="left"/>
    </xf>
    <xf numFmtId="0" fontId="0" fillId="0" borderId="78" xfId="1" applyFont="1" applyBorder="1" applyAlignment="1">
      <alignment horizontal="left"/>
    </xf>
    <xf numFmtId="0" fontId="0" fillId="0" borderId="70" xfId="1" applyFont="1" applyBorder="1" applyAlignment="1">
      <alignment horizontal="left"/>
    </xf>
    <xf numFmtId="0" fontId="0" fillId="0" borderId="47" xfId="1" applyFont="1" applyBorder="1" applyAlignment="1">
      <alignment horizontal="left"/>
    </xf>
    <xf numFmtId="0" fontId="0" fillId="0" borderId="45" xfId="1" applyFont="1" applyBorder="1" applyAlignment="1">
      <alignment horizontal="left"/>
    </xf>
    <xf numFmtId="0" fontId="0" fillId="0" borderId="46" xfId="1" applyFont="1" applyBorder="1" applyAlignment="1">
      <alignment horizontal="left"/>
    </xf>
    <xf numFmtId="0" fontId="0" fillId="0" borderId="64" xfId="1" applyFont="1" applyBorder="1" applyAlignment="1">
      <alignment horizontal="left"/>
    </xf>
    <xf numFmtId="0" fontId="0" fillId="0" borderId="65" xfId="1" applyFont="1" applyBorder="1" applyAlignment="1">
      <alignment horizontal="left"/>
    </xf>
    <xf numFmtId="0" fontId="0" fillId="0" borderId="72" xfId="1" applyFont="1" applyBorder="1" applyAlignment="1">
      <alignment horizontal="left"/>
    </xf>
    <xf numFmtId="0" fontId="0" fillId="0" borderId="47" xfId="1" applyFont="1" applyFill="1" applyBorder="1" applyAlignment="1">
      <alignment horizontal="left"/>
    </xf>
    <xf numFmtId="0" fontId="0" fillId="0" borderId="45" xfId="1" applyFont="1" applyFill="1" applyBorder="1" applyAlignment="1">
      <alignment horizontal="left"/>
    </xf>
    <xf numFmtId="0" fontId="0" fillId="0" borderId="47" xfId="0" applyBorder="1" applyAlignment="1">
      <alignment horizontal="left"/>
    </xf>
    <xf numFmtId="0" fontId="0" fillId="0" borderId="45" xfId="0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70" xfId="0" applyFont="1" applyBorder="1" applyAlignment="1">
      <alignment horizontal="left"/>
    </xf>
    <xf numFmtId="0" fontId="0" fillId="0" borderId="74" xfId="1" applyFont="1" applyBorder="1" applyAlignment="1">
      <alignment horizontal="left"/>
    </xf>
    <xf numFmtId="0" fontId="0" fillId="0" borderId="75" xfId="1" applyFont="1" applyBorder="1" applyAlignment="1">
      <alignment horizontal="left"/>
    </xf>
    <xf numFmtId="0" fontId="0" fillId="0" borderId="76" xfId="1" applyFont="1" applyBorder="1" applyAlignment="1">
      <alignment horizontal="left"/>
    </xf>
    <xf numFmtId="49" fontId="32" fillId="0" borderId="12" xfId="0" applyNumberFormat="1" applyFont="1" applyBorder="1" applyAlignment="1">
      <alignment horizontal="left"/>
    </xf>
    <xf numFmtId="0" fontId="32" fillId="0" borderId="67" xfId="0" applyFont="1" applyBorder="1" applyAlignment="1">
      <alignment horizontal="left"/>
    </xf>
    <xf numFmtId="0" fontId="0" fillId="0" borderId="34" xfId="1" applyFont="1" applyBorder="1" applyAlignment="1">
      <alignment horizontal="left" wrapText="1"/>
    </xf>
    <xf numFmtId="0" fontId="0" fillId="0" borderId="35" xfId="1" applyFont="1" applyBorder="1" applyAlignment="1">
      <alignment horizontal="left" wrapText="1"/>
    </xf>
    <xf numFmtId="0" fontId="0" fillId="0" borderId="37" xfId="1" applyFont="1" applyBorder="1" applyAlignment="1">
      <alignment horizontal="left" wrapText="1"/>
    </xf>
    <xf numFmtId="0" fontId="2" fillId="0" borderId="4" xfId="0" applyFont="1" applyBorder="1" applyAlignment="1">
      <alignment horizontal="left"/>
    </xf>
    <xf numFmtId="0" fontId="18" fillId="0" borderId="47" xfId="1" applyFont="1" applyBorder="1" applyAlignment="1">
      <alignment horizontal="left"/>
    </xf>
    <xf numFmtId="0" fontId="18" fillId="0" borderId="45" xfId="1" applyFont="1" applyBorder="1" applyAlignment="1">
      <alignment horizontal="left"/>
    </xf>
    <xf numFmtId="0" fontId="18" fillId="0" borderId="46" xfId="1" applyFont="1" applyBorder="1" applyAlignment="1">
      <alignment horizontal="left"/>
    </xf>
    <xf numFmtId="0" fontId="17" fillId="4" borderId="16" xfId="0" applyFont="1" applyFill="1" applyBorder="1" applyAlignment="1">
      <alignment horizontal="left" vertical="center" wrapText="1"/>
    </xf>
    <xf numFmtId="0" fontId="17" fillId="4" borderId="71" xfId="0" applyFont="1" applyFill="1" applyBorder="1" applyAlignment="1">
      <alignment horizontal="left" vertical="center" wrapText="1"/>
    </xf>
    <xf numFmtId="0" fontId="18" fillId="3" borderId="15" xfId="0" applyFont="1" applyFill="1" applyBorder="1" applyAlignment="1">
      <alignment horizontal="center" vertical="center"/>
    </xf>
    <xf numFmtId="0" fontId="18" fillId="3" borderId="16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left" vertical="center" wrapText="1"/>
    </xf>
    <xf numFmtId="0" fontId="17" fillId="3" borderId="71" xfId="0" applyFont="1" applyFill="1" applyBorder="1" applyAlignment="1">
      <alignment horizontal="left" vertical="center" wrapText="1"/>
    </xf>
  </cellXfs>
  <cellStyles count="2">
    <cellStyle name="Normálna" xfId="0" builtinId="0"/>
    <cellStyle name="normálne_30 mil  17 01 2012 (2)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85AAA-AFF6-4C42-BFD6-BF9135D8CB99}">
  <sheetPr>
    <tabColor theme="0"/>
    <pageSetUpPr fitToPage="1"/>
  </sheetPr>
  <dimension ref="A1:M41"/>
  <sheetViews>
    <sheetView workbookViewId="0">
      <selection activeCell="I26" sqref="I26"/>
    </sheetView>
  </sheetViews>
  <sheetFormatPr defaultRowHeight="15" x14ac:dyDescent="0.25"/>
  <cols>
    <col min="1" max="1" width="20" customWidth="1"/>
    <col min="2" max="2" width="10.7109375" customWidth="1"/>
    <col min="3" max="3" width="17.42578125" customWidth="1"/>
    <col min="4" max="5" width="10.7109375" customWidth="1"/>
    <col min="6" max="8" width="14.28515625" customWidth="1"/>
    <col min="9" max="9" width="7.140625" customWidth="1"/>
    <col min="10" max="11" width="12.85546875" customWidth="1"/>
  </cols>
  <sheetData>
    <row r="1" spans="1:11" x14ac:dyDescent="0.25">
      <c r="A1" s="1" t="s">
        <v>97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25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3"/>
    </row>
    <row r="4" spans="1:11" x14ac:dyDescent="0.25">
      <c r="A4" s="2"/>
      <c r="B4" s="12" t="s">
        <v>40</v>
      </c>
      <c r="C4" s="1"/>
      <c r="D4" s="2"/>
      <c r="E4" s="2"/>
      <c r="F4" s="2"/>
      <c r="G4" s="2"/>
      <c r="H4" s="2"/>
      <c r="I4" s="2"/>
      <c r="J4" s="2"/>
      <c r="K4" s="3"/>
    </row>
    <row r="5" spans="1:11" x14ac:dyDescent="0.25">
      <c r="A5" s="5" t="s">
        <v>1</v>
      </c>
      <c r="B5" s="213" t="s">
        <v>43</v>
      </c>
      <c r="C5" s="210"/>
      <c r="D5" s="2"/>
      <c r="E5" s="2"/>
      <c r="F5" s="2"/>
      <c r="G5" s="2"/>
      <c r="H5" s="2"/>
      <c r="I5" s="2"/>
      <c r="J5" s="2"/>
      <c r="K5" s="3"/>
    </row>
    <row r="6" spans="1:11" x14ac:dyDescent="0.25">
      <c r="A6" s="4"/>
      <c r="B6" s="2"/>
      <c r="C6" s="2"/>
      <c r="D6" s="2"/>
      <c r="E6" s="2"/>
      <c r="F6" s="2"/>
      <c r="G6" s="2"/>
      <c r="H6" s="2"/>
      <c r="I6" s="2"/>
      <c r="J6" s="2"/>
      <c r="K6" s="3"/>
    </row>
    <row r="7" spans="1:11" x14ac:dyDescent="0.25">
      <c r="A7" s="2" t="s">
        <v>2</v>
      </c>
      <c r="B7" s="2"/>
      <c r="C7" s="2"/>
      <c r="D7" s="2"/>
      <c r="E7" s="2"/>
      <c r="F7" s="2"/>
      <c r="G7" s="2"/>
      <c r="H7" s="2"/>
      <c r="I7" s="2"/>
      <c r="J7" s="2"/>
      <c r="K7" s="3"/>
    </row>
    <row r="8" spans="1:11" x14ac:dyDescent="0.25">
      <c r="A8" s="2" t="s">
        <v>3</v>
      </c>
      <c r="B8" s="2"/>
      <c r="C8" s="2"/>
      <c r="D8" s="2"/>
      <c r="E8" s="2"/>
      <c r="F8" s="2"/>
      <c r="G8" s="2"/>
      <c r="H8" s="2"/>
      <c r="I8" s="2"/>
      <c r="J8" s="2"/>
      <c r="K8" s="3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3"/>
    </row>
    <row r="10" spans="1:11" x14ac:dyDescent="0.25">
      <c r="A10" s="4" t="s">
        <v>4</v>
      </c>
      <c r="B10" s="4"/>
      <c r="C10" s="4"/>
      <c r="D10" s="4"/>
      <c r="E10" s="4"/>
      <c r="F10" s="4"/>
      <c r="G10" s="4"/>
      <c r="H10" s="4"/>
      <c r="I10" s="4"/>
      <c r="J10" s="4"/>
      <c r="K10" s="3"/>
    </row>
    <row r="11" spans="1:11" x14ac:dyDescent="0.25">
      <c r="A11" s="214" t="s">
        <v>93</v>
      </c>
      <c r="B11" s="214"/>
      <c r="C11" s="214"/>
      <c r="E11" s="77"/>
      <c r="F11" s="78"/>
      <c r="G11" s="11"/>
      <c r="H11" s="4"/>
      <c r="I11" s="4"/>
      <c r="J11" s="4"/>
      <c r="K11" s="3"/>
    </row>
    <row r="12" spans="1:11" ht="16.5" thickBot="1" x14ac:dyDescent="0.3">
      <c r="A12" s="6"/>
      <c r="B12" s="6"/>
      <c r="C12" s="6"/>
      <c r="D12" s="6"/>
      <c r="E12" s="6"/>
      <c r="F12" s="7"/>
      <c r="G12" s="6"/>
      <c r="H12" s="7"/>
      <c r="I12" s="6"/>
      <c r="J12" s="7"/>
      <c r="K12" s="7"/>
    </row>
    <row r="13" spans="1:11" x14ac:dyDescent="0.25">
      <c r="A13" s="16" t="s">
        <v>5</v>
      </c>
      <c r="B13" s="17"/>
      <c r="C13" s="18"/>
      <c r="D13" s="215" t="s">
        <v>94</v>
      </c>
      <c r="E13" s="215"/>
      <c r="F13" s="215"/>
      <c r="G13" s="215"/>
      <c r="H13" s="215"/>
      <c r="I13" s="215"/>
      <c r="J13" s="215"/>
      <c r="K13" s="216"/>
    </row>
    <row r="14" spans="1:11" x14ac:dyDescent="0.25">
      <c r="A14" s="214" t="s">
        <v>93</v>
      </c>
      <c r="B14" s="214"/>
      <c r="C14" s="214"/>
      <c r="D14" s="79"/>
      <c r="F14" s="3"/>
      <c r="H14" s="79"/>
      <c r="I14" s="79"/>
      <c r="K14" s="80"/>
    </row>
    <row r="15" spans="1:11" ht="15.75" thickBot="1" x14ac:dyDescent="0.3">
      <c r="A15" s="19"/>
      <c r="F15" s="3"/>
      <c r="H15" s="81"/>
      <c r="I15" s="10"/>
      <c r="J15" s="82"/>
      <c r="K15" s="20"/>
    </row>
    <row r="16" spans="1:11" x14ac:dyDescent="0.25">
      <c r="A16" s="21" t="s">
        <v>6</v>
      </c>
      <c r="B16" s="180">
        <v>1900</v>
      </c>
      <c r="C16" t="s">
        <v>7</v>
      </c>
      <c r="F16" s="3"/>
      <c r="H16" s="81"/>
      <c r="I16" s="10"/>
      <c r="J16" s="82"/>
      <c r="K16" s="22"/>
    </row>
    <row r="17" spans="1:11" x14ac:dyDescent="0.25">
      <c r="A17" s="23" t="s">
        <v>8</v>
      </c>
      <c r="B17" s="181">
        <v>5.9</v>
      </c>
      <c r="C17" t="s">
        <v>7</v>
      </c>
      <c r="F17" s="3"/>
      <c r="H17" s="10"/>
      <c r="I17" s="10"/>
      <c r="J17" s="83"/>
      <c r="K17" s="20"/>
    </row>
    <row r="18" spans="1:11" ht="17.25" x14ac:dyDescent="0.25">
      <c r="A18" s="25" t="s">
        <v>9</v>
      </c>
      <c r="B18" s="182">
        <f>B16*B17</f>
        <v>11210</v>
      </c>
      <c r="C18" t="s">
        <v>34</v>
      </c>
      <c r="F18" s="3"/>
      <c r="H18" s="10"/>
      <c r="I18" s="10"/>
      <c r="J18" s="83"/>
      <c r="K18" s="20"/>
    </row>
    <row r="19" spans="1:11" ht="18" thickBot="1" x14ac:dyDescent="0.3">
      <c r="A19" s="26" t="s">
        <v>10</v>
      </c>
      <c r="B19" s="183">
        <v>100</v>
      </c>
      <c r="C19" t="s">
        <v>34</v>
      </c>
      <c r="D19" s="84"/>
      <c r="F19" s="3"/>
      <c r="H19" s="3"/>
      <c r="J19" s="24"/>
      <c r="K19" s="20"/>
    </row>
    <row r="20" spans="1:11" x14ac:dyDescent="0.25">
      <c r="A20" s="19"/>
      <c r="B20" s="27"/>
      <c r="F20" s="3"/>
      <c r="H20" s="3"/>
      <c r="J20" s="24"/>
      <c r="K20" s="20"/>
    </row>
    <row r="21" spans="1:11" ht="15.75" thickBot="1" x14ac:dyDescent="0.3">
      <c r="A21" s="161"/>
      <c r="B21" s="162"/>
      <c r="C21" s="163"/>
      <c r="D21" s="163"/>
      <c r="E21" s="163"/>
      <c r="F21" s="164"/>
      <c r="G21" s="163"/>
      <c r="H21" s="165"/>
      <c r="J21" s="3"/>
      <c r="K21" s="20"/>
    </row>
    <row r="22" spans="1:11" ht="26.25" thickBot="1" x14ac:dyDescent="0.3">
      <c r="A22" s="211" t="s">
        <v>113</v>
      </c>
      <c r="B22" s="212"/>
      <c r="C22" s="212"/>
      <c r="D22" s="166" t="s">
        <v>11</v>
      </c>
      <c r="E22" s="166" t="s">
        <v>12</v>
      </c>
      <c r="F22" s="167" t="s">
        <v>114</v>
      </c>
      <c r="G22" s="168" t="s">
        <v>14</v>
      </c>
      <c r="H22" s="169" t="s">
        <v>115</v>
      </c>
      <c r="I22" s="28"/>
      <c r="J22" s="29"/>
      <c r="K22" s="20"/>
    </row>
    <row r="23" spans="1:11" x14ac:dyDescent="0.25">
      <c r="A23" s="85" t="s">
        <v>15</v>
      </c>
      <c r="B23" s="86"/>
      <c r="C23" s="87"/>
      <c r="D23" s="30" t="s">
        <v>7</v>
      </c>
      <c r="E23" s="31" t="s">
        <v>16</v>
      </c>
      <c r="F23" s="32">
        <v>0</v>
      </c>
      <c r="G23" s="170">
        <f>5.9+5.9+8.5</f>
        <v>20.3</v>
      </c>
      <c r="H23" s="174">
        <f t="shared" ref="H23:H29" si="0">F23*G23</f>
        <v>0</v>
      </c>
      <c r="I23" s="28"/>
      <c r="J23" s="34"/>
      <c r="K23" s="37"/>
    </row>
    <row r="24" spans="1:11" x14ac:dyDescent="0.25">
      <c r="A24" s="217" t="s">
        <v>17</v>
      </c>
      <c r="B24" s="218"/>
      <c r="C24" s="218"/>
      <c r="D24" s="36" t="s">
        <v>18</v>
      </c>
      <c r="E24" s="15"/>
      <c r="F24" s="89">
        <v>0</v>
      </c>
      <c r="G24" s="171">
        <f>B18</f>
        <v>11210</v>
      </c>
      <c r="H24" s="175">
        <f t="shared" si="0"/>
        <v>0</v>
      </c>
      <c r="I24" s="28"/>
      <c r="J24" s="34"/>
      <c r="K24" s="37"/>
    </row>
    <row r="25" spans="1:11" ht="30.6" customHeight="1" x14ac:dyDescent="0.25">
      <c r="A25" s="219" t="s">
        <v>41</v>
      </c>
      <c r="B25" s="220"/>
      <c r="C25" s="221"/>
      <c r="D25" s="38" t="s">
        <v>18</v>
      </c>
      <c r="E25" s="39" t="s">
        <v>16</v>
      </c>
      <c r="F25" s="40">
        <v>0</v>
      </c>
      <c r="G25" s="172">
        <v>365</v>
      </c>
      <c r="H25" s="176">
        <f>G25*F25</f>
        <v>0</v>
      </c>
      <c r="I25" s="28"/>
      <c r="J25" s="34"/>
      <c r="K25" s="37"/>
    </row>
    <row r="26" spans="1:11" x14ac:dyDescent="0.25">
      <c r="A26" s="93" t="s">
        <v>46</v>
      </c>
      <c r="B26" s="94"/>
      <c r="C26" s="94"/>
      <c r="D26" s="42" t="s">
        <v>19</v>
      </c>
      <c r="E26" s="43" t="s">
        <v>16</v>
      </c>
      <c r="F26" s="95">
        <v>0</v>
      </c>
      <c r="G26" s="171">
        <f>B18+B19</f>
        <v>11310</v>
      </c>
      <c r="H26" s="175">
        <f t="shared" si="0"/>
        <v>0</v>
      </c>
      <c r="I26" s="28"/>
      <c r="J26" s="34"/>
      <c r="K26" s="37"/>
    </row>
    <row r="27" spans="1:11" x14ac:dyDescent="0.25">
      <c r="A27" s="96" t="s">
        <v>116</v>
      </c>
      <c r="B27" s="97"/>
      <c r="C27" s="98"/>
      <c r="D27" s="99" t="s">
        <v>18</v>
      </c>
      <c r="E27" s="100" t="s">
        <v>32</v>
      </c>
      <c r="F27" s="101">
        <v>0</v>
      </c>
      <c r="G27" s="171">
        <f>G26*2-G25</f>
        <v>22255</v>
      </c>
      <c r="H27" s="175">
        <f t="shared" si="0"/>
        <v>0</v>
      </c>
      <c r="I27" s="28"/>
      <c r="J27" s="34"/>
      <c r="K27" s="37"/>
    </row>
    <row r="28" spans="1:11" x14ac:dyDescent="0.25">
      <c r="A28" s="222" t="s">
        <v>33</v>
      </c>
      <c r="B28" s="223"/>
      <c r="C28" s="224"/>
      <c r="D28" s="42" t="s">
        <v>19</v>
      </c>
      <c r="E28" s="43" t="s">
        <v>16</v>
      </c>
      <c r="F28" s="102">
        <v>0</v>
      </c>
      <c r="G28" s="171">
        <f>G26 - G25</f>
        <v>10945</v>
      </c>
      <c r="H28" s="175">
        <f t="shared" si="0"/>
        <v>0</v>
      </c>
      <c r="I28" s="28"/>
      <c r="J28" s="34"/>
      <c r="K28" s="37"/>
    </row>
    <row r="29" spans="1:11" ht="15.75" customHeight="1" thickBot="1" x14ac:dyDescent="0.3">
      <c r="A29" s="207" t="s">
        <v>30</v>
      </c>
      <c r="B29" s="208"/>
      <c r="C29" s="209"/>
      <c r="D29" s="120" t="s">
        <v>7</v>
      </c>
      <c r="E29" s="121"/>
      <c r="F29" s="122">
        <v>0</v>
      </c>
      <c r="G29" s="179">
        <f>B16+G23</f>
        <v>1920.3</v>
      </c>
      <c r="H29" s="177">
        <f t="shared" si="0"/>
        <v>0</v>
      </c>
      <c r="I29" s="103"/>
      <c r="J29" s="34"/>
      <c r="K29" s="37"/>
    </row>
    <row r="30" spans="1:11" ht="15.75" thickBot="1" x14ac:dyDescent="0.3">
      <c r="A30" s="112"/>
      <c r="B30" s="113"/>
      <c r="C30" s="113"/>
      <c r="D30" s="113"/>
      <c r="E30" s="48"/>
      <c r="F30" s="48"/>
      <c r="G30" s="48" t="s">
        <v>20</v>
      </c>
      <c r="H30" s="114">
        <f>SUM(H23:H29)</f>
        <v>0</v>
      </c>
      <c r="I30" s="48"/>
      <c r="J30" s="49"/>
      <c r="K30" s="50"/>
    </row>
    <row r="31" spans="1:11" ht="15.75" thickBot="1" x14ac:dyDescent="0.3">
      <c r="A31" s="46"/>
      <c r="B31" s="47"/>
      <c r="C31" s="47"/>
      <c r="D31" s="47"/>
      <c r="E31" s="51"/>
      <c r="F31" s="48"/>
      <c r="G31" s="48"/>
      <c r="H31" s="48"/>
      <c r="I31" s="48"/>
      <c r="J31" s="49" t="s">
        <v>21</v>
      </c>
      <c r="K31" s="52" t="s">
        <v>22</v>
      </c>
    </row>
    <row r="32" spans="1:11" ht="15.75" thickBot="1" x14ac:dyDescent="0.3">
      <c r="A32" s="46"/>
      <c r="B32" s="47"/>
      <c r="C32" s="47"/>
      <c r="D32" s="47"/>
      <c r="E32" s="48"/>
      <c r="F32" s="48"/>
      <c r="G32" s="48"/>
      <c r="H32" s="48" t="s">
        <v>23</v>
      </c>
      <c r="I32" s="53" t="s">
        <v>13</v>
      </c>
      <c r="J32" s="54">
        <f>H30*0.2</f>
        <v>0</v>
      </c>
      <c r="K32" s="8">
        <f>H30*1.2</f>
        <v>0</v>
      </c>
    </row>
    <row r="33" spans="1:13" ht="15.75" thickBot="1" x14ac:dyDescent="0.3">
      <c r="A33" s="55"/>
      <c r="B33" s="56"/>
      <c r="C33" s="56"/>
      <c r="D33" s="56"/>
      <c r="E33" s="56"/>
      <c r="F33" s="57"/>
      <c r="G33" s="58"/>
      <c r="H33" s="58"/>
      <c r="I33" s="59"/>
      <c r="J33" s="60"/>
      <c r="K33" s="61"/>
    </row>
    <row r="34" spans="1:13" x14ac:dyDescent="0.25">
      <c r="A34" s="62"/>
      <c r="F34" s="3"/>
      <c r="G34" s="63"/>
      <c r="H34" s="64"/>
      <c r="I34" s="65"/>
      <c r="J34" s="64"/>
      <c r="K34" s="147"/>
    </row>
    <row r="35" spans="1:13" x14ac:dyDescent="0.25">
      <c r="A35" s="66" t="s">
        <v>24</v>
      </c>
      <c r="B35" s="67"/>
      <c r="C35" s="67"/>
      <c r="D35" s="67"/>
      <c r="E35" s="67"/>
      <c r="F35" s="67"/>
      <c r="G35" s="68"/>
      <c r="H35" s="68"/>
      <c r="I35" s="69"/>
      <c r="J35" s="68"/>
      <c r="K35" s="68"/>
      <c r="L35" s="2"/>
      <c r="M35" s="2"/>
    </row>
    <row r="36" spans="1:13" x14ac:dyDescent="0.25">
      <c r="A36" s="66" t="s">
        <v>25</v>
      </c>
      <c r="B36" s="67"/>
      <c r="C36" s="67"/>
      <c r="D36" s="67"/>
      <c r="E36" s="67"/>
      <c r="F36" s="67"/>
      <c r="G36" s="70"/>
      <c r="H36" s="70"/>
      <c r="I36" s="71"/>
      <c r="J36" s="72"/>
      <c r="K36" s="73"/>
      <c r="L36" s="2"/>
      <c r="M36" s="2"/>
    </row>
    <row r="37" spans="1:13" ht="15" customHeight="1" x14ac:dyDescent="0.25">
      <c r="A37" s="178" t="s">
        <v>26</v>
      </c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</row>
    <row r="38" spans="1:13" x14ac:dyDescent="0.25">
      <c r="A38" s="118"/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</row>
    <row r="39" spans="1:13" x14ac:dyDescent="0.25">
      <c r="F39" s="3"/>
      <c r="H39" s="3"/>
      <c r="J39" s="3"/>
      <c r="K39" s="3"/>
    </row>
    <row r="40" spans="1:13" x14ac:dyDescent="0.25">
      <c r="A40" s="119"/>
      <c r="B40" s="119"/>
      <c r="C40" s="2"/>
      <c r="D40" s="2"/>
      <c r="E40" s="2"/>
      <c r="F40" s="2"/>
      <c r="G40" s="74" t="s">
        <v>27</v>
      </c>
      <c r="H40" s="74"/>
      <c r="I40" s="74"/>
      <c r="J40" s="3"/>
      <c r="K40" s="3"/>
    </row>
    <row r="41" spans="1:13" x14ac:dyDescent="0.25">
      <c r="A41" s="210" t="s">
        <v>28</v>
      </c>
      <c r="B41" s="210"/>
      <c r="C41" s="210"/>
      <c r="D41" s="1"/>
      <c r="E41" s="1"/>
      <c r="F41" s="2"/>
      <c r="G41" s="74" t="s">
        <v>29</v>
      </c>
      <c r="H41" s="74"/>
      <c r="I41" s="74"/>
      <c r="J41" s="3"/>
      <c r="K41" s="3"/>
    </row>
  </sheetData>
  <mergeCells count="10">
    <mergeCell ref="D13:K13"/>
    <mergeCell ref="A14:C14"/>
    <mergeCell ref="A24:C24"/>
    <mergeCell ref="A25:C25"/>
    <mergeCell ref="A28:C28"/>
    <mergeCell ref="A29:C29"/>
    <mergeCell ref="A41:C41"/>
    <mergeCell ref="A22:C22"/>
    <mergeCell ref="B5:C5"/>
    <mergeCell ref="A11:C11"/>
  </mergeCells>
  <pageMargins left="0.7" right="0.7" top="0.75" bottom="0.75" header="0.3" footer="0.3"/>
  <pageSetup paperSize="9" scale="6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7EC14-7628-4BCC-8E21-07EACAA8E08A}">
  <sheetPr>
    <tabColor theme="0"/>
    <pageSetUpPr fitToPage="1"/>
  </sheetPr>
  <dimension ref="A1:M42"/>
  <sheetViews>
    <sheetView topLeftCell="A7" workbookViewId="0">
      <selection activeCell="A30" sqref="A30:C30"/>
    </sheetView>
  </sheetViews>
  <sheetFormatPr defaultRowHeight="15" x14ac:dyDescent="0.25"/>
  <cols>
    <col min="1" max="1" width="20" customWidth="1"/>
    <col min="2" max="2" width="10.7109375" customWidth="1"/>
    <col min="3" max="3" width="25.42578125" customWidth="1"/>
    <col min="4" max="5" width="10.7109375" customWidth="1"/>
    <col min="6" max="8" width="14.28515625" customWidth="1"/>
    <col min="9" max="9" width="7.140625" customWidth="1"/>
    <col min="10" max="11" width="12.85546875" customWidth="1"/>
  </cols>
  <sheetData>
    <row r="1" spans="1:11" x14ac:dyDescent="0.25">
      <c r="A1" s="1" t="s">
        <v>123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25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3"/>
    </row>
    <row r="4" spans="1:11" x14ac:dyDescent="0.25">
      <c r="A4" s="2"/>
      <c r="B4" s="12" t="s">
        <v>40</v>
      </c>
      <c r="C4" s="1"/>
      <c r="D4" s="2"/>
      <c r="E4" s="2"/>
      <c r="F4" s="2"/>
      <c r="G4" s="2"/>
      <c r="H4" s="2"/>
      <c r="I4" s="2"/>
      <c r="J4" s="2"/>
      <c r="K4" s="3"/>
    </row>
    <row r="5" spans="1:11" x14ac:dyDescent="0.25">
      <c r="A5" s="5" t="s">
        <v>1</v>
      </c>
      <c r="B5" s="213" t="s">
        <v>43</v>
      </c>
      <c r="C5" s="210"/>
      <c r="D5" s="2"/>
      <c r="E5" s="2"/>
      <c r="F5" s="2"/>
      <c r="G5" s="2"/>
      <c r="H5" s="2"/>
      <c r="I5" s="2"/>
      <c r="J5" s="2"/>
      <c r="K5" s="3"/>
    </row>
    <row r="6" spans="1:11" x14ac:dyDescent="0.25">
      <c r="A6" s="4"/>
      <c r="B6" s="2"/>
      <c r="C6" s="2"/>
      <c r="D6" s="2"/>
      <c r="E6" s="2"/>
      <c r="F6" s="2"/>
      <c r="G6" s="2"/>
      <c r="H6" s="2"/>
      <c r="I6" s="2"/>
      <c r="J6" s="2"/>
      <c r="K6" s="3"/>
    </row>
    <row r="7" spans="1:11" x14ac:dyDescent="0.25">
      <c r="A7" s="2" t="s">
        <v>2</v>
      </c>
      <c r="B7" s="2"/>
      <c r="C7" s="2"/>
      <c r="D7" s="2"/>
      <c r="E7" s="2"/>
      <c r="F7" s="2"/>
      <c r="G7" s="2"/>
      <c r="H7" s="2"/>
      <c r="I7" s="2"/>
      <c r="J7" s="2"/>
      <c r="K7" s="3"/>
    </row>
    <row r="8" spans="1:11" x14ac:dyDescent="0.25">
      <c r="A8" s="2" t="s">
        <v>3</v>
      </c>
      <c r="B8" s="2"/>
      <c r="C8" s="2"/>
      <c r="D8" s="2"/>
      <c r="E8" s="2"/>
      <c r="F8" s="2"/>
      <c r="G8" s="2"/>
      <c r="H8" s="2"/>
      <c r="I8" s="2"/>
      <c r="J8" s="2"/>
      <c r="K8" s="3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3"/>
    </row>
    <row r="10" spans="1:11" x14ac:dyDescent="0.25">
      <c r="A10" s="4" t="s">
        <v>4</v>
      </c>
      <c r="B10" s="4"/>
      <c r="C10" s="4"/>
      <c r="D10" s="4"/>
      <c r="E10" s="4"/>
      <c r="F10" s="4"/>
      <c r="G10" s="4"/>
      <c r="H10" s="4"/>
      <c r="I10" s="4"/>
      <c r="J10" s="4"/>
      <c r="K10" s="3"/>
    </row>
    <row r="11" spans="1:11" x14ac:dyDescent="0.25">
      <c r="A11" s="214" t="s">
        <v>61</v>
      </c>
      <c r="B11" s="214"/>
      <c r="C11" s="214"/>
      <c r="D11" s="214"/>
      <c r="E11" s="77"/>
      <c r="F11" s="78"/>
      <c r="G11" s="11"/>
      <c r="H11" s="4"/>
      <c r="I11" s="4"/>
      <c r="J11" s="4"/>
      <c r="K11" s="3"/>
    </row>
    <row r="12" spans="1:11" ht="16.5" thickBot="1" x14ac:dyDescent="0.3">
      <c r="A12" s="6"/>
      <c r="B12" s="6"/>
      <c r="C12" s="6"/>
      <c r="D12" s="6"/>
      <c r="E12" s="6"/>
      <c r="F12" s="7"/>
      <c r="G12" s="6"/>
      <c r="H12" s="7"/>
      <c r="I12" s="6"/>
      <c r="J12" s="7"/>
      <c r="K12" s="7"/>
    </row>
    <row r="13" spans="1:11" x14ac:dyDescent="0.25">
      <c r="A13" s="16" t="s">
        <v>5</v>
      </c>
      <c r="B13" s="17"/>
      <c r="C13" s="18"/>
      <c r="D13" s="215" t="s">
        <v>62</v>
      </c>
      <c r="E13" s="215"/>
      <c r="F13" s="215"/>
      <c r="G13" s="215"/>
      <c r="H13" s="215"/>
      <c r="I13" s="215"/>
      <c r="J13" s="215"/>
      <c r="K13" s="216"/>
    </row>
    <row r="14" spans="1:11" x14ac:dyDescent="0.25">
      <c r="A14" s="239" t="s">
        <v>63</v>
      </c>
      <c r="B14" s="214"/>
      <c r="C14" s="214"/>
      <c r="D14" s="214"/>
      <c r="F14" s="3"/>
      <c r="H14" s="79"/>
      <c r="I14" s="79"/>
      <c r="K14" s="80"/>
    </row>
    <row r="15" spans="1:11" ht="15.75" thickBot="1" x14ac:dyDescent="0.3">
      <c r="A15" s="19"/>
      <c r="F15" s="3"/>
      <c r="H15" s="81"/>
      <c r="I15" s="10"/>
      <c r="J15" s="82"/>
      <c r="K15" s="20"/>
    </row>
    <row r="16" spans="1:11" x14ac:dyDescent="0.25">
      <c r="A16" s="21" t="s">
        <v>6</v>
      </c>
      <c r="B16" s="180">
        <v>3326</v>
      </c>
      <c r="C16" t="s">
        <v>7</v>
      </c>
      <c r="F16" s="3"/>
      <c r="H16" s="81"/>
      <c r="I16" s="10"/>
      <c r="J16" s="82"/>
      <c r="K16" s="22"/>
    </row>
    <row r="17" spans="1:11" x14ac:dyDescent="0.25">
      <c r="A17" s="23" t="s">
        <v>8</v>
      </c>
      <c r="B17" s="181">
        <v>6.7</v>
      </c>
      <c r="C17" t="s">
        <v>7</v>
      </c>
      <c r="F17" s="3"/>
      <c r="H17" s="10"/>
      <c r="I17" s="10"/>
      <c r="J17" s="83"/>
      <c r="K17" s="20"/>
    </row>
    <row r="18" spans="1:11" ht="17.25" x14ac:dyDescent="0.25">
      <c r="A18" s="25" t="s">
        <v>9</v>
      </c>
      <c r="B18" s="182">
        <f>B16*B17</f>
        <v>22284.2</v>
      </c>
      <c r="C18" t="s">
        <v>34</v>
      </c>
      <c r="F18" s="3"/>
      <c r="H18" s="10"/>
      <c r="I18" s="10"/>
      <c r="J18" s="83"/>
      <c r="K18" s="20"/>
    </row>
    <row r="19" spans="1:11" ht="18" thickBot="1" x14ac:dyDescent="0.3">
      <c r="A19" s="26" t="s">
        <v>10</v>
      </c>
      <c r="B19" s="183">
        <v>600</v>
      </c>
      <c r="C19" t="s">
        <v>34</v>
      </c>
      <c r="D19" s="84"/>
      <c r="F19" s="3"/>
      <c r="H19" s="3"/>
      <c r="J19" s="24"/>
      <c r="K19" s="20"/>
    </row>
    <row r="20" spans="1:11" x14ac:dyDescent="0.25">
      <c r="A20" s="19"/>
      <c r="B20" s="27"/>
      <c r="F20" s="3"/>
      <c r="H20" s="3"/>
      <c r="J20" s="24"/>
      <c r="K20" s="20"/>
    </row>
    <row r="21" spans="1:11" ht="15.75" thickBot="1" x14ac:dyDescent="0.3">
      <c r="A21" s="161"/>
      <c r="B21" s="162"/>
      <c r="C21" s="163"/>
      <c r="D21" s="163"/>
      <c r="E21" s="163"/>
      <c r="F21" s="164"/>
      <c r="G21" s="163"/>
      <c r="H21" s="165"/>
      <c r="J21" s="3"/>
      <c r="K21" s="20"/>
    </row>
    <row r="22" spans="1:11" ht="26.25" thickBot="1" x14ac:dyDescent="0.3">
      <c r="A22" s="211" t="s">
        <v>113</v>
      </c>
      <c r="B22" s="212"/>
      <c r="C22" s="212"/>
      <c r="D22" s="166" t="s">
        <v>11</v>
      </c>
      <c r="E22" s="166" t="s">
        <v>12</v>
      </c>
      <c r="F22" s="167" t="s">
        <v>114</v>
      </c>
      <c r="G22" s="168" t="s">
        <v>14</v>
      </c>
      <c r="H22" s="169" t="s">
        <v>115</v>
      </c>
      <c r="I22" s="28"/>
      <c r="J22" s="29"/>
      <c r="K22" s="20"/>
    </row>
    <row r="23" spans="1:11" x14ac:dyDescent="0.25">
      <c r="A23" s="85" t="s">
        <v>15</v>
      </c>
      <c r="B23" s="86"/>
      <c r="C23" s="87"/>
      <c r="D23" s="30" t="s">
        <v>7</v>
      </c>
      <c r="E23" s="31" t="s">
        <v>16</v>
      </c>
      <c r="F23" s="32">
        <v>0</v>
      </c>
      <c r="G23" s="170">
        <v>166</v>
      </c>
      <c r="H23" s="174">
        <f t="shared" ref="H23:H30" si="0">F23*G23</f>
        <v>0</v>
      </c>
      <c r="I23" s="28"/>
      <c r="J23" s="34"/>
      <c r="K23" s="37"/>
    </row>
    <row r="24" spans="1:11" x14ac:dyDescent="0.25">
      <c r="A24" s="217" t="s">
        <v>17</v>
      </c>
      <c r="B24" s="218"/>
      <c r="C24" s="218"/>
      <c r="D24" s="36" t="s">
        <v>18</v>
      </c>
      <c r="E24" s="15"/>
      <c r="F24" s="89">
        <v>0</v>
      </c>
      <c r="G24" s="171">
        <f>B18</f>
        <v>22284.2</v>
      </c>
      <c r="H24" s="175">
        <f t="shared" si="0"/>
        <v>0</v>
      </c>
      <c r="I24" s="28"/>
      <c r="J24" s="34"/>
      <c r="K24" s="37"/>
    </row>
    <row r="25" spans="1:11" ht="30.6" customHeight="1" x14ac:dyDescent="0.25">
      <c r="A25" s="219" t="s">
        <v>41</v>
      </c>
      <c r="B25" s="220"/>
      <c r="C25" s="221"/>
      <c r="D25" s="38" t="s">
        <v>18</v>
      </c>
      <c r="E25" s="39" t="s">
        <v>16</v>
      </c>
      <c r="F25" s="40">
        <v>0</v>
      </c>
      <c r="G25" s="172">
        <f>1420+G23*2</f>
        <v>1752</v>
      </c>
      <c r="H25" s="176">
        <f>G25*F25</f>
        <v>0</v>
      </c>
      <c r="I25" s="28"/>
      <c r="J25" s="34"/>
      <c r="K25" s="37"/>
    </row>
    <row r="26" spans="1:11" x14ac:dyDescent="0.25">
      <c r="A26" s="93" t="s">
        <v>46</v>
      </c>
      <c r="B26" s="94"/>
      <c r="C26" s="94"/>
      <c r="D26" s="42" t="s">
        <v>19</v>
      </c>
      <c r="E26" s="43" t="s">
        <v>16</v>
      </c>
      <c r="F26" s="95">
        <v>0</v>
      </c>
      <c r="G26" s="171">
        <f>B18+B19</f>
        <v>22884.2</v>
      </c>
      <c r="H26" s="175">
        <f t="shared" si="0"/>
        <v>0</v>
      </c>
      <c r="I26" s="28"/>
      <c r="J26" s="34"/>
      <c r="K26" s="37"/>
    </row>
    <row r="27" spans="1:11" x14ac:dyDescent="0.25">
      <c r="A27" s="96" t="s">
        <v>116</v>
      </c>
      <c r="B27" s="97"/>
      <c r="C27" s="98"/>
      <c r="D27" s="99" t="s">
        <v>18</v>
      </c>
      <c r="E27" s="100" t="s">
        <v>32</v>
      </c>
      <c r="F27" s="101">
        <v>0</v>
      </c>
      <c r="G27" s="171">
        <f>G26</f>
        <v>22884.2</v>
      </c>
      <c r="H27" s="175">
        <f t="shared" si="0"/>
        <v>0</v>
      </c>
      <c r="I27" s="28"/>
      <c r="J27" s="34"/>
      <c r="K27" s="37"/>
    </row>
    <row r="28" spans="1:11" x14ac:dyDescent="0.25">
      <c r="A28" s="222" t="s">
        <v>33</v>
      </c>
      <c r="B28" s="223"/>
      <c r="C28" s="224"/>
      <c r="D28" s="42" t="s">
        <v>19</v>
      </c>
      <c r="E28" s="43" t="s">
        <v>16</v>
      </c>
      <c r="F28" s="102">
        <v>0</v>
      </c>
      <c r="G28" s="171">
        <v>9320</v>
      </c>
      <c r="H28" s="175">
        <f t="shared" si="0"/>
        <v>0</v>
      </c>
      <c r="I28" s="28"/>
      <c r="J28" s="34"/>
      <c r="K28" s="37"/>
    </row>
    <row r="29" spans="1:11" ht="15.75" customHeight="1" x14ac:dyDescent="0.25">
      <c r="A29" s="249" t="s">
        <v>30</v>
      </c>
      <c r="B29" s="250"/>
      <c r="C29" s="251"/>
      <c r="D29" s="36" t="s">
        <v>7</v>
      </c>
      <c r="E29" s="45"/>
      <c r="F29" s="106">
        <v>0</v>
      </c>
      <c r="G29" s="171">
        <f>B16+G23</f>
        <v>3492</v>
      </c>
      <c r="H29" s="175">
        <f t="shared" si="0"/>
        <v>0</v>
      </c>
      <c r="I29" s="103"/>
      <c r="J29" s="34"/>
      <c r="K29" s="37"/>
    </row>
    <row r="30" spans="1:11" ht="15.75" customHeight="1" thickBot="1" x14ac:dyDescent="0.3">
      <c r="A30" s="243" t="s">
        <v>130</v>
      </c>
      <c r="B30" s="244"/>
      <c r="C30" s="244"/>
      <c r="D30" s="107" t="s">
        <v>39</v>
      </c>
      <c r="E30" s="108" t="s">
        <v>36</v>
      </c>
      <c r="F30" s="109">
        <v>0</v>
      </c>
      <c r="G30" s="173">
        <v>2560</v>
      </c>
      <c r="H30" s="177">
        <f t="shared" si="0"/>
        <v>0</v>
      </c>
      <c r="I30" s="14"/>
      <c r="J30" s="103"/>
      <c r="K30" s="111"/>
    </row>
    <row r="31" spans="1:11" ht="15.75" thickBot="1" x14ac:dyDescent="0.3">
      <c r="A31" s="112"/>
      <c r="B31" s="113"/>
      <c r="C31" s="113"/>
      <c r="D31" s="113"/>
      <c r="E31" s="48"/>
      <c r="F31" s="48"/>
      <c r="G31" s="48" t="s">
        <v>20</v>
      </c>
      <c r="H31" s="114">
        <f>SUM(H23:H30)</f>
        <v>0</v>
      </c>
      <c r="I31" s="48"/>
      <c r="J31" s="49"/>
      <c r="K31" s="50"/>
    </row>
    <row r="32" spans="1:11" ht="15.75" thickBot="1" x14ac:dyDescent="0.3">
      <c r="A32" s="46"/>
      <c r="B32" s="47"/>
      <c r="C32" s="47"/>
      <c r="D32" s="47"/>
      <c r="E32" s="51"/>
      <c r="F32" s="48"/>
      <c r="G32" s="48"/>
      <c r="H32" s="48"/>
      <c r="I32" s="48"/>
      <c r="J32" s="49" t="s">
        <v>21</v>
      </c>
      <c r="K32" s="52" t="s">
        <v>22</v>
      </c>
    </row>
    <row r="33" spans="1:13" ht="15.75" thickBot="1" x14ac:dyDescent="0.3">
      <c r="A33" s="46"/>
      <c r="B33" s="47"/>
      <c r="C33" s="47"/>
      <c r="D33" s="47"/>
      <c r="E33" s="48"/>
      <c r="F33" s="48"/>
      <c r="G33" s="48"/>
      <c r="H33" s="48" t="s">
        <v>23</v>
      </c>
      <c r="I33" s="53" t="s">
        <v>13</v>
      </c>
      <c r="J33" s="54">
        <f>H31*0.2</f>
        <v>0</v>
      </c>
      <c r="K33" s="8">
        <f>H31*1.2</f>
        <v>0</v>
      </c>
    </row>
    <row r="34" spans="1:13" ht="15.75" thickBot="1" x14ac:dyDescent="0.3">
      <c r="A34" s="55"/>
      <c r="B34" s="56"/>
      <c r="C34" s="56"/>
      <c r="D34" s="56"/>
      <c r="E34" s="56"/>
      <c r="F34" s="57"/>
      <c r="G34" s="58"/>
      <c r="H34" s="58"/>
      <c r="I34" s="59"/>
      <c r="J34" s="60"/>
      <c r="K34" s="61"/>
    </row>
    <row r="35" spans="1:13" x14ac:dyDescent="0.25">
      <c r="A35" s="62"/>
      <c r="F35" s="3"/>
      <c r="G35" s="63"/>
      <c r="H35" s="64"/>
      <c r="I35" s="65"/>
      <c r="J35" s="64"/>
      <c r="K35" s="147"/>
    </row>
    <row r="36" spans="1:13" x14ac:dyDescent="0.25">
      <c r="A36" s="66" t="s">
        <v>24</v>
      </c>
      <c r="B36" s="67"/>
      <c r="C36" s="67"/>
      <c r="D36" s="67"/>
      <c r="E36" s="67"/>
      <c r="F36" s="67"/>
      <c r="G36" s="68"/>
      <c r="H36" s="68"/>
      <c r="I36" s="69"/>
      <c r="J36" s="68"/>
      <c r="K36" s="68"/>
      <c r="L36" s="2"/>
      <c r="M36" s="2"/>
    </row>
    <row r="37" spans="1:13" x14ac:dyDescent="0.25">
      <c r="A37" s="66" t="s">
        <v>25</v>
      </c>
      <c r="B37" s="67"/>
      <c r="C37" s="67"/>
      <c r="D37" s="67"/>
      <c r="E37" s="67"/>
      <c r="F37" s="67"/>
      <c r="G37" s="70"/>
      <c r="H37" s="70"/>
      <c r="I37" s="71"/>
      <c r="J37" s="72"/>
      <c r="K37" s="73"/>
      <c r="L37" s="2"/>
      <c r="M37" s="2"/>
    </row>
    <row r="38" spans="1:13" ht="15" customHeight="1" x14ac:dyDescent="0.25">
      <c r="A38" s="178" t="s">
        <v>26</v>
      </c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</row>
    <row r="39" spans="1:13" x14ac:dyDescent="0.25">
      <c r="A39" s="115"/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</row>
    <row r="40" spans="1:13" x14ac:dyDescent="0.25">
      <c r="F40" s="3"/>
      <c r="H40" s="3"/>
      <c r="J40" s="3"/>
      <c r="K40" s="3"/>
    </row>
    <row r="41" spans="1:13" x14ac:dyDescent="0.25">
      <c r="A41" s="116"/>
      <c r="B41" s="116"/>
      <c r="C41" s="2"/>
      <c r="D41" s="2"/>
      <c r="E41" s="2"/>
      <c r="F41" s="2"/>
      <c r="G41" s="74" t="s">
        <v>27</v>
      </c>
      <c r="H41" s="74"/>
      <c r="I41" s="74"/>
      <c r="J41" s="3"/>
      <c r="K41" s="3"/>
    </row>
    <row r="42" spans="1:13" x14ac:dyDescent="0.25">
      <c r="A42" s="210" t="s">
        <v>28</v>
      </c>
      <c r="B42" s="210"/>
      <c r="C42" s="210"/>
      <c r="D42" s="1"/>
      <c r="E42" s="1"/>
      <c r="F42" s="2"/>
      <c r="G42" s="74" t="s">
        <v>29</v>
      </c>
      <c r="H42" s="74"/>
      <c r="I42" s="74"/>
      <c r="J42" s="3"/>
      <c r="K42" s="3"/>
    </row>
  </sheetData>
  <mergeCells count="11">
    <mergeCell ref="B5:C5"/>
    <mergeCell ref="A11:D11"/>
    <mergeCell ref="D13:K13"/>
    <mergeCell ref="A14:D14"/>
    <mergeCell ref="A24:C24"/>
    <mergeCell ref="A22:C22"/>
    <mergeCell ref="A42:C42"/>
    <mergeCell ref="A28:C28"/>
    <mergeCell ref="A29:C29"/>
    <mergeCell ref="A30:C30"/>
    <mergeCell ref="A25:C25"/>
  </mergeCells>
  <pageMargins left="0.7" right="0.7" top="0.75" bottom="0.75" header="0.3" footer="0.3"/>
  <pageSetup paperSize="9" scale="6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0858C-7743-4424-94D1-4E0E6BE217CB}">
  <sheetPr>
    <tabColor theme="0"/>
    <pageSetUpPr fitToPage="1"/>
  </sheetPr>
  <dimension ref="A1:M42"/>
  <sheetViews>
    <sheetView topLeftCell="A13" workbookViewId="0">
      <selection activeCell="A30" sqref="A30:C30"/>
    </sheetView>
  </sheetViews>
  <sheetFormatPr defaultRowHeight="15" x14ac:dyDescent="0.25"/>
  <cols>
    <col min="1" max="1" width="20" customWidth="1"/>
    <col min="2" max="2" width="10.7109375" customWidth="1"/>
    <col min="3" max="3" width="25.42578125" customWidth="1"/>
    <col min="4" max="5" width="10.7109375" customWidth="1"/>
    <col min="6" max="8" width="14.28515625" customWidth="1"/>
    <col min="9" max="9" width="7.140625" customWidth="1"/>
    <col min="10" max="11" width="12.85546875" customWidth="1"/>
  </cols>
  <sheetData>
    <row r="1" spans="1:11" x14ac:dyDescent="0.25">
      <c r="A1" s="1" t="s">
        <v>124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25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3"/>
    </row>
    <row r="4" spans="1:11" x14ac:dyDescent="0.25">
      <c r="A4" s="2"/>
      <c r="B4" s="12" t="s">
        <v>40</v>
      </c>
      <c r="C4" s="1"/>
      <c r="D4" s="2"/>
      <c r="E4" s="2"/>
      <c r="F4" s="2"/>
      <c r="G4" s="2"/>
      <c r="H4" s="2"/>
      <c r="I4" s="2"/>
      <c r="J4" s="2"/>
      <c r="K4" s="3"/>
    </row>
    <row r="5" spans="1:11" x14ac:dyDescent="0.25">
      <c r="A5" s="5" t="s">
        <v>1</v>
      </c>
      <c r="B5" s="213" t="s">
        <v>43</v>
      </c>
      <c r="C5" s="210"/>
      <c r="D5" s="2"/>
      <c r="E5" s="2"/>
      <c r="F5" s="2"/>
      <c r="G5" s="2"/>
      <c r="H5" s="2"/>
      <c r="I5" s="2"/>
      <c r="J5" s="2"/>
      <c r="K5" s="3"/>
    </row>
    <row r="6" spans="1:11" x14ac:dyDescent="0.25">
      <c r="A6" s="4"/>
      <c r="B6" s="2"/>
      <c r="C6" s="2"/>
      <c r="D6" s="2"/>
      <c r="E6" s="2"/>
      <c r="F6" s="2"/>
      <c r="G6" s="2"/>
      <c r="H6" s="2"/>
      <c r="I6" s="2"/>
      <c r="J6" s="2"/>
      <c r="K6" s="3"/>
    </row>
    <row r="7" spans="1:11" x14ac:dyDescent="0.25">
      <c r="A7" s="2" t="s">
        <v>2</v>
      </c>
      <c r="B7" s="2"/>
      <c r="C7" s="2"/>
      <c r="D7" s="2"/>
      <c r="E7" s="2"/>
      <c r="F7" s="2"/>
      <c r="G7" s="2"/>
      <c r="H7" s="2"/>
      <c r="I7" s="2"/>
      <c r="J7" s="2"/>
      <c r="K7" s="3"/>
    </row>
    <row r="8" spans="1:11" x14ac:dyDescent="0.25">
      <c r="A8" s="2" t="s">
        <v>3</v>
      </c>
      <c r="B8" s="2"/>
      <c r="C8" s="2"/>
      <c r="D8" s="2"/>
      <c r="E8" s="2"/>
      <c r="F8" s="2"/>
      <c r="G8" s="2"/>
      <c r="H8" s="2"/>
      <c r="I8" s="2"/>
      <c r="J8" s="2"/>
      <c r="K8" s="3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3"/>
    </row>
    <row r="10" spans="1:11" x14ac:dyDescent="0.25">
      <c r="A10" s="4" t="s">
        <v>4</v>
      </c>
      <c r="B10" s="4"/>
      <c r="C10" s="4"/>
      <c r="D10" s="4"/>
      <c r="E10" s="4"/>
      <c r="F10" s="4"/>
      <c r="G10" s="4"/>
      <c r="H10" s="4"/>
      <c r="I10" s="4"/>
      <c r="J10" s="4"/>
      <c r="K10" s="3"/>
    </row>
    <row r="11" spans="1:11" x14ac:dyDescent="0.25">
      <c r="A11" s="214" t="s">
        <v>61</v>
      </c>
      <c r="B11" s="214"/>
      <c r="C11" s="214"/>
      <c r="D11" s="214"/>
      <c r="E11" s="77"/>
      <c r="F11" s="78"/>
      <c r="G11" s="11"/>
      <c r="H11" s="4"/>
      <c r="I11" s="4"/>
      <c r="J11" s="4"/>
      <c r="K11" s="3"/>
    </row>
    <row r="12" spans="1:11" ht="16.5" thickBot="1" x14ac:dyDescent="0.3">
      <c r="A12" s="6"/>
      <c r="B12" s="6"/>
      <c r="C12" s="6"/>
      <c r="D12" s="6"/>
      <c r="E12" s="6"/>
      <c r="F12" s="7"/>
      <c r="G12" s="6"/>
      <c r="H12" s="7"/>
      <c r="I12" s="6"/>
      <c r="J12" s="7"/>
      <c r="K12" s="7"/>
    </row>
    <row r="13" spans="1:11" x14ac:dyDescent="0.25">
      <c r="A13" s="16" t="s">
        <v>5</v>
      </c>
      <c r="B13" s="17"/>
      <c r="C13" s="18"/>
      <c r="D13" s="215" t="s">
        <v>64</v>
      </c>
      <c r="E13" s="215"/>
      <c r="F13" s="215"/>
      <c r="G13" s="215"/>
      <c r="H13" s="215"/>
      <c r="I13" s="215"/>
      <c r="J13" s="215"/>
      <c r="K13" s="216"/>
    </row>
    <row r="14" spans="1:11" x14ac:dyDescent="0.25">
      <c r="A14" s="248" t="s">
        <v>65</v>
      </c>
      <c r="B14" s="214"/>
      <c r="C14" s="214"/>
      <c r="D14" s="214"/>
      <c r="F14" s="3"/>
      <c r="H14" s="79"/>
      <c r="I14" s="79"/>
      <c r="K14" s="80"/>
    </row>
    <row r="15" spans="1:11" ht="15.75" thickBot="1" x14ac:dyDescent="0.3">
      <c r="A15" s="19"/>
      <c r="F15" s="3"/>
      <c r="H15" s="81"/>
      <c r="I15" s="10"/>
      <c r="J15" s="82"/>
      <c r="K15" s="20"/>
    </row>
    <row r="16" spans="1:11" x14ac:dyDescent="0.25">
      <c r="A16" s="21" t="s">
        <v>6</v>
      </c>
      <c r="B16" s="180">
        <v>1767</v>
      </c>
      <c r="C16" t="s">
        <v>7</v>
      </c>
      <c r="F16" s="3"/>
      <c r="H16" s="81"/>
      <c r="I16" s="10"/>
      <c r="J16" s="82"/>
      <c r="K16" s="22"/>
    </row>
    <row r="17" spans="1:11" x14ac:dyDescent="0.25">
      <c r="A17" s="23" t="s">
        <v>8</v>
      </c>
      <c r="B17" s="181">
        <v>7.1</v>
      </c>
      <c r="C17" t="s">
        <v>7</v>
      </c>
      <c r="F17" s="3"/>
      <c r="H17" s="10"/>
      <c r="I17" s="10"/>
      <c r="J17" s="83"/>
      <c r="K17" s="20"/>
    </row>
    <row r="18" spans="1:11" ht="17.25" x14ac:dyDescent="0.25">
      <c r="A18" s="25" t="s">
        <v>9</v>
      </c>
      <c r="B18" s="182">
        <f>B16*B17</f>
        <v>12545.699999999999</v>
      </c>
      <c r="C18" t="s">
        <v>34</v>
      </c>
      <c r="F18" s="3"/>
      <c r="H18" s="10"/>
      <c r="I18" s="10"/>
      <c r="J18" s="83"/>
      <c r="K18" s="20"/>
    </row>
    <row r="19" spans="1:11" ht="18" thickBot="1" x14ac:dyDescent="0.3">
      <c r="A19" s="26" t="s">
        <v>10</v>
      </c>
      <c r="B19" s="183">
        <v>200</v>
      </c>
      <c r="C19" t="s">
        <v>34</v>
      </c>
      <c r="D19" s="84"/>
      <c r="F19" s="3"/>
      <c r="H19" s="3"/>
      <c r="J19" s="24"/>
      <c r="K19" s="20"/>
    </row>
    <row r="20" spans="1:11" x14ac:dyDescent="0.25">
      <c r="A20" s="19"/>
      <c r="B20" s="27"/>
      <c r="F20" s="3"/>
      <c r="H20" s="3"/>
      <c r="J20" s="24"/>
      <c r="K20" s="20"/>
    </row>
    <row r="21" spans="1:11" ht="15.75" thickBot="1" x14ac:dyDescent="0.3">
      <c r="A21" s="161"/>
      <c r="B21" s="162"/>
      <c r="C21" s="163"/>
      <c r="D21" s="163"/>
      <c r="E21" s="163"/>
      <c r="F21" s="164"/>
      <c r="G21" s="163"/>
      <c r="H21" s="165"/>
      <c r="J21" s="3"/>
      <c r="K21" s="20"/>
    </row>
    <row r="22" spans="1:11" ht="26.25" thickBot="1" x14ac:dyDescent="0.3">
      <c r="A22" s="211" t="s">
        <v>113</v>
      </c>
      <c r="B22" s="212"/>
      <c r="C22" s="212"/>
      <c r="D22" s="166" t="s">
        <v>11</v>
      </c>
      <c r="E22" s="166" t="s">
        <v>12</v>
      </c>
      <c r="F22" s="167" t="s">
        <v>114</v>
      </c>
      <c r="G22" s="168" t="s">
        <v>14</v>
      </c>
      <c r="H22" s="169" t="s">
        <v>115</v>
      </c>
      <c r="I22" s="28"/>
      <c r="J22" s="29"/>
      <c r="K22" s="20"/>
    </row>
    <row r="23" spans="1:11" x14ac:dyDescent="0.25">
      <c r="A23" s="85" t="s">
        <v>15</v>
      </c>
      <c r="B23" s="86"/>
      <c r="C23" s="87"/>
      <c r="D23" s="30" t="s">
        <v>7</v>
      </c>
      <c r="E23" s="31" t="s">
        <v>16</v>
      </c>
      <c r="F23" s="32">
        <v>0</v>
      </c>
      <c r="G23" s="170">
        <f>7.1+7.1+7.1+7.1+80+34</f>
        <v>142.4</v>
      </c>
      <c r="H23" s="174">
        <f t="shared" ref="H23:H30" si="0">F23*G23</f>
        <v>0</v>
      </c>
      <c r="I23" s="28"/>
      <c r="J23" s="34"/>
      <c r="K23" s="37"/>
    </row>
    <row r="24" spans="1:11" x14ac:dyDescent="0.25">
      <c r="A24" s="217" t="s">
        <v>17</v>
      </c>
      <c r="B24" s="218"/>
      <c r="C24" s="218"/>
      <c r="D24" s="36" t="s">
        <v>18</v>
      </c>
      <c r="E24" s="15"/>
      <c r="F24" s="89">
        <v>0</v>
      </c>
      <c r="G24" s="171">
        <f>B18</f>
        <v>12545.699999999999</v>
      </c>
      <c r="H24" s="175">
        <f t="shared" si="0"/>
        <v>0</v>
      </c>
      <c r="I24" s="28"/>
      <c r="J24" s="34"/>
      <c r="K24" s="37"/>
    </row>
    <row r="25" spans="1:11" ht="30.6" customHeight="1" x14ac:dyDescent="0.25">
      <c r="A25" s="219" t="s">
        <v>41</v>
      </c>
      <c r="B25" s="220"/>
      <c r="C25" s="221"/>
      <c r="D25" s="38" t="s">
        <v>18</v>
      </c>
      <c r="E25" s="39" t="s">
        <v>16</v>
      </c>
      <c r="F25" s="40">
        <v>0</v>
      </c>
      <c r="G25" s="172">
        <f>188+G23*2</f>
        <v>472.8</v>
      </c>
      <c r="H25" s="176">
        <f>G25*F25</f>
        <v>0</v>
      </c>
      <c r="I25" s="28"/>
      <c r="J25" s="34"/>
      <c r="K25" s="37"/>
    </row>
    <row r="26" spans="1:11" x14ac:dyDescent="0.25">
      <c r="A26" s="93" t="s">
        <v>46</v>
      </c>
      <c r="B26" s="94"/>
      <c r="C26" s="94"/>
      <c r="D26" s="42" t="s">
        <v>19</v>
      </c>
      <c r="E26" s="43" t="s">
        <v>16</v>
      </c>
      <c r="F26" s="95">
        <v>0</v>
      </c>
      <c r="G26" s="171">
        <f>B18+B19</f>
        <v>12745.699999999999</v>
      </c>
      <c r="H26" s="175">
        <f t="shared" si="0"/>
        <v>0</v>
      </c>
      <c r="I26" s="28"/>
      <c r="J26" s="34"/>
      <c r="K26" s="37"/>
    </row>
    <row r="27" spans="1:11" x14ac:dyDescent="0.25">
      <c r="A27" s="96" t="s">
        <v>116</v>
      </c>
      <c r="B27" s="97"/>
      <c r="C27" s="98"/>
      <c r="D27" s="99" t="s">
        <v>18</v>
      </c>
      <c r="E27" s="100" t="s">
        <v>32</v>
      </c>
      <c r="F27" s="101">
        <v>0</v>
      </c>
      <c r="G27" s="171">
        <f>G26</f>
        <v>12745.699999999999</v>
      </c>
      <c r="H27" s="175">
        <f t="shared" si="0"/>
        <v>0</v>
      </c>
      <c r="I27" s="28"/>
      <c r="J27" s="34"/>
      <c r="K27" s="37"/>
    </row>
    <row r="28" spans="1:11" x14ac:dyDescent="0.25">
      <c r="A28" s="222" t="s">
        <v>33</v>
      </c>
      <c r="B28" s="223"/>
      <c r="C28" s="224"/>
      <c r="D28" s="42" t="s">
        <v>19</v>
      </c>
      <c r="E28" s="43" t="s">
        <v>16</v>
      </c>
      <c r="F28" s="102">
        <v>0</v>
      </c>
      <c r="G28" s="171">
        <v>2800</v>
      </c>
      <c r="H28" s="175">
        <f t="shared" si="0"/>
        <v>0</v>
      </c>
      <c r="I28" s="28"/>
      <c r="J28" s="34"/>
      <c r="K28" s="37"/>
    </row>
    <row r="29" spans="1:11" ht="15.75" customHeight="1" x14ac:dyDescent="0.25">
      <c r="A29" s="249" t="s">
        <v>30</v>
      </c>
      <c r="B29" s="250"/>
      <c r="C29" s="251"/>
      <c r="D29" s="36" t="s">
        <v>7</v>
      </c>
      <c r="E29" s="45"/>
      <c r="F29" s="106">
        <v>0</v>
      </c>
      <c r="G29" s="171">
        <f>B16+G23</f>
        <v>1909.4</v>
      </c>
      <c r="H29" s="175">
        <f t="shared" si="0"/>
        <v>0</v>
      </c>
      <c r="I29" s="103"/>
      <c r="J29" s="34"/>
      <c r="K29" s="37"/>
    </row>
    <row r="30" spans="1:11" ht="15.75" customHeight="1" thickBot="1" x14ac:dyDescent="0.3">
      <c r="A30" s="243" t="s">
        <v>130</v>
      </c>
      <c r="B30" s="244"/>
      <c r="C30" s="244"/>
      <c r="D30" s="107" t="s">
        <v>39</v>
      </c>
      <c r="E30" s="108" t="s">
        <v>36</v>
      </c>
      <c r="F30" s="109">
        <v>0</v>
      </c>
      <c r="G30" s="173">
        <v>3500</v>
      </c>
      <c r="H30" s="177">
        <f t="shared" si="0"/>
        <v>0</v>
      </c>
      <c r="I30" s="14"/>
      <c r="J30" s="103"/>
      <c r="K30" s="111"/>
    </row>
    <row r="31" spans="1:11" ht="15.75" thickBot="1" x14ac:dyDescent="0.3">
      <c r="A31" s="112"/>
      <c r="B31" s="113"/>
      <c r="C31" s="113"/>
      <c r="D31" s="113"/>
      <c r="E31" s="48"/>
      <c r="F31" s="48"/>
      <c r="G31" s="48" t="s">
        <v>20</v>
      </c>
      <c r="H31" s="114">
        <f>SUM(H23:H30)</f>
        <v>0</v>
      </c>
      <c r="I31" s="48"/>
      <c r="J31" s="49"/>
      <c r="K31" s="50"/>
    </row>
    <row r="32" spans="1:11" ht="15.75" thickBot="1" x14ac:dyDescent="0.3">
      <c r="A32" s="46"/>
      <c r="B32" s="47"/>
      <c r="C32" s="47"/>
      <c r="D32" s="47"/>
      <c r="E32" s="51"/>
      <c r="F32" s="48"/>
      <c r="G32" s="48"/>
      <c r="H32" s="48"/>
      <c r="I32" s="48"/>
      <c r="J32" s="49" t="s">
        <v>21</v>
      </c>
      <c r="K32" s="52" t="s">
        <v>22</v>
      </c>
    </row>
    <row r="33" spans="1:13" ht="15.75" thickBot="1" x14ac:dyDescent="0.3">
      <c r="A33" s="46"/>
      <c r="B33" s="47"/>
      <c r="C33" s="47"/>
      <c r="D33" s="47"/>
      <c r="E33" s="48"/>
      <c r="F33" s="48"/>
      <c r="G33" s="48"/>
      <c r="H33" s="48" t="s">
        <v>23</v>
      </c>
      <c r="I33" s="53" t="s">
        <v>13</v>
      </c>
      <c r="J33" s="54">
        <f>H31*0.2</f>
        <v>0</v>
      </c>
      <c r="K33" s="8">
        <f>H31*1.2</f>
        <v>0</v>
      </c>
    </row>
    <row r="34" spans="1:13" ht="15.75" thickBot="1" x14ac:dyDescent="0.3">
      <c r="A34" s="55"/>
      <c r="B34" s="56"/>
      <c r="C34" s="56"/>
      <c r="D34" s="56"/>
      <c r="E34" s="56"/>
      <c r="F34" s="57"/>
      <c r="G34" s="58"/>
      <c r="H34" s="58"/>
      <c r="I34" s="59"/>
      <c r="J34" s="60"/>
      <c r="K34" s="61"/>
    </row>
    <row r="35" spans="1:13" x14ac:dyDescent="0.25">
      <c r="A35" s="62"/>
      <c r="F35" s="3"/>
      <c r="G35" s="63"/>
      <c r="H35" s="64"/>
      <c r="I35" s="65"/>
      <c r="J35" s="64"/>
      <c r="K35" s="147"/>
    </row>
    <row r="36" spans="1:13" x14ac:dyDescent="0.25">
      <c r="A36" s="66" t="s">
        <v>24</v>
      </c>
      <c r="B36" s="67"/>
      <c r="C36" s="67"/>
      <c r="D36" s="67"/>
      <c r="E36" s="67"/>
      <c r="F36" s="67"/>
      <c r="G36" s="68"/>
      <c r="H36" s="68"/>
      <c r="I36" s="69"/>
      <c r="J36" s="68"/>
      <c r="K36" s="68"/>
      <c r="L36" s="2"/>
      <c r="M36" s="2"/>
    </row>
    <row r="37" spans="1:13" x14ac:dyDescent="0.25">
      <c r="A37" s="66" t="s">
        <v>25</v>
      </c>
      <c r="B37" s="67"/>
      <c r="C37" s="67"/>
      <c r="D37" s="67"/>
      <c r="E37" s="67"/>
      <c r="F37" s="67"/>
      <c r="G37" s="70"/>
      <c r="H37" s="70"/>
      <c r="I37" s="71"/>
      <c r="J37" s="72"/>
      <c r="K37" s="73"/>
      <c r="L37" s="2"/>
      <c r="M37" s="2"/>
    </row>
    <row r="38" spans="1:13" ht="15" customHeight="1" x14ac:dyDescent="0.25">
      <c r="A38" s="178" t="s">
        <v>26</v>
      </c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</row>
    <row r="39" spans="1:13" x14ac:dyDescent="0.25">
      <c r="A39" s="115"/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</row>
    <row r="40" spans="1:13" x14ac:dyDescent="0.25">
      <c r="F40" s="3"/>
      <c r="H40" s="3"/>
      <c r="J40" s="3"/>
      <c r="K40" s="3"/>
    </row>
    <row r="41" spans="1:13" x14ac:dyDescent="0.25">
      <c r="A41" s="116"/>
      <c r="B41" s="116"/>
      <c r="C41" s="2"/>
      <c r="D41" s="2"/>
      <c r="E41" s="2"/>
      <c r="F41" s="2"/>
      <c r="G41" s="74" t="s">
        <v>27</v>
      </c>
      <c r="H41" s="74"/>
      <c r="I41" s="74"/>
      <c r="J41" s="3"/>
      <c r="K41" s="3"/>
    </row>
    <row r="42" spans="1:13" x14ac:dyDescent="0.25">
      <c r="A42" s="210" t="s">
        <v>28</v>
      </c>
      <c r="B42" s="210"/>
      <c r="C42" s="210"/>
      <c r="D42" s="1"/>
      <c r="E42" s="1"/>
      <c r="F42" s="2"/>
      <c r="G42" s="74" t="s">
        <v>29</v>
      </c>
      <c r="H42" s="74"/>
      <c r="I42" s="74"/>
      <c r="J42" s="3"/>
      <c r="K42" s="3"/>
    </row>
  </sheetData>
  <mergeCells count="11">
    <mergeCell ref="B5:C5"/>
    <mergeCell ref="A11:D11"/>
    <mergeCell ref="D13:K13"/>
    <mergeCell ref="A14:D14"/>
    <mergeCell ref="A24:C24"/>
    <mergeCell ref="A22:C22"/>
    <mergeCell ref="A42:C42"/>
    <mergeCell ref="A28:C28"/>
    <mergeCell ref="A29:C29"/>
    <mergeCell ref="A30:C30"/>
    <mergeCell ref="A25:C25"/>
  </mergeCells>
  <pageMargins left="0.7" right="0.7" top="0.75" bottom="0.75" header="0.3" footer="0.3"/>
  <pageSetup paperSize="9" scale="6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4EFDD-CED5-46DA-8A93-7112A08BD03B}">
  <sheetPr>
    <tabColor theme="0"/>
    <pageSetUpPr fitToPage="1"/>
  </sheetPr>
  <dimension ref="A1:M40"/>
  <sheetViews>
    <sheetView workbookViewId="0">
      <selection activeCell="K28" sqref="K28"/>
    </sheetView>
  </sheetViews>
  <sheetFormatPr defaultRowHeight="15" x14ac:dyDescent="0.25"/>
  <cols>
    <col min="1" max="1" width="20" customWidth="1"/>
    <col min="2" max="2" width="10.7109375" customWidth="1"/>
    <col min="3" max="3" width="17.28515625" customWidth="1"/>
    <col min="4" max="5" width="10.7109375" customWidth="1"/>
    <col min="6" max="8" width="14.28515625" customWidth="1"/>
    <col min="9" max="9" width="7.140625" customWidth="1"/>
    <col min="10" max="11" width="12.85546875" customWidth="1"/>
  </cols>
  <sheetData>
    <row r="1" spans="1:11" x14ac:dyDescent="0.25">
      <c r="A1" s="1" t="s">
        <v>126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25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3"/>
    </row>
    <row r="4" spans="1:11" x14ac:dyDescent="0.25">
      <c r="A4" s="2"/>
      <c r="B4" s="12" t="s">
        <v>40</v>
      </c>
      <c r="C4" s="1"/>
      <c r="D4" s="2"/>
      <c r="E4" s="2"/>
      <c r="F4" s="2"/>
      <c r="G4" s="2"/>
      <c r="H4" s="2"/>
      <c r="I4" s="2"/>
      <c r="J4" s="2"/>
      <c r="K4" s="3"/>
    </row>
    <row r="5" spans="1:11" x14ac:dyDescent="0.25">
      <c r="A5" s="5" t="s">
        <v>1</v>
      </c>
      <c r="B5" s="213" t="s">
        <v>43</v>
      </c>
      <c r="C5" s="210"/>
      <c r="D5" s="2"/>
      <c r="E5" s="2"/>
      <c r="F5" s="2"/>
      <c r="G5" s="2"/>
      <c r="H5" s="2"/>
      <c r="I5" s="2"/>
      <c r="J5" s="2"/>
      <c r="K5" s="3"/>
    </row>
    <row r="6" spans="1:11" x14ac:dyDescent="0.25">
      <c r="A6" s="4"/>
      <c r="B6" s="2"/>
      <c r="C6" s="2"/>
      <c r="D6" s="2"/>
      <c r="E6" s="2"/>
      <c r="F6" s="2"/>
      <c r="G6" s="2"/>
      <c r="H6" s="2"/>
      <c r="I6" s="2"/>
      <c r="J6" s="2"/>
      <c r="K6" s="3"/>
    </row>
    <row r="7" spans="1:11" x14ac:dyDescent="0.25">
      <c r="A7" s="2" t="s">
        <v>2</v>
      </c>
      <c r="B7" s="2"/>
      <c r="C7" s="2"/>
      <c r="D7" s="2"/>
      <c r="E7" s="2"/>
      <c r="F7" s="2"/>
      <c r="G7" s="2"/>
      <c r="H7" s="2"/>
      <c r="I7" s="2"/>
      <c r="J7" s="2"/>
      <c r="K7" s="3"/>
    </row>
    <row r="8" spans="1:11" x14ac:dyDescent="0.25">
      <c r="A8" s="2" t="s">
        <v>3</v>
      </c>
      <c r="B8" s="2"/>
      <c r="C8" s="2"/>
      <c r="D8" s="2"/>
      <c r="E8" s="2"/>
      <c r="F8" s="2"/>
      <c r="G8" s="2"/>
      <c r="H8" s="2"/>
      <c r="I8" s="2"/>
      <c r="J8" s="2"/>
      <c r="K8" s="3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3"/>
    </row>
    <row r="10" spans="1:11" x14ac:dyDescent="0.25">
      <c r="A10" s="4" t="s">
        <v>4</v>
      </c>
      <c r="B10" s="4"/>
      <c r="C10" s="4"/>
      <c r="D10" s="4"/>
      <c r="E10" s="4"/>
      <c r="F10" s="4"/>
      <c r="G10" s="4"/>
      <c r="H10" s="4"/>
      <c r="I10" s="4"/>
      <c r="J10" s="4"/>
      <c r="K10" s="3"/>
    </row>
    <row r="11" spans="1:11" x14ac:dyDescent="0.25">
      <c r="A11" s="214" t="s">
        <v>61</v>
      </c>
      <c r="B11" s="214"/>
      <c r="C11" s="214"/>
      <c r="D11" s="214"/>
      <c r="E11" s="77"/>
      <c r="F11" s="78"/>
      <c r="G11" s="11"/>
      <c r="H11" s="4"/>
      <c r="I11" s="4"/>
      <c r="J11" s="4"/>
      <c r="K11" s="3"/>
    </row>
    <row r="12" spans="1:11" ht="16.5" thickBot="1" x14ac:dyDescent="0.3">
      <c r="A12" s="6"/>
      <c r="B12" s="6"/>
      <c r="C12" s="6"/>
      <c r="D12" s="6"/>
      <c r="E12" s="6"/>
      <c r="F12" s="7"/>
      <c r="G12" s="6"/>
      <c r="H12" s="7"/>
      <c r="I12" s="6"/>
      <c r="J12" s="7"/>
      <c r="K12" s="7"/>
    </row>
    <row r="13" spans="1:11" x14ac:dyDescent="0.25">
      <c r="A13" s="16" t="s">
        <v>5</v>
      </c>
      <c r="B13" s="17"/>
      <c r="C13" s="18"/>
      <c r="D13" s="215" t="s">
        <v>66</v>
      </c>
      <c r="E13" s="215"/>
      <c r="F13" s="215"/>
      <c r="G13" s="215"/>
      <c r="H13" s="215"/>
      <c r="I13" s="215"/>
      <c r="J13" s="215"/>
      <c r="K13" s="216"/>
    </row>
    <row r="14" spans="1:11" x14ac:dyDescent="0.25">
      <c r="A14" s="239" t="s">
        <v>67</v>
      </c>
      <c r="B14" s="214"/>
      <c r="C14" s="214"/>
      <c r="D14" s="214"/>
      <c r="F14" s="3"/>
      <c r="H14" s="79"/>
      <c r="I14" s="79"/>
      <c r="K14" s="80"/>
    </row>
    <row r="15" spans="1:11" ht="15.75" thickBot="1" x14ac:dyDescent="0.3">
      <c r="A15" s="19"/>
      <c r="F15" s="3"/>
      <c r="H15" s="81"/>
      <c r="I15" s="10"/>
      <c r="J15" s="82"/>
      <c r="K15" s="20"/>
    </row>
    <row r="16" spans="1:11" x14ac:dyDescent="0.25">
      <c r="A16" s="21" t="s">
        <v>6</v>
      </c>
      <c r="B16" s="180">
        <v>1477</v>
      </c>
      <c r="C16" t="s">
        <v>7</v>
      </c>
      <c r="F16" s="3"/>
      <c r="H16" s="81"/>
      <c r="I16" s="10"/>
      <c r="J16" s="82"/>
      <c r="K16" s="22"/>
    </row>
    <row r="17" spans="1:11" x14ac:dyDescent="0.25">
      <c r="A17" s="23" t="s">
        <v>8</v>
      </c>
      <c r="B17" s="181">
        <v>6.7</v>
      </c>
      <c r="C17" t="s">
        <v>7</v>
      </c>
      <c r="F17" s="3"/>
      <c r="H17" s="10"/>
      <c r="I17" s="10"/>
      <c r="J17" s="83"/>
      <c r="K17" s="20"/>
    </row>
    <row r="18" spans="1:11" ht="17.25" x14ac:dyDescent="0.25">
      <c r="A18" s="25" t="s">
        <v>9</v>
      </c>
      <c r="B18" s="182">
        <f>B16*B17</f>
        <v>9895.9</v>
      </c>
      <c r="C18" t="s">
        <v>34</v>
      </c>
      <c r="F18" s="3"/>
      <c r="H18" s="10"/>
      <c r="I18" s="10"/>
      <c r="J18" s="83"/>
      <c r="K18" s="20"/>
    </row>
    <row r="19" spans="1:11" ht="18" thickBot="1" x14ac:dyDescent="0.3">
      <c r="A19" s="26" t="s">
        <v>10</v>
      </c>
      <c r="B19" s="183">
        <v>600</v>
      </c>
      <c r="C19" t="s">
        <v>34</v>
      </c>
      <c r="D19" s="84"/>
      <c r="F19" s="3"/>
      <c r="H19" s="3"/>
      <c r="J19" s="24"/>
      <c r="K19" s="20"/>
    </row>
    <row r="20" spans="1:11" x14ac:dyDescent="0.25">
      <c r="A20" s="19"/>
      <c r="B20" s="27"/>
      <c r="F20" s="3"/>
      <c r="H20" s="3"/>
      <c r="J20" s="24"/>
      <c r="K20" s="20"/>
    </row>
    <row r="21" spans="1:11" ht="15.75" thickBot="1" x14ac:dyDescent="0.3">
      <c r="A21" s="161"/>
      <c r="B21" s="162"/>
      <c r="C21" s="163"/>
      <c r="D21" s="163"/>
      <c r="E21" s="163"/>
      <c r="F21" s="164"/>
      <c r="G21" s="163"/>
      <c r="H21" s="165"/>
      <c r="J21" s="3"/>
      <c r="K21" s="20"/>
    </row>
    <row r="22" spans="1:11" ht="26.25" thickBot="1" x14ac:dyDescent="0.3">
      <c r="A22" s="211" t="s">
        <v>113</v>
      </c>
      <c r="B22" s="212"/>
      <c r="C22" s="212"/>
      <c r="D22" s="166" t="s">
        <v>11</v>
      </c>
      <c r="E22" s="166" t="s">
        <v>12</v>
      </c>
      <c r="F22" s="167" t="s">
        <v>114</v>
      </c>
      <c r="G22" s="168" t="s">
        <v>14</v>
      </c>
      <c r="H22" s="169" t="s">
        <v>115</v>
      </c>
      <c r="I22" s="28"/>
      <c r="J22" s="29"/>
      <c r="K22" s="20"/>
    </row>
    <row r="23" spans="1:11" x14ac:dyDescent="0.25">
      <c r="A23" s="85" t="s">
        <v>15</v>
      </c>
      <c r="B23" s="86"/>
      <c r="C23" s="87"/>
      <c r="D23" s="30" t="s">
        <v>7</v>
      </c>
      <c r="E23" s="31" t="s">
        <v>16</v>
      </c>
      <c r="F23" s="32">
        <v>0</v>
      </c>
      <c r="G23" s="170">
        <v>21</v>
      </c>
      <c r="H23" s="174">
        <f t="shared" ref="H23:H28" si="0">F23*G23</f>
        <v>0</v>
      </c>
      <c r="I23" s="28"/>
      <c r="J23" s="34"/>
      <c r="K23" s="37"/>
    </row>
    <row r="24" spans="1:11" x14ac:dyDescent="0.25">
      <c r="A24" s="217" t="s">
        <v>17</v>
      </c>
      <c r="B24" s="218"/>
      <c r="C24" s="218"/>
      <c r="D24" s="36" t="s">
        <v>18</v>
      </c>
      <c r="E24" s="15"/>
      <c r="F24" s="89">
        <v>0</v>
      </c>
      <c r="G24" s="171">
        <f>B18</f>
        <v>9895.9</v>
      </c>
      <c r="H24" s="175">
        <f t="shared" si="0"/>
        <v>0</v>
      </c>
      <c r="I24" s="28"/>
      <c r="J24" s="34"/>
      <c r="K24" s="37"/>
    </row>
    <row r="25" spans="1:11" ht="30.6" customHeight="1" x14ac:dyDescent="0.25">
      <c r="A25" s="219" t="s">
        <v>68</v>
      </c>
      <c r="B25" s="220"/>
      <c r="C25" s="221"/>
      <c r="D25" s="38" t="s">
        <v>18</v>
      </c>
      <c r="E25" s="39" t="s">
        <v>16</v>
      </c>
      <c r="F25" s="40">
        <v>0</v>
      </c>
      <c r="G25" s="172">
        <f>B18</f>
        <v>9895.9</v>
      </c>
      <c r="H25" s="176">
        <f>G25*F25</f>
        <v>0</v>
      </c>
      <c r="I25" s="28"/>
      <c r="J25" s="34"/>
      <c r="K25" s="37"/>
    </row>
    <row r="26" spans="1:11" x14ac:dyDescent="0.25">
      <c r="A26" s="93" t="s">
        <v>46</v>
      </c>
      <c r="B26" s="94"/>
      <c r="C26" s="94"/>
      <c r="D26" s="42" t="s">
        <v>19</v>
      </c>
      <c r="E26" s="43" t="s">
        <v>16</v>
      </c>
      <c r="F26" s="95">
        <v>0</v>
      </c>
      <c r="G26" s="171">
        <f>B18+B19</f>
        <v>10495.9</v>
      </c>
      <c r="H26" s="175">
        <f t="shared" si="0"/>
        <v>0</v>
      </c>
      <c r="I26" s="28"/>
      <c r="J26" s="34"/>
      <c r="K26" s="37"/>
    </row>
    <row r="27" spans="1:11" x14ac:dyDescent="0.25">
      <c r="A27" s="96" t="s">
        <v>116</v>
      </c>
      <c r="B27" s="97"/>
      <c r="C27" s="98"/>
      <c r="D27" s="99" t="s">
        <v>18</v>
      </c>
      <c r="E27" s="100" t="s">
        <v>32</v>
      </c>
      <c r="F27" s="101">
        <v>0</v>
      </c>
      <c r="G27" s="171">
        <f>G26</f>
        <v>10495.9</v>
      </c>
      <c r="H27" s="175">
        <f t="shared" si="0"/>
        <v>0</v>
      </c>
      <c r="I27" s="28"/>
      <c r="J27" s="34"/>
      <c r="K27" s="37"/>
    </row>
    <row r="28" spans="1:11" ht="15.75" customHeight="1" thickBot="1" x14ac:dyDescent="0.3">
      <c r="A28" s="207" t="s">
        <v>30</v>
      </c>
      <c r="B28" s="208"/>
      <c r="C28" s="209"/>
      <c r="D28" s="120" t="s">
        <v>7</v>
      </c>
      <c r="E28" s="121"/>
      <c r="F28" s="122">
        <v>0</v>
      </c>
      <c r="G28" s="179">
        <f>B16+G23</f>
        <v>1498</v>
      </c>
      <c r="H28" s="177">
        <f t="shared" si="0"/>
        <v>0</v>
      </c>
      <c r="I28" s="103"/>
      <c r="J28" s="34"/>
      <c r="K28" s="37"/>
    </row>
    <row r="29" spans="1:11" ht="15.75" thickBot="1" x14ac:dyDescent="0.3">
      <c r="A29" s="112"/>
      <c r="B29" s="113"/>
      <c r="C29" s="113"/>
      <c r="D29" s="113"/>
      <c r="E29" s="48"/>
      <c r="F29" s="48"/>
      <c r="G29" s="48" t="s">
        <v>20</v>
      </c>
      <c r="H29" s="114">
        <f>SUM(H23:H28)</f>
        <v>0</v>
      </c>
      <c r="I29" s="48"/>
      <c r="J29" s="49"/>
      <c r="K29" s="50"/>
    </row>
    <row r="30" spans="1:11" ht="15.75" thickBot="1" x14ac:dyDescent="0.3">
      <c r="A30" s="46"/>
      <c r="B30" s="47"/>
      <c r="C30" s="47"/>
      <c r="D30" s="47"/>
      <c r="E30" s="51"/>
      <c r="F30" s="48"/>
      <c r="G30" s="48"/>
      <c r="H30" s="48"/>
      <c r="I30" s="48"/>
      <c r="J30" s="49" t="s">
        <v>21</v>
      </c>
      <c r="K30" s="52" t="s">
        <v>22</v>
      </c>
    </row>
    <row r="31" spans="1:11" ht="15.75" thickBot="1" x14ac:dyDescent="0.3">
      <c r="A31" s="46"/>
      <c r="B31" s="47"/>
      <c r="C31" s="47"/>
      <c r="D31" s="47"/>
      <c r="E31" s="48"/>
      <c r="F31" s="48"/>
      <c r="G31" s="48"/>
      <c r="H31" s="48" t="s">
        <v>23</v>
      </c>
      <c r="I31" s="53" t="s">
        <v>13</v>
      </c>
      <c r="J31" s="54">
        <f>H29*0.2</f>
        <v>0</v>
      </c>
      <c r="K31" s="8">
        <f>H29*1.2</f>
        <v>0</v>
      </c>
    </row>
    <row r="32" spans="1:11" ht="15.75" thickBot="1" x14ac:dyDescent="0.3">
      <c r="A32" s="55"/>
      <c r="B32" s="56"/>
      <c r="C32" s="56"/>
      <c r="D32" s="56"/>
      <c r="E32" s="56"/>
      <c r="F32" s="57"/>
      <c r="G32" s="58"/>
      <c r="H32" s="58"/>
      <c r="I32" s="59"/>
      <c r="J32" s="60"/>
      <c r="K32" s="61"/>
    </row>
    <row r="33" spans="1:13" x14ac:dyDescent="0.25">
      <c r="A33" s="62"/>
      <c r="F33" s="3"/>
      <c r="G33" s="63"/>
      <c r="H33" s="64"/>
      <c r="I33" s="65"/>
      <c r="J33" s="64"/>
      <c r="K33" s="147"/>
    </row>
    <row r="34" spans="1:13" x14ac:dyDescent="0.25">
      <c r="A34" s="66" t="s">
        <v>24</v>
      </c>
      <c r="B34" s="67"/>
      <c r="C34" s="67"/>
      <c r="D34" s="67"/>
      <c r="E34" s="67"/>
      <c r="F34" s="67"/>
      <c r="G34" s="68"/>
      <c r="H34" s="68"/>
      <c r="I34" s="69"/>
      <c r="J34" s="68"/>
      <c r="K34" s="68"/>
      <c r="L34" s="2"/>
      <c r="M34" s="2"/>
    </row>
    <row r="35" spans="1:13" x14ac:dyDescent="0.25">
      <c r="A35" s="66" t="s">
        <v>25</v>
      </c>
      <c r="B35" s="67"/>
      <c r="C35" s="67"/>
      <c r="D35" s="67"/>
      <c r="E35" s="67"/>
      <c r="F35" s="67"/>
      <c r="G35" s="70"/>
      <c r="H35" s="70"/>
      <c r="I35" s="71"/>
      <c r="J35" s="72"/>
      <c r="K35" s="73"/>
      <c r="L35" s="2"/>
      <c r="M35" s="2"/>
    </row>
    <row r="36" spans="1:13" ht="15" customHeight="1" x14ac:dyDescent="0.25">
      <c r="A36" s="178" t="s">
        <v>26</v>
      </c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</row>
    <row r="37" spans="1:13" x14ac:dyDescent="0.25">
      <c r="A37" s="115"/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</row>
    <row r="38" spans="1:13" x14ac:dyDescent="0.25">
      <c r="F38" s="3"/>
      <c r="H38" s="3"/>
      <c r="J38" s="3"/>
      <c r="K38" s="3"/>
    </row>
    <row r="39" spans="1:13" x14ac:dyDescent="0.25">
      <c r="A39" s="116"/>
      <c r="B39" s="116"/>
      <c r="C39" s="2"/>
      <c r="D39" s="2"/>
      <c r="E39" s="2"/>
      <c r="F39" s="2"/>
      <c r="G39" s="74" t="s">
        <v>27</v>
      </c>
      <c r="H39" s="74"/>
      <c r="I39" s="74"/>
      <c r="J39" s="3"/>
      <c r="K39" s="3"/>
    </row>
    <row r="40" spans="1:13" x14ac:dyDescent="0.25">
      <c r="A40" s="210" t="s">
        <v>28</v>
      </c>
      <c r="B40" s="210"/>
      <c r="C40" s="210"/>
      <c r="D40" s="1"/>
      <c r="E40" s="1"/>
      <c r="F40" s="2"/>
      <c r="G40" s="74" t="s">
        <v>29</v>
      </c>
      <c r="H40" s="74"/>
      <c r="I40" s="74"/>
      <c r="J40" s="3"/>
      <c r="K40" s="3"/>
    </row>
  </sheetData>
  <mergeCells count="9">
    <mergeCell ref="A40:C40"/>
    <mergeCell ref="A28:C28"/>
    <mergeCell ref="A22:C22"/>
    <mergeCell ref="A25:C25"/>
    <mergeCell ref="B5:C5"/>
    <mergeCell ref="A11:D11"/>
    <mergeCell ref="D13:K13"/>
    <mergeCell ref="A14:D14"/>
    <mergeCell ref="A24:C24"/>
  </mergeCells>
  <pageMargins left="0.7" right="0.7" top="0.75" bottom="0.75" header="0.3" footer="0.3"/>
  <pageSetup paperSize="9" scale="6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20"/>
  <sheetViews>
    <sheetView tabSelected="1" zoomScaleNormal="100" workbookViewId="0">
      <selection activeCell="L28" sqref="L28"/>
    </sheetView>
  </sheetViews>
  <sheetFormatPr defaultRowHeight="15" x14ac:dyDescent="0.25"/>
  <cols>
    <col min="1" max="1" width="3.7109375" customWidth="1"/>
    <col min="2" max="2" width="4.28515625" customWidth="1"/>
    <col min="3" max="3" width="11.28515625" customWidth="1"/>
    <col min="4" max="4" width="7.28515625" customWidth="1"/>
    <col min="5" max="5" width="36.28515625" customWidth="1"/>
    <col min="6" max="8" width="11.28515625" customWidth="1"/>
    <col min="9" max="9" width="14.28515625" customWidth="1"/>
    <col min="10" max="10" width="15.140625" customWidth="1"/>
  </cols>
  <sheetData>
    <row r="1" spans="1:11" x14ac:dyDescent="0.25">
      <c r="A1" s="13"/>
      <c r="B1" s="13"/>
      <c r="C1" s="13"/>
      <c r="D1" s="13"/>
      <c r="E1" s="13"/>
      <c r="F1" s="13"/>
      <c r="G1" s="13"/>
      <c r="H1" s="13"/>
    </row>
    <row r="2" spans="1:11" x14ac:dyDescent="0.25">
      <c r="A2" s="13"/>
      <c r="B2" s="205" t="s">
        <v>131</v>
      </c>
      <c r="C2" s="206"/>
      <c r="D2" s="206"/>
      <c r="E2" s="206"/>
      <c r="F2" s="206"/>
      <c r="G2" s="206"/>
      <c r="H2" s="206"/>
      <c r="I2" s="9"/>
    </row>
    <row r="3" spans="1:11" x14ac:dyDescent="0.25">
      <c r="A3" s="13"/>
      <c r="B3" s="206"/>
      <c r="C3" s="206"/>
      <c r="D3" s="206"/>
      <c r="E3" s="206"/>
      <c r="F3" s="206"/>
      <c r="G3" s="206"/>
      <c r="H3" s="206"/>
      <c r="I3" s="9"/>
    </row>
    <row r="4" spans="1:11" ht="15.75" thickBot="1" x14ac:dyDescent="0.3"/>
    <row r="5" spans="1:11" ht="45.75" thickBot="1" x14ac:dyDescent="0.3">
      <c r="B5" s="124" t="s">
        <v>75</v>
      </c>
      <c r="C5" s="125" t="s">
        <v>76</v>
      </c>
      <c r="D5" s="125" t="s">
        <v>77</v>
      </c>
      <c r="E5" s="126" t="s">
        <v>31</v>
      </c>
      <c r="F5" s="125" t="s">
        <v>78</v>
      </c>
      <c r="G5" s="127" t="s">
        <v>79</v>
      </c>
      <c r="H5" s="128" t="s">
        <v>80</v>
      </c>
      <c r="I5" s="128" t="s">
        <v>37</v>
      </c>
      <c r="J5" s="128" t="s">
        <v>38</v>
      </c>
    </row>
    <row r="6" spans="1:11" x14ac:dyDescent="0.25">
      <c r="B6" s="129">
        <v>1</v>
      </c>
      <c r="C6" s="130" t="s">
        <v>81</v>
      </c>
      <c r="D6" s="131" t="s">
        <v>82</v>
      </c>
      <c r="E6" s="132" t="s">
        <v>83</v>
      </c>
      <c r="F6" s="133">
        <v>3.1</v>
      </c>
      <c r="G6" s="134">
        <v>5</v>
      </c>
      <c r="H6" s="135">
        <f>G6-F6</f>
        <v>1.9</v>
      </c>
      <c r="I6" s="136">
        <f>'2823 II.'!H30</f>
        <v>0</v>
      </c>
      <c r="J6" s="136">
        <f t="shared" ref="J6:J9" si="0">I6*1.2</f>
        <v>0</v>
      </c>
    </row>
    <row r="7" spans="1:11" x14ac:dyDescent="0.25">
      <c r="B7" s="129">
        <v>2</v>
      </c>
      <c r="C7" s="130" t="s">
        <v>81</v>
      </c>
      <c r="D7" s="131" t="s">
        <v>82</v>
      </c>
      <c r="E7" s="132" t="s">
        <v>84</v>
      </c>
      <c r="F7" s="133">
        <v>5</v>
      </c>
      <c r="G7" s="134">
        <v>5.4450000000000003</v>
      </c>
      <c r="H7" s="135">
        <f>G7-F7</f>
        <v>0.44500000000000028</v>
      </c>
      <c r="I7" s="136">
        <f>'2823 III.'!H29</f>
        <v>0</v>
      </c>
      <c r="J7" s="136">
        <f t="shared" si="0"/>
        <v>0</v>
      </c>
    </row>
    <row r="8" spans="1:11" x14ac:dyDescent="0.25">
      <c r="B8" s="129">
        <v>3</v>
      </c>
      <c r="C8" s="130" t="s">
        <v>85</v>
      </c>
      <c r="D8" s="131" t="s">
        <v>82</v>
      </c>
      <c r="E8" s="132" t="s">
        <v>86</v>
      </c>
      <c r="F8" s="137">
        <v>7.7359999999999998</v>
      </c>
      <c r="G8" s="138">
        <v>8.5579999999999998</v>
      </c>
      <c r="H8" s="135">
        <f>G8-F8</f>
        <v>0.82200000000000006</v>
      </c>
      <c r="I8" s="136">
        <f>'2842'!H30</f>
        <v>0</v>
      </c>
      <c r="J8" s="136">
        <f t="shared" si="0"/>
        <v>0</v>
      </c>
      <c r="K8" s="13"/>
    </row>
    <row r="9" spans="1:11" ht="15.75" thickBot="1" x14ac:dyDescent="0.3">
      <c r="B9" s="129">
        <v>4</v>
      </c>
      <c r="C9" s="130" t="s">
        <v>48</v>
      </c>
      <c r="D9" s="131" t="s">
        <v>82</v>
      </c>
      <c r="E9" s="132" t="s">
        <v>87</v>
      </c>
      <c r="F9" s="137">
        <v>128.41999999999999</v>
      </c>
      <c r="G9" s="138">
        <v>130.32</v>
      </c>
      <c r="H9" s="135">
        <f>G9-F9</f>
        <v>1.9000000000000057</v>
      </c>
      <c r="I9" s="136">
        <f>'526 - tri úseky'!H31</f>
        <v>0</v>
      </c>
      <c r="J9" s="136">
        <f t="shared" si="0"/>
        <v>0</v>
      </c>
    </row>
    <row r="10" spans="1:11" ht="15.75" thickBot="1" x14ac:dyDescent="0.3">
      <c r="B10" s="254"/>
      <c r="C10" s="255"/>
      <c r="D10" s="255"/>
      <c r="E10" s="256" t="s">
        <v>88</v>
      </c>
      <c r="F10" s="256"/>
      <c r="G10" s="257"/>
      <c r="H10" s="139">
        <f>SUM(H6:H9)</f>
        <v>5.0670000000000055</v>
      </c>
      <c r="I10" s="140">
        <f>SUM(I6:I9)</f>
        <v>0</v>
      </c>
      <c r="J10" s="140">
        <f>SUM(J6:J9)</f>
        <v>0</v>
      </c>
    </row>
    <row r="11" spans="1:11" x14ac:dyDescent="0.25">
      <c r="B11" s="129">
        <v>5</v>
      </c>
      <c r="C11" s="130" t="s">
        <v>44</v>
      </c>
      <c r="D11" s="131" t="s">
        <v>45</v>
      </c>
      <c r="E11" s="132" t="s">
        <v>53</v>
      </c>
      <c r="F11" s="133">
        <v>9.9239999999999995</v>
      </c>
      <c r="G11" s="134">
        <v>11.569000000000001</v>
      </c>
      <c r="H11" s="135">
        <f t="shared" ref="H11:H18" si="1">G11-F11</f>
        <v>1.6450000000000014</v>
      </c>
      <c r="I11" s="136">
        <f>'2777'!H31</f>
        <v>0</v>
      </c>
      <c r="J11" s="136">
        <f>I11*1.2</f>
        <v>0</v>
      </c>
    </row>
    <row r="12" spans="1:11" x14ac:dyDescent="0.25">
      <c r="B12" s="129">
        <v>6</v>
      </c>
      <c r="C12" s="130" t="s">
        <v>89</v>
      </c>
      <c r="D12" s="131" t="s">
        <v>45</v>
      </c>
      <c r="E12" s="132" t="s">
        <v>69</v>
      </c>
      <c r="F12" s="133">
        <v>6.52</v>
      </c>
      <c r="G12" s="134">
        <v>8.82</v>
      </c>
      <c r="H12" s="135">
        <f t="shared" si="1"/>
        <v>2.3000000000000007</v>
      </c>
      <c r="I12" s="136">
        <f>'2790 I.'!H31</f>
        <v>0</v>
      </c>
      <c r="J12" s="136">
        <f t="shared" ref="J12:J18" si="2">I12*1.2</f>
        <v>0</v>
      </c>
    </row>
    <row r="13" spans="1:11" x14ac:dyDescent="0.25">
      <c r="B13" s="129">
        <v>7</v>
      </c>
      <c r="C13" s="130" t="s">
        <v>89</v>
      </c>
      <c r="D13" s="131" t="s">
        <v>45</v>
      </c>
      <c r="E13" s="132" t="s">
        <v>70</v>
      </c>
      <c r="F13" s="133">
        <v>13.315</v>
      </c>
      <c r="G13" s="134">
        <v>16.335000000000001</v>
      </c>
      <c r="H13" s="135">
        <f t="shared" si="1"/>
        <v>3.0200000000000014</v>
      </c>
      <c r="I13" s="136">
        <f>'2790 II.'!H31</f>
        <v>0</v>
      </c>
      <c r="J13" s="136">
        <f t="shared" si="2"/>
        <v>0</v>
      </c>
    </row>
    <row r="14" spans="1:11" x14ac:dyDescent="0.25">
      <c r="B14" s="129">
        <v>8</v>
      </c>
      <c r="C14" s="130" t="s">
        <v>89</v>
      </c>
      <c r="D14" s="131" t="s">
        <v>45</v>
      </c>
      <c r="E14" s="132" t="s">
        <v>71</v>
      </c>
      <c r="F14" s="133">
        <v>21.19</v>
      </c>
      <c r="G14" s="134">
        <v>22.581</v>
      </c>
      <c r="H14" s="135">
        <f t="shared" si="1"/>
        <v>1.3909999999999982</v>
      </c>
      <c r="I14" s="136">
        <f>'2790 III.'!H31</f>
        <v>0</v>
      </c>
      <c r="J14" s="136">
        <f t="shared" si="2"/>
        <v>0</v>
      </c>
    </row>
    <row r="15" spans="1:11" x14ac:dyDescent="0.25">
      <c r="B15" s="129">
        <v>9</v>
      </c>
      <c r="C15" s="130" t="s">
        <v>48</v>
      </c>
      <c r="D15" s="131" t="s">
        <v>45</v>
      </c>
      <c r="E15" s="132" t="s">
        <v>49</v>
      </c>
      <c r="F15" s="130">
        <v>88.418000000000006</v>
      </c>
      <c r="G15" s="141">
        <v>89.617999999999995</v>
      </c>
      <c r="H15" s="135">
        <f t="shared" si="1"/>
        <v>1.1999999999999886</v>
      </c>
      <c r="I15" s="136">
        <f>'II-526'!H30</f>
        <v>0</v>
      </c>
      <c r="J15" s="136">
        <f t="shared" si="2"/>
        <v>0</v>
      </c>
    </row>
    <row r="16" spans="1:11" x14ac:dyDescent="0.25">
      <c r="B16" s="129">
        <v>10</v>
      </c>
      <c r="C16" s="130" t="s">
        <v>90</v>
      </c>
      <c r="D16" s="131" t="s">
        <v>45</v>
      </c>
      <c r="E16" s="132" t="s">
        <v>72</v>
      </c>
      <c r="F16" s="133">
        <v>16.297999999999998</v>
      </c>
      <c r="G16" s="134">
        <v>19.623999999999999</v>
      </c>
      <c r="H16" s="135">
        <f t="shared" si="1"/>
        <v>3.3260000000000005</v>
      </c>
      <c r="I16" s="136">
        <f>'571 I.'!H31</f>
        <v>0</v>
      </c>
      <c r="J16" s="136">
        <f t="shared" si="2"/>
        <v>0</v>
      </c>
    </row>
    <row r="17" spans="2:10" x14ac:dyDescent="0.25">
      <c r="B17" s="129">
        <v>11</v>
      </c>
      <c r="C17" s="130" t="s">
        <v>90</v>
      </c>
      <c r="D17" s="131" t="s">
        <v>45</v>
      </c>
      <c r="E17" s="132" t="s">
        <v>73</v>
      </c>
      <c r="F17" s="133">
        <v>30.132999999999999</v>
      </c>
      <c r="G17" s="134">
        <v>31.9</v>
      </c>
      <c r="H17" s="135">
        <f t="shared" si="1"/>
        <v>1.7669999999999995</v>
      </c>
      <c r="I17" s="136">
        <f>'571 IV.'!H31</f>
        <v>0</v>
      </c>
      <c r="J17" s="136">
        <f t="shared" si="2"/>
        <v>0</v>
      </c>
    </row>
    <row r="18" spans="2:10" ht="15.75" thickBot="1" x14ac:dyDescent="0.3">
      <c r="B18" s="129">
        <v>12</v>
      </c>
      <c r="C18" s="130" t="s">
        <v>90</v>
      </c>
      <c r="D18" s="131" t="s">
        <v>45</v>
      </c>
      <c r="E18" s="142" t="s">
        <v>74</v>
      </c>
      <c r="F18" s="133">
        <v>21.983000000000001</v>
      </c>
      <c r="G18" s="134">
        <v>23.46</v>
      </c>
      <c r="H18" s="135">
        <f t="shared" si="1"/>
        <v>1.4770000000000003</v>
      </c>
      <c r="I18" s="136">
        <f>'571 II. '!H29</f>
        <v>0</v>
      </c>
      <c r="J18" s="136">
        <f t="shared" si="2"/>
        <v>0</v>
      </c>
    </row>
    <row r="19" spans="2:10" ht="15.75" thickBot="1" x14ac:dyDescent="0.3">
      <c r="B19" s="254"/>
      <c r="C19" s="255"/>
      <c r="D19" s="255"/>
      <c r="E19" s="256" t="s">
        <v>91</v>
      </c>
      <c r="F19" s="256"/>
      <c r="G19" s="257"/>
      <c r="H19" s="139">
        <f>SUM(H11:H18)</f>
        <v>16.125999999999991</v>
      </c>
      <c r="I19" s="140">
        <f>SUM(I11:I18)</f>
        <v>0</v>
      </c>
      <c r="J19" s="140">
        <f>SUM(J11:J18)</f>
        <v>0</v>
      </c>
    </row>
    <row r="20" spans="2:10" ht="15.75" thickBot="1" x14ac:dyDescent="0.3">
      <c r="B20" s="143"/>
      <c r="C20" s="144"/>
      <c r="D20" s="144"/>
      <c r="E20" s="252" t="s">
        <v>92</v>
      </c>
      <c r="F20" s="252"/>
      <c r="G20" s="253"/>
      <c r="H20" s="145">
        <f>H10+H19</f>
        <v>21.192999999999998</v>
      </c>
      <c r="I20" s="146">
        <f>I10+I19</f>
        <v>0</v>
      </c>
      <c r="J20" s="146">
        <f>J10+J19</f>
        <v>0</v>
      </c>
    </row>
  </sheetData>
  <mergeCells count="5">
    <mergeCell ref="E20:G20"/>
    <mergeCell ref="B10:D10"/>
    <mergeCell ref="E10:G10"/>
    <mergeCell ref="B19:D19"/>
    <mergeCell ref="E19:G1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9A9F9-1125-4F55-8638-24473EC38EC2}">
  <sheetPr>
    <tabColor theme="0"/>
    <pageSetUpPr fitToPage="1"/>
  </sheetPr>
  <dimension ref="A1:M40"/>
  <sheetViews>
    <sheetView workbookViewId="0">
      <selection activeCell="F30" sqref="F30"/>
    </sheetView>
  </sheetViews>
  <sheetFormatPr defaultRowHeight="15" x14ac:dyDescent="0.25"/>
  <cols>
    <col min="1" max="1" width="20" customWidth="1"/>
    <col min="2" max="2" width="10.7109375" customWidth="1"/>
    <col min="3" max="3" width="17.7109375" customWidth="1"/>
    <col min="4" max="5" width="10.7109375" customWidth="1"/>
    <col min="6" max="8" width="14.28515625" customWidth="1"/>
    <col min="9" max="9" width="7.140625" customWidth="1"/>
    <col min="10" max="11" width="12.85546875" customWidth="1"/>
  </cols>
  <sheetData>
    <row r="1" spans="1:11" x14ac:dyDescent="0.25">
      <c r="A1" s="1" t="s">
        <v>106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25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3"/>
    </row>
    <row r="4" spans="1:11" x14ac:dyDescent="0.25">
      <c r="A4" s="2"/>
      <c r="B4" s="12" t="s">
        <v>40</v>
      </c>
      <c r="C4" s="1"/>
      <c r="D4" s="2"/>
      <c r="E4" s="2"/>
      <c r="F4" s="2"/>
      <c r="G4" s="2"/>
      <c r="H4" s="2"/>
      <c r="I4" s="2"/>
      <c r="J4" s="2"/>
      <c r="K4" s="3"/>
    </row>
    <row r="5" spans="1:11" x14ac:dyDescent="0.25">
      <c r="A5" s="5" t="s">
        <v>1</v>
      </c>
      <c r="B5" s="213" t="s">
        <v>43</v>
      </c>
      <c r="C5" s="210"/>
      <c r="D5" s="2"/>
      <c r="E5" s="2"/>
      <c r="F5" s="2"/>
      <c r="G5" s="2"/>
      <c r="H5" s="2"/>
      <c r="I5" s="2"/>
      <c r="J5" s="2"/>
      <c r="K5" s="3"/>
    </row>
    <row r="6" spans="1:11" x14ac:dyDescent="0.25">
      <c r="A6" s="4"/>
      <c r="B6" s="2"/>
      <c r="C6" s="2"/>
      <c r="D6" s="2"/>
      <c r="E6" s="2"/>
      <c r="F6" s="2"/>
      <c r="G6" s="2"/>
      <c r="H6" s="2"/>
      <c r="I6" s="2"/>
      <c r="J6" s="2"/>
      <c r="K6" s="3"/>
    </row>
    <row r="7" spans="1:11" x14ac:dyDescent="0.25">
      <c r="A7" s="2" t="s">
        <v>2</v>
      </c>
      <c r="B7" s="2"/>
      <c r="C7" s="2"/>
      <c r="D7" s="2"/>
      <c r="E7" s="2"/>
      <c r="F7" s="2"/>
      <c r="G7" s="2"/>
      <c r="H7" s="2"/>
      <c r="I7" s="2"/>
      <c r="J7" s="2"/>
      <c r="K7" s="3"/>
    </row>
    <row r="8" spans="1:11" x14ac:dyDescent="0.25">
      <c r="A8" s="2" t="s">
        <v>3</v>
      </c>
      <c r="B8" s="2"/>
      <c r="C8" s="2"/>
      <c r="D8" s="2"/>
      <c r="E8" s="2"/>
      <c r="F8" s="2"/>
      <c r="G8" s="2"/>
      <c r="H8" s="2"/>
      <c r="I8" s="2"/>
      <c r="J8" s="2"/>
      <c r="K8" s="3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3"/>
    </row>
    <row r="10" spans="1:11" x14ac:dyDescent="0.25">
      <c r="A10" s="4" t="s">
        <v>4</v>
      </c>
      <c r="B10" s="4"/>
      <c r="C10" s="4"/>
      <c r="D10" s="4"/>
      <c r="E10" s="4"/>
      <c r="F10" s="4"/>
      <c r="G10" s="4"/>
      <c r="H10" s="4"/>
      <c r="I10" s="4"/>
      <c r="J10" s="4"/>
      <c r="K10" s="3"/>
    </row>
    <row r="11" spans="1:11" x14ac:dyDescent="0.25">
      <c r="A11" s="214" t="s">
        <v>95</v>
      </c>
      <c r="B11" s="214"/>
      <c r="C11" s="214"/>
      <c r="E11" s="77"/>
      <c r="F11" s="78"/>
      <c r="G11" s="11"/>
      <c r="H11" s="4"/>
      <c r="I11" s="4"/>
      <c r="J11" s="4"/>
      <c r="K11" s="3"/>
    </row>
    <row r="12" spans="1:11" ht="16.5" thickBot="1" x14ac:dyDescent="0.3">
      <c r="A12" s="6"/>
      <c r="B12" s="6"/>
      <c r="C12" s="6"/>
      <c r="D12" s="6"/>
      <c r="E12" s="6"/>
      <c r="F12" s="7"/>
      <c r="G12" s="6"/>
      <c r="H12" s="7"/>
      <c r="I12" s="6"/>
      <c r="J12" s="7"/>
      <c r="K12" s="7"/>
    </row>
    <row r="13" spans="1:11" x14ac:dyDescent="0.25">
      <c r="A13" s="16" t="s">
        <v>5</v>
      </c>
      <c r="B13" s="17"/>
      <c r="C13" s="18"/>
      <c r="D13" s="215" t="s">
        <v>96</v>
      </c>
      <c r="E13" s="215"/>
      <c r="F13" s="215"/>
      <c r="G13" s="215"/>
      <c r="H13" s="215"/>
      <c r="I13" s="215"/>
      <c r="J13" s="215"/>
      <c r="K13" s="216"/>
    </row>
    <row r="14" spans="1:11" x14ac:dyDescent="0.25">
      <c r="A14" s="214" t="s">
        <v>95</v>
      </c>
      <c r="B14" s="214"/>
      <c r="C14" s="214"/>
      <c r="D14" s="79"/>
      <c r="F14" s="3"/>
      <c r="H14" s="79"/>
      <c r="I14" s="79"/>
      <c r="K14" s="80"/>
    </row>
    <row r="15" spans="1:11" ht="15.75" thickBot="1" x14ac:dyDescent="0.3">
      <c r="A15" s="19"/>
      <c r="F15" s="3"/>
      <c r="H15" s="81"/>
      <c r="I15" s="10"/>
      <c r="J15" s="82"/>
      <c r="K15" s="20"/>
    </row>
    <row r="16" spans="1:11" x14ac:dyDescent="0.25">
      <c r="A16" s="21" t="s">
        <v>6</v>
      </c>
      <c r="B16" s="180">
        <v>445</v>
      </c>
      <c r="C16" t="s">
        <v>7</v>
      </c>
      <c r="F16" s="3"/>
      <c r="H16" s="81"/>
      <c r="I16" s="10"/>
      <c r="J16" s="82"/>
      <c r="K16" s="22"/>
    </row>
    <row r="17" spans="1:11" x14ac:dyDescent="0.25">
      <c r="A17" s="23" t="s">
        <v>8</v>
      </c>
      <c r="B17" s="181">
        <v>5.9</v>
      </c>
      <c r="C17" t="s">
        <v>7</v>
      </c>
      <c r="F17" s="3"/>
      <c r="H17" s="10"/>
      <c r="I17" s="10"/>
      <c r="J17" s="83"/>
      <c r="K17" s="20"/>
    </row>
    <row r="18" spans="1:11" ht="17.25" x14ac:dyDescent="0.25">
      <c r="A18" s="25" t="s">
        <v>9</v>
      </c>
      <c r="B18" s="182">
        <f>B16*B17</f>
        <v>2625.5</v>
      </c>
      <c r="C18" t="s">
        <v>34</v>
      </c>
      <c r="F18" s="3"/>
      <c r="H18" s="10"/>
      <c r="I18" s="10"/>
      <c r="J18" s="83"/>
      <c r="K18" s="20"/>
    </row>
    <row r="19" spans="1:11" ht="18" thickBot="1" x14ac:dyDescent="0.3">
      <c r="A19" s="26" t="s">
        <v>10</v>
      </c>
      <c r="B19" s="183">
        <v>100</v>
      </c>
      <c r="C19" t="s">
        <v>34</v>
      </c>
      <c r="D19" s="84"/>
      <c r="F19" s="3"/>
      <c r="H19" s="3"/>
      <c r="J19" s="24"/>
      <c r="K19" s="20"/>
    </row>
    <row r="20" spans="1:11" x14ac:dyDescent="0.25">
      <c r="A20" s="19"/>
      <c r="B20" s="27"/>
      <c r="F20" s="3"/>
      <c r="H20" s="3"/>
      <c r="J20" s="24"/>
      <c r="K20" s="20"/>
    </row>
    <row r="21" spans="1:11" ht="15.75" thickBot="1" x14ac:dyDescent="0.3">
      <c r="A21" s="161"/>
      <c r="B21" s="162"/>
      <c r="C21" s="163"/>
      <c r="D21" s="163"/>
      <c r="E21" s="163"/>
      <c r="F21" s="164"/>
      <c r="G21" s="163"/>
      <c r="H21" s="165"/>
      <c r="J21" s="3"/>
      <c r="K21" s="20"/>
    </row>
    <row r="22" spans="1:11" ht="26.25" thickBot="1" x14ac:dyDescent="0.3">
      <c r="A22" s="211" t="s">
        <v>113</v>
      </c>
      <c r="B22" s="212"/>
      <c r="C22" s="212"/>
      <c r="D22" s="166" t="s">
        <v>11</v>
      </c>
      <c r="E22" s="166" t="s">
        <v>12</v>
      </c>
      <c r="F22" s="167" t="s">
        <v>114</v>
      </c>
      <c r="G22" s="168" t="s">
        <v>14</v>
      </c>
      <c r="H22" s="169" t="s">
        <v>115</v>
      </c>
      <c r="I22" s="28"/>
      <c r="J22" s="29"/>
      <c r="K22" s="20"/>
    </row>
    <row r="23" spans="1:11" x14ac:dyDescent="0.25">
      <c r="A23" s="85" t="s">
        <v>15</v>
      </c>
      <c r="B23" s="86"/>
      <c r="C23" s="87"/>
      <c r="D23" s="30" t="s">
        <v>7</v>
      </c>
      <c r="E23" s="31" t="s">
        <v>16</v>
      </c>
      <c r="F23" s="32">
        <v>0</v>
      </c>
      <c r="G23" s="170">
        <f>5.9+5.9+8</f>
        <v>19.8</v>
      </c>
      <c r="H23" s="174">
        <f t="shared" ref="H23:H28" si="0">F23*G23</f>
        <v>0</v>
      </c>
      <c r="I23" s="28"/>
      <c r="J23" s="34"/>
      <c r="K23" s="37"/>
    </row>
    <row r="24" spans="1:11" x14ac:dyDescent="0.25">
      <c r="A24" s="217" t="s">
        <v>17</v>
      </c>
      <c r="B24" s="218"/>
      <c r="C24" s="218"/>
      <c r="D24" s="36" t="s">
        <v>18</v>
      </c>
      <c r="E24" s="15"/>
      <c r="F24" s="89">
        <v>0</v>
      </c>
      <c r="G24" s="171">
        <f>B18</f>
        <v>2625.5</v>
      </c>
      <c r="H24" s="175">
        <f t="shared" si="0"/>
        <v>0</v>
      </c>
      <c r="I24" s="28"/>
      <c r="J24" s="34"/>
      <c r="K24" s="37"/>
    </row>
    <row r="25" spans="1:11" ht="30.6" customHeight="1" x14ac:dyDescent="0.25">
      <c r="A25" s="219" t="s">
        <v>41</v>
      </c>
      <c r="B25" s="220"/>
      <c r="C25" s="221"/>
      <c r="D25" s="38" t="s">
        <v>18</v>
      </c>
      <c r="E25" s="39" t="s">
        <v>16</v>
      </c>
      <c r="F25" s="40">
        <v>0</v>
      </c>
      <c r="G25" s="172">
        <f>B18</f>
        <v>2625.5</v>
      </c>
      <c r="H25" s="176">
        <f>G25*F25</f>
        <v>0</v>
      </c>
      <c r="I25" s="28"/>
      <c r="J25" s="34"/>
      <c r="K25" s="37"/>
    </row>
    <row r="26" spans="1:11" x14ac:dyDescent="0.25">
      <c r="A26" s="93" t="s">
        <v>46</v>
      </c>
      <c r="B26" s="94"/>
      <c r="C26" s="94"/>
      <c r="D26" s="42" t="s">
        <v>19</v>
      </c>
      <c r="E26" s="43" t="s">
        <v>16</v>
      </c>
      <c r="F26" s="95">
        <v>0</v>
      </c>
      <c r="G26" s="171">
        <f>B18+B19</f>
        <v>2725.5</v>
      </c>
      <c r="H26" s="175">
        <f t="shared" si="0"/>
        <v>0</v>
      </c>
      <c r="I26" s="28"/>
      <c r="J26" s="34"/>
      <c r="K26" s="37"/>
    </row>
    <row r="27" spans="1:11" x14ac:dyDescent="0.25">
      <c r="A27" s="96" t="s">
        <v>116</v>
      </c>
      <c r="B27" s="97"/>
      <c r="C27" s="98"/>
      <c r="D27" s="99" t="s">
        <v>18</v>
      </c>
      <c r="E27" s="100" t="s">
        <v>32</v>
      </c>
      <c r="F27" s="101">
        <v>0</v>
      </c>
      <c r="G27" s="171">
        <f>G26</f>
        <v>2725.5</v>
      </c>
      <c r="H27" s="175">
        <f t="shared" si="0"/>
        <v>0</v>
      </c>
      <c r="I27" s="28"/>
      <c r="J27" s="34"/>
      <c r="K27" s="37"/>
    </row>
    <row r="28" spans="1:11" ht="15.75" customHeight="1" thickBot="1" x14ac:dyDescent="0.3">
      <c r="A28" s="207" t="s">
        <v>30</v>
      </c>
      <c r="B28" s="208"/>
      <c r="C28" s="209"/>
      <c r="D28" s="120" t="s">
        <v>7</v>
      </c>
      <c r="E28" s="121"/>
      <c r="F28" s="122">
        <v>0</v>
      </c>
      <c r="G28" s="179">
        <f>B16+G23</f>
        <v>464.8</v>
      </c>
      <c r="H28" s="177">
        <f t="shared" si="0"/>
        <v>0</v>
      </c>
      <c r="I28" s="103"/>
      <c r="J28" s="34"/>
      <c r="K28" s="37"/>
    </row>
    <row r="29" spans="1:11" ht="15.75" thickBot="1" x14ac:dyDescent="0.3">
      <c r="A29" s="112"/>
      <c r="B29" s="113"/>
      <c r="C29" s="113"/>
      <c r="D29" s="113"/>
      <c r="E29" s="48"/>
      <c r="F29" s="48"/>
      <c r="G29" s="48" t="s">
        <v>20</v>
      </c>
      <c r="H29" s="114">
        <f>SUM(H23:H28)</f>
        <v>0</v>
      </c>
      <c r="I29" s="48"/>
      <c r="J29" s="49"/>
      <c r="K29" s="50"/>
    </row>
    <row r="30" spans="1:11" ht="15.75" thickBot="1" x14ac:dyDescent="0.3">
      <c r="A30" s="46"/>
      <c r="B30" s="47"/>
      <c r="C30" s="47"/>
      <c r="D30" s="47"/>
      <c r="E30" s="51"/>
      <c r="F30" s="48"/>
      <c r="G30" s="48"/>
      <c r="H30" s="48"/>
      <c r="I30" s="48"/>
      <c r="J30" s="49" t="s">
        <v>21</v>
      </c>
      <c r="K30" s="52" t="s">
        <v>22</v>
      </c>
    </row>
    <row r="31" spans="1:11" ht="15.75" thickBot="1" x14ac:dyDescent="0.3">
      <c r="A31" s="46"/>
      <c r="B31" s="47"/>
      <c r="C31" s="47"/>
      <c r="D31" s="47"/>
      <c r="E31" s="48"/>
      <c r="F31" s="48"/>
      <c r="G31" s="48"/>
      <c r="H31" s="48" t="s">
        <v>23</v>
      </c>
      <c r="I31" s="53" t="s">
        <v>13</v>
      </c>
      <c r="J31" s="54">
        <f>H29*0.2</f>
        <v>0</v>
      </c>
      <c r="K31" s="8">
        <f>H29*1.2</f>
        <v>0</v>
      </c>
    </row>
    <row r="32" spans="1:11" ht="15.75" thickBot="1" x14ac:dyDescent="0.3">
      <c r="A32" s="55"/>
      <c r="B32" s="56"/>
      <c r="C32" s="56"/>
      <c r="D32" s="56"/>
      <c r="E32" s="56"/>
      <c r="F32" s="57"/>
      <c r="G32" s="58"/>
      <c r="H32" s="58"/>
      <c r="I32" s="59"/>
      <c r="J32" s="60"/>
      <c r="K32" s="61"/>
    </row>
    <row r="33" spans="1:13" x14ac:dyDescent="0.25">
      <c r="A33" s="62"/>
      <c r="F33" s="3"/>
      <c r="G33" s="63"/>
      <c r="H33" s="64"/>
      <c r="I33" s="65"/>
      <c r="J33" s="64"/>
      <c r="K33" s="147"/>
    </row>
    <row r="34" spans="1:13" x14ac:dyDescent="0.25">
      <c r="A34" s="66" t="s">
        <v>24</v>
      </c>
      <c r="B34" s="67"/>
      <c r="C34" s="67"/>
      <c r="D34" s="67"/>
      <c r="E34" s="67"/>
      <c r="F34" s="67"/>
      <c r="G34" s="68"/>
      <c r="H34" s="68"/>
      <c r="I34" s="69"/>
      <c r="J34" s="68"/>
      <c r="K34" s="68"/>
      <c r="L34" s="2"/>
      <c r="M34" s="2"/>
    </row>
    <row r="35" spans="1:13" x14ac:dyDescent="0.25">
      <c r="A35" s="66" t="s">
        <v>25</v>
      </c>
      <c r="B35" s="67"/>
      <c r="C35" s="67"/>
      <c r="D35" s="67"/>
      <c r="E35" s="67"/>
      <c r="F35" s="67"/>
      <c r="G35" s="70"/>
      <c r="H35" s="70"/>
      <c r="I35" s="71"/>
      <c r="J35" s="72"/>
      <c r="K35" s="73"/>
      <c r="L35" s="2"/>
      <c r="M35" s="2"/>
    </row>
    <row r="36" spans="1:13" ht="15" customHeight="1" x14ac:dyDescent="0.25">
      <c r="A36" s="178" t="s">
        <v>26</v>
      </c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</row>
    <row r="37" spans="1:13" x14ac:dyDescent="0.25">
      <c r="A37" s="118"/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</row>
    <row r="38" spans="1:13" x14ac:dyDescent="0.25">
      <c r="F38" s="3"/>
      <c r="H38" s="3"/>
      <c r="J38" s="3"/>
      <c r="K38" s="3"/>
    </row>
    <row r="39" spans="1:13" x14ac:dyDescent="0.25">
      <c r="A39" s="119"/>
      <c r="B39" s="119"/>
      <c r="C39" s="2"/>
      <c r="D39" s="2"/>
      <c r="E39" s="2"/>
      <c r="F39" s="2"/>
      <c r="G39" s="74" t="s">
        <v>27</v>
      </c>
      <c r="H39" s="74"/>
      <c r="I39" s="74"/>
      <c r="J39" s="3"/>
      <c r="K39" s="3"/>
    </row>
    <row r="40" spans="1:13" x14ac:dyDescent="0.25">
      <c r="A40" s="210" t="s">
        <v>28</v>
      </c>
      <c r="B40" s="210"/>
      <c r="C40" s="210"/>
      <c r="D40" s="1"/>
      <c r="E40" s="1"/>
      <c r="F40" s="2"/>
      <c r="G40" s="74" t="s">
        <v>29</v>
      </c>
      <c r="H40" s="74"/>
      <c r="I40" s="74"/>
      <c r="J40" s="3"/>
      <c r="K40" s="3"/>
    </row>
  </sheetData>
  <mergeCells count="9">
    <mergeCell ref="A40:C40"/>
    <mergeCell ref="A22:C22"/>
    <mergeCell ref="B5:C5"/>
    <mergeCell ref="A11:C11"/>
    <mergeCell ref="D13:K13"/>
    <mergeCell ref="A14:C14"/>
    <mergeCell ref="A24:C24"/>
    <mergeCell ref="A25:C25"/>
    <mergeCell ref="A28:C28"/>
  </mergeCells>
  <pageMargins left="0.7" right="0.7" top="0.75" bottom="0.75" header="0.3" footer="0.3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32B30-9885-4ECB-80B2-8F12801775D9}">
  <sheetPr>
    <tabColor theme="0"/>
    <pageSetUpPr fitToPage="1"/>
  </sheetPr>
  <dimension ref="A1:M41"/>
  <sheetViews>
    <sheetView topLeftCell="A7" workbookViewId="0">
      <selection activeCell="F31" sqref="F31"/>
    </sheetView>
  </sheetViews>
  <sheetFormatPr defaultRowHeight="15" x14ac:dyDescent="0.25"/>
  <cols>
    <col min="1" max="1" width="20" customWidth="1"/>
    <col min="2" max="2" width="10.7109375" customWidth="1"/>
    <col min="3" max="3" width="18.7109375" customWidth="1"/>
    <col min="4" max="5" width="10.7109375" customWidth="1"/>
    <col min="6" max="8" width="14.28515625" customWidth="1"/>
    <col min="9" max="9" width="7.140625" customWidth="1"/>
    <col min="10" max="11" width="12.85546875" customWidth="1"/>
  </cols>
  <sheetData>
    <row r="1" spans="1:11" x14ac:dyDescent="0.25">
      <c r="A1" s="1" t="s">
        <v>117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25">
      <c r="A3" s="4" t="s">
        <v>0</v>
      </c>
      <c r="B3" s="160"/>
      <c r="C3" s="160"/>
      <c r="D3" s="160"/>
      <c r="E3" s="160"/>
      <c r="F3" s="160"/>
      <c r="G3" s="2"/>
      <c r="H3" s="2"/>
      <c r="I3" s="2"/>
      <c r="J3" s="2"/>
      <c r="K3" s="3"/>
    </row>
    <row r="4" spans="1:11" x14ac:dyDescent="0.25">
      <c r="A4" s="2"/>
      <c r="B4" s="238" t="s">
        <v>98</v>
      </c>
      <c r="C4" s="238"/>
      <c r="D4" s="238"/>
      <c r="E4" s="238"/>
      <c r="F4" s="238"/>
      <c r="G4" s="2"/>
      <c r="H4" s="2"/>
      <c r="I4" s="2"/>
      <c r="J4" s="2"/>
      <c r="K4" s="3"/>
    </row>
    <row r="5" spans="1:11" x14ac:dyDescent="0.25">
      <c r="A5" s="5" t="s">
        <v>1</v>
      </c>
      <c r="B5" s="160"/>
      <c r="C5" s="160"/>
      <c r="D5" s="160"/>
      <c r="E5" s="160"/>
      <c r="F5" s="160"/>
      <c r="G5" s="2"/>
      <c r="H5" s="2"/>
      <c r="I5" s="2"/>
      <c r="J5" s="2"/>
      <c r="K5" s="3"/>
    </row>
    <row r="6" spans="1:11" x14ac:dyDescent="0.25">
      <c r="A6" s="4"/>
      <c r="B6" s="160"/>
      <c r="C6" s="160"/>
      <c r="D6" s="160"/>
      <c r="E6" s="160"/>
      <c r="F6" s="160"/>
      <c r="G6" s="2"/>
      <c r="H6" s="2"/>
      <c r="I6" s="2"/>
      <c r="J6" s="2"/>
      <c r="K6" s="3"/>
    </row>
    <row r="7" spans="1:11" x14ac:dyDescent="0.25">
      <c r="A7" s="2" t="s">
        <v>2</v>
      </c>
      <c r="B7" s="2"/>
      <c r="C7" s="2"/>
      <c r="D7" s="2"/>
      <c r="E7" s="2"/>
      <c r="F7" s="2"/>
      <c r="G7" s="2"/>
      <c r="H7" s="2"/>
      <c r="I7" s="2"/>
      <c r="J7" s="2"/>
      <c r="K7" s="3"/>
    </row>
    <row r="8" spans="1:11" x14ac:dyDescent="0.25">
      <c r="A8" s="2" t="s">
        <v>3</v>
      </c>
      <c r="B8" s="2"/>
      <c r="C8" s="2"/>
      <c r="D8" s="2"/>
      <c r="E8" s="2"/>
      <c r="F8" s="2"/>
      <c r="G8" s="2"/>
      <c r="H8" s="2"/>
      <c r="I8" s="2"/>
      <c r="J8" s="2"/>
      <c r="K8" s="3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3"/>
    </row>
    <row r="10" spans="1:11" x14ac:dyDescent="0.25">
      <c r="A10" s="4" t="s">
        <v>4</v>
      </c>
      <c r="B10" s="4"/>
      <c r="C10" s="4"/>
      <c r="D10" s="4"/>
      <c r="E10" s="4"/>
      <c r="F10" s="4"/>
      <c r="G10" s="4"/>
      <c r="H10" s="4"/>
      <c r="I10" s="4"/>
      <c r="J10" s="4"/>
      <c r="K10" s="3"/>
    </row>
    <row r="11" spans="1:11" x14ac:dyDescent="0.25">
      <c r="A11" s="239" t="s">
        <v>99</v>
      </c>
      <c r="B11" s="214"/>
      <c r="C11" s="214"/>
      <c r="D11" s="214"/>
      <c r="E11" s="12"/>
      <c r="G11" s="4"/>
      <c r="H11" s="4"/>
      <c r="I11" s="4"/>
      <c r="J11" s="4"/>
      <c r="K11" s="3"/>
    </row>
    <row r="12" spans="1:11" ht="16.5" thickBot="1" x14ac:dyDescent="0.3">
      <c r="A12" s="6"/>
      <c r="B12" s="6"/>
      <c r="C12" s="6"/>
      <c r="D12" s="6"/>
      <c r="E12" s="6"/>
      <c r="F12" s="7"/>
      <c r="G12" s="6"/>
      <c r="H12" s="7"/>
      <c r="I12" s="6"/>
      <c r="J12" s="7"/>
      <c r="K12" s="7"/>
    </row>
    <row r="13" spans="1:11" x14ac:dyDescent="0.25">
      <c r="A13" s="16" t="s">
        <v>5</v>
      </c>
      <c r="B13" s="17"/>
      <c r="C13" s="18"/>
      <c r="D13" s="215" t="s">
        <v>100</v>
      </c>
      <c r="E13" s="215"/>
      <c r="F13" s="215"/>
      <c r="G13" s="215"/>
      <c r="H13" s="147"/>
      <c r="I13" s="18"/>
      <c r="J13" s="147"/>
      <c r="K13" s="148"/>
    </row>
    <row r="14" spans="1:11" x14ac:dyDescent="0.25">
      <c r="A14" s="239" t="s">
        <v>99</v>
      </c>
      <c r="B14" s="214"/>
      <c r="C14" s="214"/>
      <c r="F14" s="3"/>
      <c r="K14" s="80"/>
    </row>
    <row r="15" spans="1:11" ht="15.75" thickBot="1" x14ac:dyDescent="0.3">
      <c r="A15" s="19"/>
      <c r="F15" s="3"/>
      <c r="H15" s="149"/>
      <c r="I15" s="150"/>
      <c r="J15" s="3"/>
      <c r="K15" s="20"/>
    </row>
    <row r="16" spans="1:11" x14ac:dyDescent="0.25">
      <c r="A16" s="21" t="s">
        <v>6</v>
      </c>
      <c r="B16" s="180">
        <v>822</v>
      </c>
      <c r="C16" t="s">
        <v>7</v>
      </c>
      <c r="F16" s="3"/>
      <c r="H16" s="149"/>
      <c r="I16" s="150"/>
      <c r="J16" s="3"/>
      <c r="K16" s="22"/>
    </row>
    <row r="17" spans="1:11" x14ac:dyDescent="0.25">
      <c r="A17" s="23" t="s">
        <v>8</v>
      </c>
      <c r="B17" s="181">
        <v>6.4</v>
      </c>
      <c r="C17" t="s">
        <v>7</v>
      </c>
      <c r="F17" s="3"/>
      <c r="H17" s="3"/>
      <c r="J17" s="24"/>
      <c r="K17" s="20"/>
    </row>
    <row r="18" spans="1:11" x14ac:dyDescent="0.25">
      <c r="A18" s="25" t="s">
        <v>9</v>
      </c>
      <c r="B18" s="182">
        <v>5260.8</v>
      </c>
      <c r="C18" t="s">
        <v>101</v>
      </c>
      <c r="F18" s="3"/>
      <c r="H18" s="3"/>
      <c r="J18" s="24"/>
      <c r="K18" s="20"/>
    </row>
    <row r="19" spans="1:11" ht="15.75" thickBot="1" x14ac:dyDescent="0.3">
      <c r="A19" s="26" t="s">
        <v>10</v>
      </c>
      <c r="B19" s="183"/>
      <c r="C19" s="19" t="s">
        <v>101</v>
      </c>
      <c r="F19" s="3"/>
      <c r="H19" s="3"/>
      <c r="J19" s="24"/>
      <c r="K19" s="20"/>
    </row>
    <row r="20" spans="1:11" x14ac:dyDescent="0.25">
      <c r="A20" s="19"/>
      <c r="B20" s="27"/>
      <c r="F20" s="3"/>
      <c r="H20" s="3"/>
      <c r="J20" s="24"/>
      <c r="K20" s="20"/>
    </row>
    <row r="21" spans="1:11" ht="15.75" thickBot="1" x14ac:dyDescent="0.3">
      <c r="A21" s="161"/>
      <c r="B21" s="162"/>
      <c r="C21" s="163"/>
      <c r="D21" s="163"/>
      <c r="E21" s="163"/>
      <c r="F21" s="164"/>
      <c r="G21" s="163"/>
      <c r="H21" s="165"/>
      <c r="J21" s="3"/>
      <c r="K21" s="20"/>
    </row>
    <row r="22" spans="1:11" ht="26.25" thickBot="1" x14ac:dyDescent="0.3">
      <c r="A22" s="211" t="s">
        <v>113</v>
      </c>
      <c r="B22" s="212"/>
      <c r="C22" s="212"/>
      <c r="D22" s="166" t="s">
        <v>11</v>
      </c>
      <c r="E22" s="166" t="s">
        <v>12</v>
      </c>
      <c r="F22" s="167" t="s">
        <v>114</v>
      </c>
      <c r="G22" s="168" t="s">
        <v>14</v>
      </c>
      <c r="H22" s="169" t="s">
        <v>115</v>
      </c>
      <c r="I22" s="28"/>
      <c r="J22" s="29"/>
      <c r="K22" s="20"/>
    </row>
    <row r="23" spans="1:11" x14ac:dyDescent="0.25">
      <c r="A23" s="240" t="s">
        <v>15</v>
      </c>
      <c r="B23" s="241"/>
      <c r="C23" s="242"/>
      <c r="D23" s="30" t="s">
        <v>7</v>
      </c>
      <c r="E23" s="31" t="s">
        <v>16</v>
      </c>
      <c r="F23" s="32">
        <v>0</v>
      </c>
      <c r="G23" s="88">
        <v>13</v>
      </c>
      <c r="H23" s="185">
        <f>G23*F23</f>
        <v>0</v>
      </c>
      <c r="I23" s="28"/>
      <c r="J23" s="203"/>
      <c r="K23" s="20"/>
    </row>
    <row r="24" spans="1:11" x14ac:dyDescent="0.25">
      <c r="A24" s="234" t="s">
        <v>102</v>
      </c>
      <c r="B24" s="235"/>
      <c r="C24" s="235"/>
      <c r="D24" s="190"/>
      <c r="E24" s="191"/>
      <c r="F24" s="192">
        <v>0</v>
      </c>
      <c r="G24" s="193">
        <v>5260.8</v>
      </c>
      <c r="H24" s="189">
        <f>G24*F24</f>
        <v>0</v>
      </c>
      <c r="I24" s="28"/>
      <c r="J24" s="204"/>
      <c r="K24" s="20"/>
    </row>
    <row r="25" spans="1:11" x14ac:dyDescent="0.25">
      <c r="A25" s="236" t="s">
        <v>116</v>
      </c>
      <c r="B25" s="237"/>
      <c r="C25" s="237"/>
      <c r="D25" s="194" t="s">
        <v>18</v>
      </c>
      <c r="E25" s="195" t="s">
        <v>103</v>
      </c>
      <c r="F25" s="196">
        <v>0</v>
      </c>
      <c r="G25" s="197">
        <v>10521.6</v>
      </c>
      <c r="H25" s="186">
        <f>G25*F25</f>
        <v>0</v>
      </c>
      <c r="I25" s="28"/>
      <c r="J25" s="203"/>
      <c r="K25" s="37"/>
    </row>
    <row r="26" spans="1:11" ht="15.75" customHeight="1" x14ac:dyDescent="0.25">
      <c r="A26" s="151" t="s">
        <v>104</v>
      </c>
      <c r="B26" s="152"/>
      <c r="C26" s="152"/>
      <c r="D26" s="42" t="s">
        <v>19</v>
      </c>
      <c r="E26" s="43" t="s">
        <v>16</v>
      </c>
      <c r="F26" s="153">
        <v>0</v>
      </c>
      <c r="G26" s="198">
        <v>5260.8</v>
      </c>
      <c r="H26" s="186">
        <f t="shared" ref="H26:H29" si="0">G26*F26</f>
        <v>0</v>
      </c>
      <c r="I26" s="28"/>
      <c r="J26" s="203"/>
      <c r="K26" s="37"/>
    </row>
    <row r="27" spans="1:11" x14ac:dyDescent="0.25">
      <c r="A27" s="225" t="s">
        <v>112</v>
      </c>
      <c r="B27" s="226"/>
      <c r="C27" s="227"/>
      <c r="D27" s="42" t="s">
        <v>19</v>
      </c>
      <c r="E27" s="43" t="s">
        <v>16</v>
      </c>
      <c r="F27" s="44">
        <v>0</v>
      </c>
      <c r="G27" s="198">
        <v>5260.8</v>
      </c>
      <c r="H27" s="186">
        <f t="shared" si="0"/>
        <v>0</v>
      </c>
      <c r="I27" s="28"/>
      <c r="J27" s="203"/>
      <c r="K27" s="37"/>
    </row>
    <row r="28" spans="1:11" x14ac:dyDescent="0.25">
      <c r="A28" s="228" t="s">
        <v>105</v>
      </c>
      <c r="B28" s="229"/>
      <c r="C28" s="230"/>
      <c r="D28" s="36" t="s">
        <v>7</v>
      </c>
      <c r="E28" s="104"/>
      <c r="F28" s="44">
        <v>0</v>
      </c>
      <c r="G28" s="199">
        <v>1644</v>
      </c>
      <c r="H28" s="186">
        <f t="shared" si="0"/>
        <v>0</v>
      </c>
      <c r="I28" s="28"/>
      <c r="J28" s="203"/>
      <c r="K28" s="37"/>
    </row>
    <row r="29" spans="1:11" ht="15" customHeight="1" thickBot="1" x14ac:dyDescent="0.3">
      <c r="A29" s="231" t="s">
        <v>30</v>
      </c>
      <c r="B29" s="232"/>
      <c r="C29" s="233"/>
      <c r="D29" s="120" t="s">
        <v>7</v>
      </c>
      <c r="E29" s="121"/>
      <c r="F29" s="122">
        <v>0</v>
      </c>
      <c r="G29" s="200">
        <v>834.8</v>
      </c>
      <c r="H29" s="201">
        <f t="shared" si="0"/>
        <v>0</v>
      </c>
      <c r="I29" s="28"/>
      <c r="J29" s="203"/>
      <c r="K29" s="37"/>
    </row>
    <row r="30" spans="1:11" ht="15.75" thickBot="1" x14ac:dyDescent="0.3">
      <c r="A30" s="46"/>
      <c r="B30" s="47"/>
      <c r="C30" s="47"/>
      <c r="D30" s="47"/>
      <c r="E30" s="48"/>
      <c r="F30" s="48"/>
      <c r="G30" s="184" t="s">
        <v>20</v>
      </c>
      <c r="H30" s="202">
        <f>SUM(H23:H29)</f>
        <v>0</v>
      </c>
      <c r="I30" s="48"/>
      <c r="J30" s="184"/>
      <c r="K30" s="50"/>
    </row>
    <row r="31" spans="1:11" ht="29.45" customHeight="1" thickBot="1" x14ac:dyDescent="0.3">
      <c r="A31" s="46"/>
      <c r="B31" s="47"/>
      <c r="C31" s="47"/>
      <c r="D31" s="47"/>
      <c r="E31" s="51"/>
      <c r="F31" s="48"/>
      <c r="G31" s="48"/>
      <c r="H31" s="48"/>
      <c r="I31" s="48"/>
      <c r="J31" s="49" t="s">
        <v>21</v>
      </c>
      <c r="K31" s="52" t="s">
        <v>22</v>
      </c>
    </row>
    <row r="32" spans="1:11" ht="15.6" customHeight="1" thickBot="1" x14ac:dyDescent="0.3">
      <c r="A32" s="46"/>
      <c r="B32" s="47"/>
      <c r="C32" s="47"/>
      <c r="D32" s="47"/>
      <c r="E32" s="48"/>
      <c r="F32" s="48"/>
      <c r="G32" s="48"/>
      <c r="H32" s="48" t="s">
        <v>23</v>
      </c>
      <c r="I32" s="53" t="s">
        <v>13</v>
      </c>
      <c r="J32" s="54">
        <f>H30*0.2</f>
        <v>0</v>
      </c>
      <c r="K32" s="8">
        <f>H30*1.2</f>
        <v>0</v>
      </c>
    </row>
    <row r="33" spans="1:13" ht="15.75" customHeight="1" thickBot="1" x14ac:dyDescent="0.3">
      <c r="A33" s="55"/>
      <c r="B33" s="56"/>
      <c r="C33" s="56"/>
      <c r="D33" s="56"/>
      <c r="E33" s="56"/>
      <c r="F33" s="57"/>
      <c r="G33" s="58"/>
      <c r="H33" s="58"/>
      <c r="I33" s="59"/>
      <c r="J33" s="60"/>
      <c r="K33" s="61"/>
    </row>
    <row r="34" spans="1:13" ht="15.75" customHeight="1" x14ac:dyDescent="0.25">
      <c r="A34" s="62"/>
      <c r="F34" s="3"/>
      <c r="G34" s="63"/>
      <c r="H34" s="64"/>
      <c r="I34" s="65"/>
      <c r="J34" s="64"/>
      <c r="K34" s="147"/>
    </row>
    <row r="35" spans="1:13" x14ac:dyDescent="0.25">
      <c r="A35" s="66" t="s">
        <v>24</v>
      </c>
      <c r="B35" s="67"/>
      <c r="C35" s="67"/>
      <c r="D35" s="67"/>
      <c r="E35" s="67"/>
      <c r="F35" s="67"/>
      <c r="G35" s="68"/>
      <c r="H35" s="68"/>
      <c r="I35" s="69"/>
      <c r="J35" s="68"/>
      <c r="K35" s="68"/>
      <c r="L35" s="2"/>
      <c r="M35" s="2"/>
    </row>
    <row r="36" spans="1:13" x14ac:dyDescent="0.25">
      <c r="A36" s="66" t="s">
        <v>25</v>
      </c>
      <c r="B36" s="67"/>
      <c r="C36" s="67"/>
      <c r="D36" s="67"/>
      <c r="E36" s="67"/>
      <c r="F36" s="67"/>
      <c r="G36" s="70"/>
      <c r="H36" s="70"/>
      <c r="I36" s="71"/>
      <c r="J36" s="72"/>
      <c r="K36" s="73"/>
      <c r="L36" s="2"/>
      <c r="M36" s="2"/>
    </row>
    <row r="37" spans="1:13" ht="15" customHeight="1" x14ac:dyDescent="0.25">
      <c r="A37" s="178" t="s">
        <v>26</v>
      </c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</row>
    <row r="38" spans="1:13" x14ac:dyDescent="0.25">
      <c r="A38" s="118"/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</row>
    <row r="39" spans="1:13" x14ac:dyDescent="0.25">
      <c r="F39" s="3"/>
      <c r="H39" s="3"/>
      <c r="J39" s="3"/>
      <c r="K39" s="3"/>
    </row>
    <row r="40" spans="1:13" x14ac:dyDescent="0.25">
      <c r="A40" s="119"/>
      <c r="B40" s="119"/>
      <c r="C40" s="2"/>
      <c r="D40" s="2"/>
      <c r="E40" s="2"/>
      <c r="F40" s="2"/>
      <c r="G40" s="74" t="s">
        <v>27</v>
      </c>
      <c r="H40" s="74"/>
      <c r="I40" s="74"/>
      <c r="J40" s="3"/>
      <c r="K40" s="3"/>
    </row>
    <row r="41" spans="1:13" x14ac:dyDescent="0.25">
      <c r="A41" s="210" t="s">
        <v>28</v>
      </c>
      <c r="B41" s="210"/>
      <c r="C41" s="210"/>
      <c r="D41" s="1"/>
      <c r="E41" s="1"/>
      <c r="F41" s="2"/>
      <c r="G41" s="74" t="s">
        <v>29</v>
      </c>
      <c r="H41" s="74"/>
      <c r="I41" s="74"/>
      <c r="J41" s="3"/>
      <c r="K41" s="3"/>
    </row>
  </sheetData>
  <mergeCells count="12">
    <mergeCell ref="B4:F4"/>
    <mergeCell ref="A11:D11"/>
    <mergeCell ref="D13:G13"/>
    <mergeCell ref="A14:C14"/>
    <mergeCell ref="A23:C23"/>
    <mergeCell ref="A27:C27"/>
    <mergeCell ref="A28:C28"/>
    <mergeCell ref="A29:C29"/>
    <mergeCell ref="A41:C41"/>
    <mergeCell ref="A22:C22"/>
    <mergeCell ref="A24:C24"/>
    <mergeCell ref="A25:C25"/>
  </mergeCells>
  <pageMargins left="0.7" right="0.7" top="0.75" bottom="0.75" header="0.3" footer="0.3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7665B-0BFE-4632-8F31-C593C17236D2}">
  <sheetPr>
    <tabColor theme="0"/>
    <pageSetUpPr fitToPage="1"/>
  </sheetPr>
  <dimension ref="A1:M42"/>
  <sheetViews>
    <sheetView workbookViewId="0">
      <selection activeCell="A30" sqref="A30:C30"/>
    </sheetView>
  </sheetViews>
  <sheetFormatPr defaultRowHeight="15" x14ac:dyDescent="0.25"/>
  <cols>
    <col min="1" max="1" width="20" customWidth="1"/>
    <col min="2" max="2" width="10.7109375" customWidth="1"/>
    <col min="3" max="3" width="25.140625" customWidth="1"/>
    <col min="4" max="5" width="10.7109375" customWidth="1"/>
    <col min="6" max="8" width="14.28515625" customWidth="1"/>
    <col min="9" max="9" width="7.140625" customWidth="1"/>
    <col min="10" max="11" width="12.85546875" customWidth="1"/>
  </cols>
  <sheetData>
    <row r="1" spans="1:11" x14ac:dyDescent="0.25">
      <c r="A1" s="1" t="s">
        <v>118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25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3"/>
    </row>
    <row r="4" spans="1:11" x14ac:dyDescent="0.25">
      <c r="A4" s="2"/>
      <c r="B4" s="12" t="s">
        <v>40</v>
      </c>
      <c r="C4" s="1"/>
      <c r="D4" s="2"/>
      <c r="E4" s="2"/>
      <c r="F4" s="2"/>
      <c r="G4" s="2"/>
      <c r="H4" s="2"/>
      <c r="I4" s="2"/>
      <c r="J4" s="2"/>
      <c r="K4" s="3"/>
    </row>
    <row r="5" spans="1:11" x14ac:dyDescent="0.25">
      <c r="A5" s="5" t="s">
        <v>1</v>
      </c>
      <c r="B5" s="1" t="s">
        <v>107</v>
      </c>
      <c r="C5" s="2"/>
      <c r="D5" s="2"/>
      <c r="E5" s="2"/>
      <c r="F5" s="2"/>
      <c r="G5" s="2"/>
      <c r="H5" s="2"/>
      <c r="I5" s="2"/>
      <c r="J5" s="2"/>
      <c r="K5" s="3"/>
    </row>
    <row r="6" spans="1:11" x14ac:dyDescent="0.25">
      <c r="A6" s="4"/>
      <c r="B6" s="2"/>
      <c r="C6" s="2"/>
      <c r="D6" s="2"/>
      <c r="E6" s="2"/>
      <c r="F6" s="2"/>
      <c r="G6" s="2"/>
      <c r="H6" s="2"/>
      <c r="I6" s="2"/>
      <c r="J6" s="2"/>
      <c r="K6" s="3"/>
    </row>
    <row r="7" spans="1:11" x14ac:dyDescent="0.25">
      <c r="A7" s="2" t="s">
        <v>2</v>
      </c>
      <c r="B7" s="2"/>
      <c r="C7" s="2"/>
      <c r="D7" s="2"/>
      <c r="E7" s="2"/>
      <c r="F7" s="2"/>
      <c r="G7" s="2"/>
      <c r="H7" s="2"/>
      <c r="I7" s="2"/>
      <c r="J7" s="2"/>
      <c r="K7" s="3"/>
    </row>
    <row r="8" spans="1:11" x14ac:dyDescent="0.25">
      <c r="A8" s="2" t="s">
        <v>3</v>
      </c>
      <c r="B8" s="2"/>
      <c r="C8" s="2"/>
      <c r="D8" s="2"/>
      <c r="E8" s="2"/>
      <c r="F8" s="2"/>
      <c r="G8" s="2"/>
      <c r="H8" s="2"/>
      <c r="I8" s="2"/>
      <c r="J8" s="2"/>
      <c r="K8" s="3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3"/>
    </row>
    <row r="10" spans="1:11" x14ac:dyDescent="0.25">
      <c r="A10" s="4" t="s">
        <v>4</v>
      </c>
      <c r="B10" s="4"/>
      <c r="C10" s="4"/>
      <c r="D10" s="4"/>
      <c r="E10" s="4"/>
      <c r="F10" s="4"/>
      <c r="G10" s="4"/>
      <c r="H10" s="4"/>
      <c r="I10" s="4"/>
      <c r="J10" s="4"/>
      <c r="K10" s="3"/>
    </row>
    <row r="11" spans="1:11" x14ac:dyDescent="0.25">
      <c r="A11" s="214" t="s">
        <v>108</v>
      </c>
      <c r="B11" s="214"/>
      <c r="C11" s="214"/>
      <c r="E11" s="77"/>
      <c r="F11" s="78"/>
      <c r="G11" s="11"/>
      <c r="H11" s="4"/>
      <c r="I11" s="4"/>
      <c r="J11" s="4"/>
      <c r="K11" s="3"/>
    </row>
    <row r="12" spans="1:11" ht="16.5" thickBot="1" x14ac:dyDescent="0.3">
      <c r="A12" s="6"/>
      <c r="B12" s="6"/>
      <c r="C12" s="6"/>
      <c r="D12" s="6"/>
      <c r="E12" s="6"/>
      <c r="F12" s="7"/>
      <c r="G12" s="6"/>
      <c r="H12" s="7"/>
      <c r="I12" s="6"/>
      <c r="J12" s="7"/>
      <c r="K12" s="7"/>
    </row>
    <row r="13" spans="1:11" x14ac:dyDescent="0.25">
      <c r="A13" s="16" t="s">
        <v>5</v>
      </c>
      <c r="B13" s="17"/>
      <c r="C13" s="18"/>
      <c r="D13" s="215" t="s">
        <v>109</v>
      </c>
      <c r="E13" s="215"/>
      <c r="F13" s="215"/>
      <c r="G13" s="215"/>
      <c r="H13" s="215"/>
      <c r="I13" s="215"/>
      <c r="J13" s="147"/>
      <c r="K13" s="148"/>
    </row>
    <row r="14" spans="1:11" x14ac:dyDescent="0.25">
      <c r="A14" s="214" t="s">
        <v>108</v>
      </c>
      <c r="B14" s="214"/>
      <c r="C14" s="214"/>
      <c r="D14" s="79"/>
      <c r="F14" s="3"/>
      <c r="H14" s="79"/>
      <c r="I14" s="79"/>
      <c r="K14" s="80"/>
    </row>
    <row r="15" spans="1:11" ht="15.75" thickBot="1" x14ac:dyDescent="0.3">
      <c r="A15" s="19"/>
      <c r="F15" s="3"/>
      <c r="H15" s="81"/>
      <c r="I15" s="10"/>
      <c r="J15" s="82"/>
      <c r="K15" s="20"/>
    </row>
    <row r="16" spans="1:11" x14ac:dyDescent="0.25">
      <c r="A16" s="21" t="s">
        <v>6</v>
      </c>
      <c r="B16" s="180">
        <v>1900</v>
      </c>
      <c r="C16" t="s">
        <v>7</v>
      </c>
      <c r="F16" s="3"/>
      <c r="H16" s="81"/>
      <c r="I16" s="10"/>
      <c r="J16" s="82"/>
      <c r="K16" s="22"/>
    </row>
    <row r="17" spans="1:11" x14ac:dyDescent="0.25">
      <c r="A17" s="23" t="s">
        <v>8</v>
      </c>
      <c r="B17" s="181">
        <v>6.1</v>
      </c>
      <c r="C17" t="s">
        <v>7</v>
      </c>
      <c r="F17" s="3"/>
      <c r="H17" s="10"/>
      <c r="I17" s="10"/>
      <c r="J17" s="83"/>
      <c r="K17" s="20"/>
    </row>
    <row r="18" spans="1:11" ht="17.25" x14ac:dyDescent="0.25">
      <c r="A18" s="25" t="s">
        <v>9</v>
      </c>
      <c r="B18" s="182">
        <v>11590</v>
      </c>
      <c r="C18" t="s">
        <v>34</v>
      </c>
      <c r="F18" s="3"/>
      <c r="H18" s="10"/>
      <c r="I18" s="10"/>
      <c r="J18" s="83"/>
      <c r="K18" s="20"/>
    </row>
    <row r="19" spans="1:11" ht="18" thickBot="1" x14ac:dyDescent="0.3">
      <c r="A19" s="26" t="s">
        <v>10</v>
      </c>
      <c r="B19" s="183"/>
      <c r="C19" t="s">
        <v>34</v>
      </c>
      <c r="D19" s="84"/>
      <c r="F19" s="3"/>
      <c r="H19" s="3"/>
      <c r="J19" s="24"/>
      <c r="K19" s="20"/>
    </row>
    <row r="20" spans="1:11" x14ac:dyDescent="0.25">
      <c r="A20" s="19"/>
      <c r="B20" s="27"/>
      <c r="F20" s="3"/>
      <c r="H20" s="3"/>
      <c r="J20" s="24"/>
      <c r="K20" s="20"/>
    </row>
    <row r="21" spans="1:11" ht="15.75" thickBot="1" x14ac:dyDescent="0.3">
      <c r="A21" s="161"/>
      <c r="B21" s="162"/>
      <c r="C21" s="163"/>
      <c r="D21" s="163"/>
      <c r="E21" s="163"/>
      <c r="F21" s="164"/>
      <c r="G21" s="163"/>
      <c r="H21" s="165"/>
      <c r="J21" s="3"/>
      <c r="K21" s="20"/>
    </row>
    <row r="22" spans="1:11" ht="26.25" thickBot="1" x14ac:dyDescent="0.3">
      <c r="A22" s="211" t="s">
        <v>113</v>
      </c>
      <c r="B22" s="212"/>
      <c r="C22" s="212"/>
      <c r="D22" s="166" t="s">
        <v>11</v>
      </c>
      <c r="E22" s="166" t="s">
        <v>12</v>
      </c>
      <c r="F22" s="167" t="s">
        <v>114</v>
      </c>
      <c r="G22" s="168" t="s">
        <v>14</v>
      </c>
      <c r="H22" s="169" t="s">
        <v>115</v>
      </c>
      <c r="I22" s="28"/>
      <c r="J22" s="29"/>
      <c r="K22" s="20"/>
    </row>
    <row r="23" spans="1:11" x14ac:dyDescent="0.25">
      <c r="A23" s="154" t="s">
        <v>15</v>
      </c>
      <c r="B23" s="86"/>
      <c r="C23" s="87"/>
      <c r="D23" s="30" t="s">
        <v>7</v>
      </c>
      <c r="E23" s="31" t="s">
        <v>16</v>
      </c>
      <c r="F23" s="32">
        <v>0</v>
      </c>
      <c r="G23" s="170">
        <v>13</v>
      </c>
      <c r="H23" s="174">
        <f t="shared" ref="H23:H30" si="0">F23*G23</f>
        <v>0</v>
      </c>
      <c r="I23" s="28"/>
      <c r="J23" s="34"/>
      <c r="K23" s="37"/>
    </row>
    <row r="24" spans="1:11" x14ac:dyDescent="0.25">
      <c r="A24" s="151" t="s">
        <v>104</v>
      </c>
      <c r="B24" s="152"/>
      <c r="C24" s="152"/>
      <c r="D24" s="42" t="s">
        <v>19</v>
      </c>
      <c r="E24" s="43" t="s">
        <v>16</v>
      </c>
      <c r="F24" s="95">
        <v>0</v>
      </c>
      <c r="G24" s="171">
        <v>11590</v>
      </c>
      <c r="H24" s="175">
        <f t="shared" si="0"/>
        <v>0</v>
      </c>
      <c r="I24" s="28"/>
      <c r="J24" s="34"/>
      <c r="K24" s="37"/>
    </row>
    <row r="25" spans="1:11" x14ac:dyDescent="0.25">
      <c r="A25" s="155" t="s">
        <v>116</v>
      </c>
      <c r="B25" s="156"/>
      <c r="C25" s="157"/>
      <c r="D25" s="99" t="s">
        <v>18</v>
      </c>
      <c r="E25" s="100" t="s">
        <v>32</v>
      </c>
      <c r="F25" s="101">
        <v>0</v>
      </c>
      <c r="G25" s="171">
        <v>11590</v>
      </c>
      <c r="H25" s="175">
        <f t="shared" si="0"/>
        <v>0</v>
      </c>
      <c r="I25" s="28"/>
      <c r="J25" s="34"/>
      <c r="K25" s="37"/>
    </row>
    <row r="26" spans="1:11" ht="15" customHeight="1" x14ac:dyDescent="0.25">
      <c r="A26" s="245" t="s">
        <v>33</v>
      </c>
      <c r="B26" s="246"/>
      <c r="C26" s="247"/>
      <c r="D26" s="42" t="s">
        <v>19</v>
      </c>
      <c r="E26" s="43" t="s">
        <v>16</v>
      </c>
      <c r="F26" s="102">
        <v>0</v>
      </c>
      <c r="G26" s="171">
        <v>11590</v>
      </c>
      <c r="H26" s="175">
        <f t="shared" si="0"/>
        <v>0</v>
      </c>
      <c r="I26" s="28"/>
      <c r="J26" s="34"/>
      <c r="K26" s="37"/>
    </row>
    <row r="27" spans="1:11" x14ac:dyDescent="0.25">
      <c r="A27" s="155" t="s">
        <v>127</v>
      </c>
      <c r="B27" s="156"/>
      <c r="C27" s="157"/>
      <c r="D27" s="99" t="s">
        <v>101</v>
      </c>
      <c r="E27" s="100" t="s">
        <v>110</v>
      </c>
      <c r="F27" s="101">
        <v>0</v>
      </c>
      <c r="G27" s="171">
        <v>11590</v>
      </c>
      <c r="H27" s="175">
        <f t="shared" si="0"/>
        <v>0</v>
      </c>
      <c r="I27" s="28"/>
      <c r="J27" s="34"/>
      <c r="K27" s="37"/>
    </row>
    <row r="28" spans="1:11" ht="29.45" customHeight="1" x14ac:dyDescent="0.25">
      <c r="A28" s="245" t="s">
        <v>128</v>
      </c>
      <c r="B28" s="246"/>
      <c r="C28" s="247"/>
      <c r="D28" s="42" t="s">
        <v>19</v>
      </c>
      <c r="E28" s="158" t="s">
        <v>111</v>
      </c>
      <c r="F28" s="159">
        <v>0</v>
      </c>
      <c r="G28" s="187">
        <v>11590</v>
      </c>
      <c r="H28" s="188">
        <f t="shared" si="0"/>
        <v>0</v>
      </c>
      <c r="I28" s="103"/>
      <c r="J28" s="34"/>
      <c r="K28" s="37"/>
    </row>
    <row r="29" spans="1:11" ht="15.75" customHeight="1" x14ac:dyDescent="0.25">
      <c r="A29" s="228" t="s">
        <v>30</v>
      </c>
      <c r="B29" s="229"/>
      <c r="C29" s="230"/>
      <c r="D29" s="36" t="s">
        <v>7</v>
      </c>
      <c r="E29" s="45"/>
      <c r="F29" s="106">
        <v>0</v>
      </c>
      <c r="G29" s="171">
        <v>1915</v>
      </c>
      <c r="H29" s="175">
        <f t="shared" si="0"/>
        <v>0</v>
      </c>
      <c r="I29" s="103"/>
      <c r="J29" s="34"/>
      <c r="K29" s="37"/>
    </row>
    <row r="30" spans="1:11" ht="15.75" customHeight="1" thickBot="1" x14ac:dyDescent="0.3">
      <c r="A30" s="243" t="s">
        <v>130</v>
      </c>
      <c r="B30" s="244"/>
      <c r="C30" s="244"/>
      <c r="D30" s="107" t="s">
        <v>39</v>
      </c>
      <c r="E30" s="108" t="s">
        <v>36</v>
      </c>
      <c r="F30" s="109">
        <v>0</v>
      </c>
      <c r="G30" s="173">
        <v>1330</v>
      </c>
      <c r="H30" s="177">
        <f t="shared" si="0"/>
        <v>0</v>
      </c>
      <c r="I30" s="14"/>
      <c r="J30" s="103"/>
      <c r="K30" s="111"/>
    </row>
    <row r="31" spans="1:11" ht="15.75" thickBot="1" x14ac:dyDescent="0.3">
      <c r="A31" s="46"/>
      <c r="B31" s="47"/>
      <c r="C31" s="47"/>
      <c r="D31" s="113"/>
      <c r="E31" s="48"/>
      <c r="F31" s="48"/>
      <c r="G31" s="48" t="s">
        <v>20</v>
      </c>
      <c r="H31" s="114">
        <f>SUM(H23:H30)</f>
        <v>0</v>
      </c>
      <c r="I31" s="48"/>
      <c r="J31" s="49"/>
      <c r="K31" s="50"/>
    </row>
    <row r="32" spans="1:11" ht="15.75" thickBot="1" x14ac:dyDescent="0.3">
      <c r="A32" s="46"/>
      <c r="B32" s="47"/>
      <c r="C32" s="47"/>
      <c r="D32" s="47"/>
      <c r="E32" s="51"/>
      <c r="F32" s="48"/>
      <c r="G32" s="48"/>
      <c r="H32" s="48"/>
      <c r="I32" s="48"/>
      <c r="J32" s="49" t="s">
        <v>21</v>
      </c>
      <c r="K32" s="52" t="s">
        <v>22</v>
      </c>
    </row>
    <row r="33" spans="1:13" ht="15.75" thickBot="1" x14ac:dyDescent="0.3">
      <c r="A33" s="46"/>
      <c r="B33" s="47"/>
      <c r="C33" s="47"/>
      <c r="D33" s="47"/>
      <c r="E33" s="48"/>
      <c r="F33" s="48"/>
      <c r="G33" s="48"/>
      <c r="H33" s="48" t="s">
        <v>23</v>
      </c>
      <c r="I33" s="53" t="s">
        <v>13</v>
      </c>
      <c r="J33" s="54">
        <f>H31*0.2</f>
        <v>0</v>
      </c>
      <c r="K33" s="8">
        <f>H31*1.2</f>
        <v>0</v>
      </c>
    </row>
    <row r="34" spans="1:13" ht="15.75" thickBot="1" x14ac:dyDescent="0.3">
      <c r="A34" s="55"/>
      <c r="B34" s="56"/>
      <c r="C34" s="56"/>
      <c r="D34" s="56"/>
      <c r="E34" s="56"/>
      <c r="F34" s="57"/>
      <c r="G34" s="58"/>
      <c r="H34" s="58"/>
      <c r="I34" s="59"/>
      <c r="J34" s="60"/>
      <c r="K34" s="61"/>
    </row>
    <row r="35" spans="1:13" x14ac:dyDescent="0.25">
      <c r="A35" s="62"/>
      <c r="F35" s="3"/>
      <c r="G35" s="63"/>
      <c r="H35" s="64"/>
      <c r="I35" s="65"/>
      <c r="J35" s="64"/>
      <c r="K35" s="147"/>
    </row>
    <row r="36" spans="1:13" x14ac:dyDescent="0.25">
      <c r="A36" s="66" t="s">
        <v>24</v>
      </c>
      <c r="B36" s="67"/>
      <c r="C36" s="67"/>
      <c r="D36" s="67"/>
      <c r="E36" s="67"/>
      <c r="F36" s="67"/>
      <c r="G36" s="68"/>
      <c r="H36" s="68"/>
      <c r="I36" s="69"/>
      <c r="J36" s="68"/>
      <c r="K36" s="68"/>
      <c r="L36" s="2"/>
      <c r="M36" s="2"/>
    </row>
    <row r="37" spans="1:13" x14ac:dyDescent="0.25">
      <c r="A37" s="66" t="s">
        <v>25</v>
      </c>
      <c r="B37" s="67"/>
      <c r="C37" s="67"/>
      <c r="D37" s="67"/>
      <c r="E37" s="67"/>
      <c r="F37" s="67"/>
      <c r="G37" s="70"/>
      <c r="H37" s="70"/>
      <c r="I37" s="71"/>
      <c r="J37" s="72"/>
      <c r="K37" s="73"/>
      <c r="L37" s="2"/>
      <c r="M37" s="2"/>
    </row>
    <row r="38" spans="1:13" ht="15" customHeight="1" x14ac:dyDescent="0.25">
      <c r="A38" s="178" t="s">
        <v>26</v>
      </c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</row>
    <row r="39" spans="1:13" x14ac:dyDescent="0.25">
      <c r="A39" s="118"/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</row>
    <row r="40" spans="1:13" x14ac:dyDescent="0.25">
      <c r="F40" s="3"/>
      <c r="H40" s="3"/>
      <c r="J40" s="3"/>
      <c r="K40" s="3"/>
    </row>
    <row r="41" spans="1:13" x14ac:dyDescent="0.25">
      <c r="A41" s="119"/>
      <c r="B41" s="119"/>
      <c r="C41" s="2"/>
      <c r="D41" s="2"/>
      <c r="E41" s="2"/>
      <c r="F41" s="2"/>
      <c r="G41" s="74" t="s">
        <v>27</v>
      </c>
      <c r="H41" s="74"/>
      <c r="I41" s="74"/>
      <c r="J41" s="3"/>
      <c r="K41" s="3"/>
    </row>
    <row r="42" spans="1:13" x14ac:dyDescent="0.25">
      <c r="A42" s="210" t="s">
        <v>28</v>
      </c>
      <c r="B42" s="210"/>
      <c r="C42" s="210"/>
      <c r="D42" s="1"/>
      <c r="E42" s="1"/>
      <c r="F42" s="2"/>
      <c r="G42" s="74" t="s">
        <v>29</v>
      </c>
      <c r="H42" s="74"/>
      <c r="I42" s="74"/>
      <c r="J42" s="3"/>
      <c r="K42" s="3"/>
    </row>
  </sheetData>
  <mergeCells count="9">
    <mergeCell ref="A30:C30"/>
    <mergeCell ref="A42:C42"/>
    <mergeCell ref="A22:C22"/>
    <mergeCell ref="A11:C11"/>
    <mergeCell ref="D13:I13"/>
    <mergeCell ref="A14:C14"/>
    <mergeCell ref="A26:C26"/>
    <mergeCell ref="A28:C28"/>
    <mergeCell ref="A29:C29"/>
  </mergeCells>
  <pageMargins left="0.7" right="0.7" top="0.75" bottom="0.75" header="0.3" footer="0.3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19D72-C0AF-4617-B0F5-DF4E5C591EDC}">
  <sheetPr>
    <tabColor theme="0"/>
    <pageSetUpPr fitToPage="1"/>
  </sheetPr>
  <dimension ref="A1:M42"/>
  <sheetViews>
    <sheetView topLeftCell="A7" workbookViewId="0">
      <selection activeCell="A30" sqref="A30:C30"/>
    </sheetView>
  </sheetViews>
  <sheetFormatPr defaultRowHeight="15" x14ac:dyDescent="0.25"/>
  <cols>
    <col min="1" max="1" width="20" customWidth="1"/>
    <col min="2" max="2" width="10.7109375" customWidth="1"/>
    <col min="3" max="3" width="25.5703125" customWidth="1"/>
    <col min="4" max="5" width="10.7109375" customWidth="1"/>
    <col min="6" max="8" width="14.28515625" customWidth="1"/>
    <col min="9" max="9" width="7.140625" customWidth="1"/>
    <col min="10" max="11" width="12.85546875" customWidth="1"/>
  </cols>
  <sheetData>
    <row r="1" spans="1:11" x14ac:dyDescent="0.25">
      <c r="A1" s="1" t="s">
        <v>119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25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3"/>
    </row>
    <row r="4" spans="1:11" x14ac:dyDescent="0.25">
      <c r="A4" s="2"/>
      <c r="B4" s="12" t="s">
        <v>40</v>
      </c>
      <c r="C4" s="1"/>
      <c r="D4" s="2"/>
      <c r="E4" s="2"/>
      <c r="F4" s="2"/>
      <c r="G4" s="2"/>
      <c r="H4" s="2"/>
      <c r="I4" s="2"/>
      <c r="J4" s="2"/>
      <c r="K4" s="3"/>
    </row>
    <row r="5" spans="1:11" x14ac:dyDescent="0.25">
      <c r="A5" s="5" t="s">
        <v>1</v>
      </c>
      <c r="B5" s="213" t="s">
        <v>43</v>
      </c>
      <c r="C5" s="210"/>
      <c r="D5" s="2"/>
      <c r="E5" s="2"/>
      <c r="F5" s="2"/>
      <c r="G5" s="2"/>
      <c r="H5" s="2"/>
      <c r="I5" s="2"/>
      <c r="J5" s="2"/>
      <c r="K5" s="3"/>
    </row>
    <row r="6" spans="1:11" x14ac:dyDescent="0.25">
      <c r="A6" s="4"/>
      <c r="B6" s="2"/>
      <c r="C6" s="2"/>
      <c r="D6" s="2"/>
      <c r="E6" s="2"/>
      <c r="F6" s="2"/>
      <c r="G6" s="2"/>
      <c r="H6" s="2"/>
      <c r="I6" s="2"/>
      <c r="J6" s="2"/>
      <c r="K6" s="3"/>
    </row>
    <row r="7" spans="1:11" x14ac:dyDescent="0.25">
      <c r="A7" s="2" t="s">
        <v>2</v>
      </c>
      <c r="B7" s="2"/>
      <c r="C7" s="2"/>
      <c r="D7" s="2"/>
      <c r="E7" s="2"/>
      <c r="F7" s="2"/>
      <c r="G7" s="2"/>
      <c r="H7" s="2"/>
      <c r="I7" s="2"/>
      <c r="J7" s="2"/>
      <c r="K7" s="3"/>
    </row>
    <row r="8" spans="1:11" x14ac:dyDescent="0.25">
      <c r="A8" s="2" t="s">
        <v>3</v>
      </c>
      <c r="B8" s="2"/>
      <c r="C8" s="2"/>
      <c r="D8" s="2"/>
      <c r="E8" s="2"/>
      <c r="F8" s="2"/>
      <c r="G8" s="2"/>
      <c r="H8" s="2"/>
      <c r="I8" s="2"/>
      <c r="J8" s="2"/>
      <c r="K8" s="3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3"/>
    </row>
    <row r="10" spans="1:11" x14ac:dyDescent="0.25">
      <c r="A10" s="4" t="s">
        <v>4</v>
      </c>
      <c r="B10" s="4"/>
      <c r="C10" s="4"/>
      <c r="D10" s="4"/>
      <c r="E10" s="4"/>
      <c r="F10" s="4"/>
      <c r="G10" s="4"/>
      <c r="H10" s="4"/>
      <c r="I10" s="4"/>
      <c r="J10" s="4"/>
      <c r="K10" s="3"/>
    </row>
    <row r="11" spans="1:11" x14ac:dyDescent="0.25">
      <c r="A11" s="214" t="s">
        <v>51</v>
      </c>
      <c r="B11" s="214"/>
      <c r="C11" s="214"/>
      <c r="E11" s="77"/>
      <c r="F11" s="78"/>
      <c r="G11" s="11"/>
      <c r="H11" s="4"/>
      <c r="I11" s="4"/>
      <c r="J11" s="4"/>
      <c r="K11" s="3"/>
    </row>
    <row r="12" spans="1:11" ht="16.5" thickBot="1" x14ac:dyDescent="0.3">
      <c r="A12" s="6"/>
      <c r="B12" s="6"/>
      <c r="C12" s="6"/>
      <c r="D12" s="6"/>
      <c r="E12" s="6"/>
      <c r="F12" s="7"/>
      <c r="G12" s="6"/>
      <c r="H12" s="7"/>
      <c r="I12" s="6"/>
      <c r="J12" s="7"/>
      <c r="K12" s="7"/>
    </row>
    <row r="13" spans="1:11" x14ac:dyDescent="0.25">
      <c r="A13" s="16" t="s">
        <v>5</v>
      </c>
      <c r="B13" s="17"/>
      <c r="C13" s="18"/>
      <c r="D13" s="215" t="s">
        <v>52</v>
      </c>
      <c r="E13" s="215"/>
      <c r="F13" s="215"/>
      <c r="G13" s="215"/>
      <c r="H13" s="215"/>
      <c r="I13" s="215"/>
      <c r="J13" s="215"/>
      <c r="K13" s="216"/>
    </row>
    <row r="14" spans="1:11" x14ac:dyDescent="0.25">
      <c r="A14" s="248" t="s">
        <v>129</v>
      </c>
      <c r="B14" s="214"/>
      <c r="C14" s="214"/>
      <c r="D14" s="79"/>
      <c r="F14" s="3"/>
      <c r="H14" s="79"/>
      <c r="I14" s="79"/>
      <c r="K14" s="80"/>
    </row>
    <row r="15" spans="1:11" ht="15.75" thickBot="1" x14ac:dyDescent="0.3">
      <c r="A15" s="19"/>
      <c r="F15" s="3"/>
      <c r="H15" s="81"/>
      <c r="I15" s="10"/>
      <c r="J15" s="82"/>
      <c r="K15" s="20"/>
    </row>
    <row r="16" spans="1:11" x14ac:dyDescent="0.25">
      <c r="A16" s="21" t="s">
        <v>6</v>
      </c>
      <c r="B16" s="180">
        <v>1645</v>
      </c>
      <c r="C16" t="s">
        <v>7</v>
      </c>
      <c r="F16" s="3"/>
      <c r="H16" s="81"/>
      <c r="I16" s="10"/>
      <c r="J16" s="82"/>
      <c r="K16" s="22"/>
    </row>
    <row r="17" spans="1:11" x14ac:dyDescent="0.25">
      <c r="A17" s="23" t="s">
        <v>8</v>
      </c>
      <c r="B17" s="181">
        <v>6.15</v>
      </c>
      <c r="C17" t="s">
        <v>7</v>
      </c>
      <c r="F17" s="3"/>
      <c r="H17" s="10"/>
      <c r="I17" s="10"/>
      <c r="J17" s="83"/>
      <c r="K17" s="20"/>
    </row>
    <row r="18" spans="1:11" ht="17.25" x14ac:dyDescent="0.25">
      <c r="A18" s="25" t="s">
        <v>9</v>
      </c>
      <c r="B18" s="182">
        <v>10116.75</v>
      </c>
      <c r="C18" t="s">
        <v>34</v>
      </c>
      <c r="F18" s="3"/>
      <c r="H18" s="10"/>
      <c r="I18" s="10"/>
      <c r="J18" s="83"/>
      <c r="K18" s="20"/>
    </row>
    <row r="19" spans="1:11" ht="18" thickBot="1" x14ac:dyDescent="0.3">
      <c r="A19" s="26" t="s">
        <v>10</v>
      </c>
      <c r="B19" s="183"/>
      <c r="C19" t="s">
        <v>34</v>
      </c>
      <c r="D19" s="84"/>
      <c r="F19" s="3"/>
      <c r="H19" s="3"/>
      <c r="J19" s="24"/>
      <c r="K19" s="20"/>
    </row>
    <row r="20" spans="1:11" x14ac:dyDescent="0.25">
      <c r="A20" s="19"/>
      <c r="B20" s="27"/>
      <c r="F20" s="3"/>
      <c r="H20" s="3"/>
      <c r="J20" s="24"/>
      <c r="K20" s="20"/>
    </row>
    <row r="21" spans="1:11" ht="15.75" thickBot="1" x14ac:dyDescent="0.3">
      <c r="A21" s="161"/>
      <c r="B21" s="162"/>
      <c r="C21" s="163"/>
      <c r="D21" s="163"/>
      <c r="E21" s="163"/>
      <c r="F21" s="164"/>
      <c r="G21" s="163"/>
      <c r="H21" s="165"/>
      <c r="J21" s="3"/>
      <c r="K21" s="20"/>
    </row>
    <row r="22" spans="1:11" ht="26.25" thickBot="1" x14ac:dyDescent="0.3">
      <c r="A22" s="211" t="s">
        <v>113</v>
      </c>
      <c r="B22" s="212"/>
      <c r="C22" s="212"/>
      <c r="D22" s="166" t="s">
        <v>11</v>
      </c>
      <c r="E22" s="166" t="s">
        <v>12</v>
      </c>
      <c r="F22" s="167" t="s">
        <v>114</v>
      </c>
      <c r="G22" s="168" t="s">
        <v>14</v>
      </c>
      <c r="H22" s="169" t="s">
        <v>115</v>
      </c>
      <c r="I22" s="28"/>
      <c r="J22" s="29"/>
      <c r="K22" s="20"/>
    </row>
    <row r="23" spans="1:11" x14ac:dyDescent="0.25">
      <c r="A23" s="85" t="s">
        <v>15</v>
      </c>
      <c r="B23" s="86"/>
      <c r="C23" s="87"/>
      <c r="D23" s="30" t="s">
        <v>7</v>
      </c>
      <c r="E23" s="31" t="s">
        <v>16</v>
      </c>
      <c r="F23" s="32">
        <v>0</v>
      </c>
      <c r="G23" s="170">
        <v>13</v>
      </c>
      <c r="H23" s="174">
        <f t="shared" ref="H23:H30" si="0">F23*G23</f>
        <v>0</v>
      </c>
      <c r="I23" s="28"/>
      <c r="J23" s="34"/>
      <c r="K23" s="37"/>
    </row>
    <row r="24" spans="1:11" x14ac:dyDescent="0.25">
      <c r="A24" s="217" t="s">
        <v>17</v>
      </c>
      <c r="B24" s="218"/>
      <c r="C24" s="218"/>
      <c r="D24" s="36" t="s">
        <v>18</v>
      </c>
      <c r="E24" s="15"/>
      <c r="F24" s="89">
        <v>0</v>
      </c>
      <c r="G24" s="171">
        <f>B18</f>
        <v>10116.75</v>
      </c>
      <c r="H24" s="175">
        <f t="shared" si="0"/>
        <v>0</v>
      </c>
      <c r="I24" s="28"/>
      <c r="J24" s="34"/>
      <c r="K24" s="37"/>
    </row>
    <row r="25" spans="1:11" ht="30.6" customHeight="1" x14ac:dyDescent="0.25">
      <c r="A25" s="219" t="s">
        <v>41</v>
      </c>
      <c r="B25" s="220"/>
      <c r="C25" s="221"/>
      <c r="D25" s="38" t="s">
        <v>18</v>
      </c>
      <c r="E25" s="39" t="s">
        <v>16</v>
      </c>
      <c r="F25" s="40">
        <v>0</v>
      </c>
      <c r="G25" s="172">
        <f>B18</f>
        <v>10116.75</v>
      </c>
      <c r="H25" s="176">
        <f>G25*F25</f>
        <v>0</v>
      </c>
      <c r="I25" s="28"/>
      <c r="J25" s="34"/>
      <c r="K25" s="37"/>
    </row>
    <row r="26" spans="1:11" ht="15" customHeight="1" x14ac:dyDescent="0.25">
      <c r="A26" s="93" t="s">
        <v>46</v>
      </c>
      <c r="B26" s="94"/>
      <c r="C26" s="94"/>
      <c r="D26" s="42" t="s">
        <v>19</v>
      </c>
      <c r="E26" s="43" t="s">
        <v>16</v>
      </c>
      <c r="F26" s="95">
        <v>0</v>
      </c>
      <c r="G26" s="171">
        <f>B18+B19</f>
        <v>10116.75</v>
      </c>
      <c r="H26" s="175">
        <f t="shared" si="0"/>
        <v>0</v>
      </c>
      <c r="I26" s="28"/>
      <c r="J26" s="34"/>
      <c r="K26" s="37"/>
    </row>
    <row r="27" spans="1:11" x14ac:dyDescent="0.25">
      <c r="A27" s="96" t="s">
        <v>116</v>
      </c>
      <c r="B27" s="97"/>
      <c r="C27" s="98"/>
      <c r="D27" s="99" t="s">
        <v>18</v>
      </c>
      <c r="E27" s="100" t="s">
        <v>32</v>
      </c>
      <c r="F27" s="101">
        <v>0</v>
      </c>
      <c r="G27" s="171">
        <v>10116.75</v>
      </c>
      <c r="H27" s="175">
        <f t="shared" si="0"/>
        <v>0</v>
      </c>
      <c r="I27" s="28"/>
      <c r="J27" s="34"/>
      <c r="K27" s="37"/>
    </row>
    <row r="28" spans="1:11" ht="15" customHeight="1" x14ac:dyDescent="0.25">
      <c r="A28" s="222" t="s">
        <v>33</v>
      </c>
      <c r="B28" s="223"/>
      <c r="C28" s="224"/>
      <c r="D28" s="42" t="s">
        <v>19</v>
      </c>
      <c r="E28" s="43" t="s">
        <v>16</v>
      </c>
      <c r="F28" s="102">
        <v>0</v>
      </c>
      <c r="G28" s="171">
        <v>10116.75</v>
      </c>
      <c r="H28" s="175">
        <f t="shared" si="0"/>
        <v>0</v>
      </c>
      <c r="I28" s="28"/>
      <c r="J28" s="34"/>
      <c r="K28" s="37"/>
    </row>
    <row r="29" spans="1:11" ht="15.75" customHeight="1" x14ac:dyDescent="0.25">
      <c r="A29" s="249" t="s">
        <v>30</v>
      </c>
      <c r="B29" s="250"/>
      <c r="C29" s="251"/>
      <c r="D29" s="36" t="s">
        <v>7</v>
      </c>
      <c r="E29" s="45"/>
      <c r="F29" s="106">
        <v>0</v>
      </c>
      <c r="G29" s="171">
        <v>1645</v>
      </c>
      <c r="H29" s="175">
        <f t="shared" si="0"/>
        <v>0</v>
      </c>
      <c r="I29" s="103"/>
      <c r="J29" s="34"/>
      <c r="K29" s="37"/>
    </row>
    <row r="30" spans="1:11" ht="15.75" customHeight="1" thickBot="1" x14ac:dyDescent="0.3">
      <c r="A30" s="243" t="s">
        <v>130</v>
      </c>
      <c r="B30" s="244"/>
      <c r="C30" s="244"/>
      <c r="D30" s="107" t="s">
        <v>39</v>
      </c>
      <c r="E30" s="108" t="s">
        <v>36</v>
      </c>
      <c r="F30" s="109">
        <v>0</v>
      </c>
      <c r="G30" s="173">
        <v>3290</v>
      </c>
      <c r="H30" s="177">
        <f t="shared" si="0"/>
        <v>0</v>
      </c>
      <c r="I30" s="14"/>
      <c r="J30" s="103"/>
      <c r="K30" s="111"/>
    </row>
    <row r="31" spans="1:11" ht="15.75" thickBot="1" x14ac:dyDescent="0.3">
      <c r="A31" s="112"/>
      <c r="B31" s="113"/>
      <c r="C31" s="113"/>
      <c r="D31" s="113"/>
      <c r="E31" s="48"/>
      <c r="F31" s="48"/>
      <c r="G31" s="48" t="s">
        <v>20</v>
      </c>
      <c r="H31" s="114">
        <f>SUM(H23:H30)</f>
        <v>0</v>
      </c>
      <c r="I31" s="48"/>
      <c r="J31" s="49"/>
      <c r="K31" s="50"/>
    </row>
    <row r="32" spans="1:11" ht="15.75" thickBot="1" x14ac:dyDescent="0.3">
      <c r="A32" s="46"/>
      <c r="B32" s="47"/>
      <c r="C32" s="47"/>
      <c r="D32" s="47"/>
      <c r="E32" s="51"/>
      <c r="F32" s="48"/>
      <c r="G32" s="48"/>
      <c r="H32" s="48"/>
      <c r="I32" s="48"/>
      <c r="J32" s="49" t="s">
        <v>21</v>
      </c>
      <c r="K32" s="52" t="s">
        <v>22</v>
      </c>
    </row>
    <row r="33" spans="1:13" ht="15.75" thickBot="1" x14ac:dyDescent="0.3">
      <c r="A33" s="46"/>
      <c r="B33" s="47"/>
      <c r="C33" s="47"/>
      <c r="D33" s="47"/>
      <c r="E33" s="48"/>
      <c r="F33" s="48"/>
      <c r="G33" s="48"/>
      <c r="H33" s="48" t="s">
        <v>23</v>
      </c>
      <c r="I33" s="53" t="s">
        <v>13</v>
      </c>
      <c r="J33" s="54">
        <f>H31*0.2</f>
        <v>0</v>
      </c>
      <c r="K33" s="8">
        <f>H31*1.2</f>
        <v>0</v>
      </c>
    </row>
    <row r="34" spans="1:13" ht="15.75" thickBot="1" x14ac:dyDescent="0.3">
      <c r="A34" s="55"/>
      <c r="B34" s="56"/>
      <c r="C34" s="56"/>
      <c r="D34" s="56"/>
      <c r="E34" s="56"/>
      <c r="F34" s="57"/>
      <c r="G34" s="58"/>
      <c r="H34" s="58"/>
      <c r="I34" s="59"/>
      <c r="J34" s="60"/>
      <c r="K34" s="61"/>
    </row>
    <row r="35" spans="1:13" x14ac:dyDescent="0.25">
      <c r="A35" s="62"/>
      <c r="F35" s="3"/>
      <c r="G35" s="63"/>
      <c r="H35" s="64"/>
      <c r="I35" s="65"/>
      <c r="J35" s="64"/>
      <c r="K35" s="147"/>
    </row>
    <row r="36" spans="1:13" x14ac:dyDescent="0.25">
      <c r="A36" s="66" t="s">
        <v>24</v>
      </c>
      <c r="B36" s="67"/>
      <c r="C36" s="67"/>
      <c r="D36" s="67"/>
      <c r="E36" s="67"/>
      <c r="F36" s="67"/>
      <c r="G36" s="68"/>
      <c r="H36" s="68"/>
      <c r="I36" s="69"/>
      <c r="J36" s="68"/>
      <c r="K36" s="68"/>
      <c r="L36" s="2"/>
      <c r="M36" s="2"/>
    </row>
    <row r="37" spans="1:13" ht="15" customHeight="1" x14ac:dyDescent="0.25">
      <c r="A37" s="66" t="s">
        <v>25</v>
      </c>
      <c r="B37" s="67"/>
      <c r="C37" s="67"/>
      <c r="D37" s="67"/>
      <c r="E37" s="67"/>
      <c r="F37" s="67"/>
      <c r="G37" s="70"/>
      <c r="H37" s="70"/>
      <c r="I37" s="71"/>
      <c r="J37" s="72"/>
      <c r="K37" s="73"/>
      <c r="L37" s="2"/>
      <c r="M37" s="2"/>
    </row>
    <row r="38" spans="1:13" ht="15" customHeight="1" x14ac:dyDescent="0.25">
      <c r="A38" s="178" t="s">
        <v>26</v>
      </c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</row>
    <row r="39" spans="1:13" x14ac:dyDescent="0.25">
      <c r="A39" s="115"/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</row>
    <row r="40" spans="1:13" x14ac:dyDescent="0.25">
      <c r="F40" s="3"/>
      <c r="H40" s="3"/>
      <c r="J40" s="3"/>
      <c r="K40" s="3"/>
    </row>
    <row r="41" spans="1:13" x14ac:dyDescent="0.25">
      <c r="A41" s="116"/>
      <c r="B41" s="116"/>
      <c r="C41" s="2"/>
      <c r="D41" s="2"/>
      <c r="E41" s="2"/>
      <c r="F41" s="2"/>
      <c r="G41" s="74" t="s">
        <v>27</v>
      </c>
      <c r="H41" s="74"/>
      <c r="I41" s="74"/>
      <c r="J41" s="3"/>
      <c r="K41" s="3"/>
    </row>
    <row r="42" spans="1:13" x14ac:dyDescent="0.25">
      <c r="A42" s="210" t="s">
        <v>28</v>
      </c>
      <c r="B42" s="210"/>
      <c r="C42" s="210"/>
      <c r="D42" s="1"/>
      <c r="E42" s="1"/>
      <c r="F42" s="2"/>
      <c r="G42" s="74" t="s">
        <v>29</v>
      </c>
      <c r="H42" s="74"/>
      <c r="I42" s="74"/>
      <c r="J42" s="3"/>
      <c r="K42" s="3"/>
    </row>
  </sheetData>
  <mergeCells count="11">
    <mergeCell ref="D13:K13"/>
    <mergeCell ref="A14:C14"/>
    <mergeCell ref="A22:C22"/>
    <mergeCell ref="A42:C42"/>
    <mergeCell ref="A29:C29"/>
    <mergeCell ref="B5:C5"/>
    <mergeCell ref="A30:C30"/>
    <mergeCell ref="A24:C24"/>
    <mergeCell ref="A25:C25"/>
    <mergeCell ref="A28:C28"/>
    <mergeCell ref="A11:C11"/>
  </mergeCells>
  <pageMargins left="0.7" right="0.7" top="0.75" bottom="0.75" header="0.3" footer="0.3"/>
  <pageSetup paperSize="9" scale="6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6D446-3887-4458-974A-38359CC805D2}">
  <sheetPr>
    <tabColor theme="0"/>
    <pageSetUpPr fitToPage="1"/>
  </sheetPr>
  <dimension ref="A1:M42"/>
  <sheetViews>
    <sheetView topLeftCell="A10" workbookViewId="0">
      <selection activeCell="A30" sqref="A30:C30"/>
    </sheetView>
  </sheetViews>
  <sheetFormatPr defaultRowHeight="15" x14ac:dyDescent="0.25"/>
  <cols>
    <col min="1" max="1" width="20" customWidth="1"/>
    <col min="2" max="2" width="10.7109375" customWidth="1"/>
    <col min="3" max="3" width="25.28515625" customWidth="1"/>
    <col min="4" max="5" width="10.7109375" customWidth="1"/>
    <col min="6" max="8" width="14.42578125" customWidth="1"/>
    <col min="9" max="9" width="7" customWidth="1"/>
    <col min="10" max="11" width="12.85546875" customWidth="1"/>
  </cols>
  <sheetData>
    <row r="1" spans="1:11" x14ac:dyDescent="0.25">
      <c r="A1" s="1" t="s">
        <v>120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25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3"/>
    </row>
    <row r="4" spans="1:11" x14ac:dyDescent="0.25">
      <c r="A4" s="2"/>
      <c r="B4" s="12" t="s">
        <v>40</v>
      </c>
      <c r="C4" s="1"/>
      <c r="D4" s="2"/>
      <c r="E4" s="2"/>
      <c r="F4" s="2"/>
      <c r="G4" s="2"/>
      <c r="H4" s="2"/>
      <c r="I4" s="2"/>
      <c r="J4" s="2"/>
      <c r="K4" s="3"/>
    </row>
    <row r="5" spans="1:11" x14ac:dyDescent="0.25">
      <c r="A5" s="5" t="s">
        <v>1</v>
      </c>
      <c r="B5" s="213" t="s">
        <v>43</v>
      </c>
      <c r="C5" s="210"/>
      <c r="D5" s="2"/>
      <c r="E5" s="2"/>
      <c r="F5" s="2"/>
      <c r="G5" s="2"/>
      <c r="H5" s="2"/>
      <c r="I5" s="2"/>
      <c r="J5" s="2"/>
      <c r="K5" s="3"/>
    </row>
    <row r="6" spans="1:11" x14ac:dyDescent="0.25">
      <c r="A6" s="4"/>
      <c r="B6" s="2"/>
      <c r="C6" s="2"/>
      <c r="D6" s="2"/>
      <c r="E6" s="2"/>
      <c r="F6" s="2"/>
      <c r="G6" s="2"/>
      <c r="H6" s="2"/>
      <c r="I6" s="2"/>
      <c r="J6" s="2"/>
      <c r="K6" s="3"/>
    </row>
    <row r="7" spans="1:11" x14ac:dyDescent="0.25">
      <c r="A7" s="2" t="s">
        <v>2</v>
      </c>
      <c r="B7" s="2"/>
      <c r="C7" s="2"/>
      <c r="D7" s="2"/>
      <c r="E7" s="2"/>
      <c r="F7" s="2"/>
      <c r="G7" s="2"/>
      <c r="H7" s="2"/>
      <c r="I7" s="2"/>
      <c r="J7" s="2"/>
      <c r="K7" s="3"/>
    </row>
    <row r="8" spans="1:11" x14ac:dyDescent="0.25">
      <c r="A8" s="2" t="s">
        <v>3</v>
      </c>
      <c r="B8" s="2"/>
      <c r="C8" s="2"/>
      <c r="D8" s="2"/>
      <c r="E8" s="2"/>
      <c r="F8" s="2"/>
      <c r="G8" s="2"/>
      <c r="H8" s="2"/>
      <c r="I8" s="2"/>
      <c r="J8" s="2"/>
      <c r="K8" s="3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3"/>
    </row>
    <row r="10" spans="1:11" x14ac:dyDescent="0.25">
      <c r="A10" s="4" t="s">
        <v>4</v>
      </c>
      <c r="B10" s="4"/>
      <c r="C10" s="4"/>
      <c r="D10" s="4"/>
      <c r="E10" s="4"/>
      <c r="F10" s="4"/>
      <c r="G10" s="4"/>
      <c r="H10" s="4"/>
      <c r="I10" s="4"/>
      <c r="J10" s="4"/>
      <c r="K10" s="3"/>
    </row>
    <row r="11" spans="1:11" x14ac:dyDescent="0.25">
      <c r="A11" s="214" t="s">
        <v>56</v>
      </c>
      <c r="B11" s="214"/>
      <c r="C11" s="214"/>
      <c r="D11" s="214"/>
      <c r="E11" s="77"/>
      <c r="F11" s="78"/>
      <c r="G11" s="11"/>
      <c r="H11" s="4"/>
      <c r="I11" s="4"/>
      <c r="J11" s="4"/>
      <c r="K11" s="3"/>
    </row>
    <row r="12" spans="1:11" ht="16.5" thickBot="1" x14ac:dyDescent="0.3">
      <c r="A12" s="6"/>
      <c r="B12" s="6"/>
      <c r="C12" s="6"/>
      <c r="D12" s="6"/>
      <c r="E12" s="6"/>
      <c r="F12" s="7"/>
      <c r="G12" s="6"/>
      <c r="H12" s="7"/>
      <c r="I12" s="6"/>
      <c r="J12" s="7"/>
      <c r="K12" s="7"/>
    </row>
    <row r="13" spans="1:11" x14ac:dyDescent="0.25">
      <c r="A13" s="16" t="s">
        <v>5</v>
      </c>
      <c r="B13" s="17"/>
      <c r="C13" s="18"/>
      <c r="D13" s="215" t="s">
        <v>55</v>
      </c>
      <c r="E13" s="215"/>
      <c r="F13" s="215"/>
      <c r="G13" s="215"/>
      <c r="H13" s="215"/>
      <c r="I13" s="215"/>
      <c r="J13" s="215"/>
      <c r="K13" s="216"/>
    </row>
    <row r="14" spans="1:11" x14ac:dyDescent="0.25">
      <c r="A14" s="117" t="s">
        <v>54</v>
      </c>
      <c r="B14" s="12"/>
      <c r="C14" s="12"/>
      <c r="D14" s="79"/>
      <c r="F14" s="3"/>
      <c r="H14" s="79"/>
      <c r="I14" s="79"/>
      <c r="K14" s="80"/>
    </row>
    <row r="15" spans="1:11" ht="15.75" thickBot="1" x14ac:dyDescent="0.3">
      <c r="A15" s="19"/>
      <c r="F15" s="3"/>
      <c r="H15" s="81"/>
      <c r="I15" s="10"/>
      <c r="J15" s="82"/>
      <c r="K15" s="20"/>
    </row>
    <row r="16" spans="1:11" x14ac:dyDescent="0.25">
      <c r="A16" s="21" t="s">
        <v>6</v>
      </c>
      <c r="B16" s="180">
        <v>2300</v>
      </c>
      <c r="C16" t="s">
        <v>7</v>
      </c>
      <c r="F16" s="3"/>
      <c r="H16" s="81"/>
      <c r="I16" s="10"/>
      <c r="J16" s="82"/>
      <c r="K16" s="22"/>
    </row>
    <row r="17" spans="1:11" x14ac:dyDescent="0.25">
      <c r="A17" s="23" t="s">
        <v>8</v>
      </c>
      <c r="B17" s="181">
        <v>6</v>
      </c>
      <c r="C17" t="s">
        <v>7</v>
      </c>
      <c r="F17" s="3"/>
      <c r="H17" s="10"/>
      <c r="I17" s="10"/>
      <c r="J17" s="83"/>
      <c r="K17" s="20"/>
    </row>
    <row r="18" spans="1:11" ht="17.25" x14ac:dyDescent="0.25">
      <c r="A18" s="25" t="s">
        <v>9</v>
      </c>
      <c r="B18" s="182">
        <f>B16*B17</f>
        <v>13800</v>
      </c>
      <c r="C18" t="s">
        <v>34</v>
      </c>
      <c r="F18" s="3"/>
      <c r="H18" s="10"/>
      <c r="I18" s="10"/>
      <c r="J18" s="83"/>
      <c r="K18" s="20"/>
    </row>
    <row r="19" spans="1:11" ht="18" thickBot="1" x14ac:dyDescent="0.3">
      <c r="A19" s="26" t="s">
        <v>10</v>
      </c>
      <c r="B19" s="183">
        <v>100</v>
      </c>
      <c r="C19" t="s">
        <v>34</v>
      </c>
      <c r="D19" s="84"/>
      <c r="F19" s="3"/>
      <c r="H19" s="3"/>
      <c r="J19" s="24"/>
      <c r="K19" s="20"/>
    </row>
    <row r="20" spans="1:11" ht="14.25" customHeight="1" x14ac:dyDescent="0.25">
      <c r="A20" s="19"/>
      <c r="B20" s="27"/>
      <c r="F20" s="3"/>
      <c r="H20" s="3"/>
      <c r="J20" s="24"/>
      <c r="K20" s="20"/>
    </row>
    <row r="21" spans="1:11" ht="15.75" thickBot="1" x14ac:dyDescent="0.3">
      <c r="A21" s="161"/>
      <c r="B21" s="162"/>
      <c r="C21" s="163"/>
      <c r="D21" s="163"/>
      <c r="E21" s="163"/>
      <c r="F21" s="164"/>
      <c r="G21" s="163"/>
      <c r="H21" s="165"/>
      <c r="J21" s="3"/>
      <c r="K21" s="20"/>
    </row>
    <row r="22" spans="1:11" ht="26.25" thickBot="1" x14ac:dyDescent="0.3">
      <c r="A22" s="211" t="s">
        <v>113</v>
      </c>
      <c r="B22" s="212"/>
      <c r="C22" s="212"/>
      <c r="D22" s="166" t="s">
        <v>11</v>
      </c>
      <c r="E22" s="166" t="s">
        <v>12</v>
      </c>
      <c r="F22" s="167" t="s">
        <v>114</v>
      </c>
      <c r="G22" s="168" t="s">
        <v>14</v>
      </c>
      <c r="H22" s="169" t="s">
        <v>115</v>
      </c>
      <c r="I22" s="28"/>
      <c r="J22" s="29"/>
      <c r="K22" s="20"/>
    </row>
    <row r="23" spans="1:11" x14ac:dyDescent="0.25">
      <c r="A23" s="85" t="s">
        <v>15</v>
      </c>
      <c r="B23" s="86"/>
      <c r="C23" s="87"/>
      <c r="D23" s="30" t="s">
        <v>7</v>
      </c>
      <c r="E23" s="31" t="s">
        <v>16</v>
      </c>
      <c r="F23" s="32">
        <v>0</v>
      </c>
      <c r="G23" s="170">
        <f>6+6+12+11</f>
        <v>35</v>
      </c>
      <c r="H23" s="174">
        <f>F23*G23</f>
        <v>0</v>
      </c>
      <c r="I23" s="28"/>
      <c r="J23" s="34"/>
      <c r="K23" s="37"/>
    </row>
    <row r="24" spans="1:11" x14ac:dyDescent="0.25">
      <c r="A24" s="217" t="s">
        <v>17</v>
      </c>
      <c r="B24" s="218"/>
      <c r="C24" s="218"/>
      <c r="D24" s="36" t="s">
        <v>18</v>
      </c>
      <c r="E24" s="15"/>
      <c r="F24" s="89">
        <v>0</v>
      </c>
      <c r="G24" s="171">
        <f>B18</f>
        <v>13800</v>
      </c>
      <c r="H24" s="175">
        <f>F24*G24</f>
        <v>0</v>
      </c>
      <c r="I24" s="28"/>
      <c r="J24" s="34"/>
      <c r="K24" s="37"/>
    </row>
    <row r="25" spans="1:11" ht="30.6" customHeight="1" x14ac:dyDescent="0.25">
      <c r="A25" s="219" t="s">
        <v>41</v>
      </c>
      <c r="B25" s="220"/>
      <c r="C25" s="221"/>
      <c r="D25" s="38" t="s">
        <v>18</v>
      </c>
      <c r="E25" s="39" t="s">
        <v>16</v>
      </c>
      <c r="F25" s="40">
        <v>0</v>
      </c>
      <c r="G25" s="172">
        <v>200</v>
      </c>
      <c r="H25" s="176">
        <f>G25*F25</f>
        <v>0</v>
      </c>
      <c r="I25" s="28"/>
      <c r="J25" s="34"/>
      <c r="K25" s="37"/>
    </row>
    <row r="26" spans="1:11" x14ac:dyDescent="0.25">
      <c r="A26" s="93" t="s">
        <v>46</v>
      </c>
      <c r="B26" s="94"/>
      <c r="C26" s="94"/>
      <c r="D26" s="42" t="s">
        <v>19</v>
      </c>
      <c r="E26" s="43" t="s">
        <v>16</v>
      </c>
      <c r="F26" s="95">
        <v>0</v>
      </c>
      <c r="G26" s="171">
        <f>B18+B19</f>
        <v>13900</v>
      </c>
      <c r="H26" s="175">
        <f t="shared" ref="H26:H30" si="0">F26*G26</f>
        <v>0</v>
      </c>
      <c r="I26" s="28"/>
      <c r="J26" s="34"/>
      <c r="K26" s="37"/>
    </row>
    <row r="27" spans="1:11" x14ac:dyDescent="0.25">
      <c r="A27" s="96" t="s">
        <v>116</v>
      </c>
      <c r="B27" s="97"/>
      <c r="C27" s="98"/>
      <c r="D27" s="99" t="s">
        <v>18</v>
      </c>
      <c r="E27" s="100" t="s">
        <v>32</v>
      </c>
      <c r="F27" s="101">
        <v>0</v>
      </c>
      <c r="G27" s="171">
        <f>G26</f>
        <v>13900</v>
      </c>
      <c r="H27" s="175">
        <f t="shared" si="0"/>
        <v>0</v>
      </c>
      <c r="I27" s="28"/>
      <c r="J27" s="34"/>
      <c r="K27" s="37"/>
    </row>
    <row r="28" spans="1:11" x14ac:dyDescent="0.25">
      <c r="A28" s="222" t="s">
        <v>33</v>
      </c>
      <c r="B28" s="223"/>
      <c r="C28" s="224"/>
      <c r="D28" s="42" t="s">
        <v>19</v>
      </c>
      <c r="E28" s="43" t="s">
        <v>16</v>
      </c>
      <c r="F28" s="102">
        <v>0</v>
      </c>
      <c r="G28" s="171">
        <v>5750</v>
      </c>
      <c r="H28" s="175">
        <f t="shared" si="0"/>
        <v>0</v>
      </c>
      <c r="I28" s="28"/>
      <c r="J28" s="34"/>
      <c r="K28" s="37"/>
    </row>
    <row r="29" spans="1:11" ht="15.75" customHeight="1" x14ac:dyDescent="0.25">
      <c r="A29" s="249" t="s">
        <v>30</v>
      </c>
      <c r="B29" s="250"/>
      <c r="C29" s="251"/>
      <c r="D29" s="36" t="s">
        <v>7</v>
      </c>
      <c r="E29" s="45"/>
      <c r="F29" s="106">
        <v>0</v>
      </c>
      <c r="G29" s="171">
        <f>B16+G23</f>
        <v>2335</v>
      </c>
      <c r="H29" s="175">
        <f t="shared" si="0"/>
        <v>0</v>
      </c>
      <c r="I29" s="103"/>
      <c r="J29" s="34"/>
      <c r="K29" s="37"/>
    </row>
    <row r="30" spans="1:11" ht="15.75" customHeight="1" thickBot="1" x14ac:dyDescent="0.3">
      <c r="A30" s="243" t="s">
        <v>130</v>
      </c>
      <c r="B30" s="244"/>
      <c r="C30" s="244"/>
      <c r="D30" s="107" t="s">
        <v>39</v>
      </c>
      <c r="E30" s="108" t="s">
        <v>36</v>
      </c>
      <c r="F30" s="109">
        <v>0</v>
      </c>
      <c r="G30" s="173">
        <f>B16*2</f>
        <v>4600</v>
      </c>
      <c r="H30" s="177">
        <f t="shared" si="0"/>
        <v>0</v>
      </c>
      <c r="I30" s="14"/>
      <c r="J30" s="103"/>
      <c r="K30" s="111"/>
    </row>
    <row r="31" spans="1:11" ht="15.75" thickBot="1" x14ac:dyDescent="0.3">
      <c r="A31" s="112"/>
      <c r="B31" s="113"/>
      <c r="C31" s="113"/>
      <c r="D31" s="113"/>
      <c r="E31" s="48"/>
      <c r="F31" s="48"/>
      <c r="G31" s="48" t="s">
        <v>20</v>
      </c>
      <c r="H31" s="114">
        <f>SUM(H23:H30)</f>
        <v>0</v>
      </c>
      <c r="I31" s="48"/>
      <c r="J31" s="49"/>
      <c r="K31" s="50"/>
    </row>
    <row r="32" spans="1:11" ht="15.75" thickBot="1" x14ac:dyDescent="0.3">
      <c r="A32" s="46"/>
      <c r="B32" s="47"/>
      <c r="C32" s="47"/>
      <c r="D32" s="47"/>
      <c r="E32" s="51"/>
      <c r="F32" s="48"/>
      <c r="G32" s="48"/>
      <c r="H32" s="48"/>
      <c r="I32" s="48"/>
      <c r="J32" s="49" t="s">
        <v>21</v>
      </c>
      <c r="K32" s="52" t="s">
        <v>22</v>
      </c>
    </row>
    <row r="33" spans="1:13" ht="15.75" thickBot="1" x14ac:dyDescent="0.3">
      <c r="A33" s="46"/>
      <c r="B33" s="47"/>
      <c r="C33" s="47"/>
      <c r="D33" s="47"/>
      <c r="E33" s="48"/>
      <c r="F33" s="48"/>
      <c r="G33" s="48"/>
      <c r="H33" s="48" t="s">
        <v>23</v>
      </c>
      <c r="I33" s="53" t="s">
        <v>13</v>
      </c>
      <c r="J33" s="54">
        <f>H31*0.2</f>
        <v>0</v>
      </c>
      <c r="K33" s="8">
        <f>H31*1.2</f>
        <v>0</v>
      </c>
    </row>
    <row r="34" spans="1:13" ht="15.75" thickBot="1" x14ac:dyDescent="0.3">
      <c r="A34" s="55"/>
      <c r="B34" s="56"/>
      <c r="C34" s="56"/>
      <c r="D34" s="56"/>
      <c r="E34" s="56"/>
      <c r="F34" s="57"/>
      <c r="G34" s="58"/>
      <c r="H34" s="58"/>
      <c r="I34" s="59"/>
      <c r="J34" s="60"/>
      <c r="K34" s="61"/>
    </row>
    <row r="35" spans="1:13" x14ac:dyDescent="0.25">
      <c r="A35" s="62"/>
      <c r="F35" s="3"/>
      <c r="G35" s="63"/>
      <c r="H35" s="64"/>
      <c r="I35" s="65"/>
      <c r="J35" s="64"/>
      <c r="K35" s="147"/>
    </row>
    <row r="36" spans="1:13" x14ac:dyDescent="0.25">
      <c r="A36" s="66" t="s">
        <v>24</v>
      </c>
      <c r="B36" s="67"/>
      <c r="C36" s="67"/>
      <c r="D36" s="67"/>
      <c r="E36" s="67"/>
      <c r="F36" s="67"/>
      <c r="G36" s="68"/>
      <c r="H36" s="68"/>
      <c r="I36" s="69"/>
      <c r="J36" s="68"/>
      <c r="K36" s="68"/>
      <c r="L36" s="2"/>
      <c r="M36" s="2"/>
    </row>
    <row r="37" spans="1:13" x14ac:dyDescent="0.25">
      <c r="A37" s="66" t="s">
        <v>25</v>
      </c>
      <c r="B37" s="67"/>
      <c r="C37" s="67"/>
      <c r="D37" s="67"/>
      <c r="E37" s="67"/>
      <c r="F37" s="67"/>
      <c r="G37" s="70"/>
      <c r="H37" s="70"/>
      <c r="I37" s="71"/>
      <c r="J37" s="72"/>
      <c r="K37" s="73"/>
      <c r="L37" s="2"/>
      <c r="M37" s="2"/>
    </row>
    <row r="38" spans="1:13" ht="15" customHeight="1" x14ac:dyDescent="0.25">
      <c r="A38" s="178" t="s">
        <v>26</v>
      </c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</row>
    <row r="39" spans="1:13" x14ac:dyDescent="0.25">
      <c r="A39" s="115"/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</row>
    <row r="40" spans="1:13" x14ac:dyDescent="0.25">
      <c r="F40" s="3"/>
      <c r="H40" s="3"/>
      <c r="J40" s="3"/>
      <c r="K40" s="3"/>
    </row>
    <row r="41" spans="1:13" x14ac:dyDescent="0.25">
      <c r="A41" s="116"/>
      <c r="B41" s="116"/>
      <c r="C41" s="2"/>
      <c r="D41" s="2"/>
      <c r="E41" s="2"/>
      <c r="F41" s="2"/>
      <c r="G41" s="74" t="s">
        <v>27</v>
      </c>
      <c r="H41" s="74"/>
      <c r="I41" s="74"/>
      <c r="J41" s="3"/>
      <c r="K41" s="3"/>
    </row>
    <row r="42" spans="1:13" x14ac:dyDescent="0.25">
      <c r="A42" s="210" t="s">
        <v>28</v>
      </c>
      <c r="B42" s="210"/>
      <c r="C42" s="210"/>
      <c r="D42" s="1"/>
      <c r="E42" s="1"/>
      <c r="F42" s="2"/>
      <c r="G42" s="74" t="s">
        <v>29</v>
      </c>
      <c r="H42" s="74"/>
      <c r="I42" s="74"/>
      <c r="J42" s="3"/>
      <c r="K42" s="3"/>
    </row>
  </sheetData>
  <mergeCells count="10">
    <mergeCell ref="A30:C30"/>
    <mergeCell ref="A42:C42"/>
    <mergeCell ref="B5:C5"/>
    <mergeCell ref="A11:D11"/>
    <mergeCell ref="D13:K13"/>
    <mergeCell ref="A24:C24"/>
    <mergeCell ref="A25:C25"/>
    <mergeCell ref="A28:C28"/>
    <mergeCell ref="A29:C29"/>
    <mergeCell ref="A22:C22"/>
  </mergeCells>
  <pageMargins left="0.7" right="0.7" top="0.75" bottom="0.75" header="0.3" footer="0.3"/>
  <pageSetup paperSize="9"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F814D-E272-40B0-92FA-8B3DC0938459}">
  <sheetPr>
    <tabColor theme="0"/>
    <pageSetUpPr fitToPage="1"/>
  </sheetPr>
  <dimension ref="A1:M42"/>
  <sheetViews>
    <sheetView topLeftCell="A10" workbookViewId="0">
      <selection activeCell="A30" sqref="A30:C30"/>
    </sheetView>
  </sheetViews>
  <sheetFormatPr defaultRowHeight="15" x14ac:dyDescent="0.25"/>
  <cols>
    <col min="1" max="1" width="20" customWidth="1"/>
    <col min="2" max="2" width="10.7109375" customWidth="1"/>
    <col min="3" max="3" width="25" customWidth="1"/>
    <col min="4" max="5" width="10.7109375" customWidth="1"/>
    <col min="6" max="8" width="14.28515625" customWidth="1"/>
    <col min="9" max="9" width="7.140625" customWidth="1"/>
    <col min="10" max="11" width="12.85546875" customWidth="1"/>
  </cols>
  <sheetData>
    <row r="1" spans="1:11" x14ac:dyDescent="0.25">
      <c r="A1" s="1" t="s">
        <v>121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25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3"/>
    </row>
    <row r="4" spans="1:11" x14ac:dyDescent="0.25">
      <c r="A4" s="2"/>
      <c r="B4" s="12" t="s">
        <v>40</v>
      </c>
      <c r="C4" s="1"/>
      <c r="D4" s="2"/>
      <c r="E4" s="2"/>
      <c r="F4" s="2"/>
      <c r="G4" s="2"/>
      <c r="H4" s="2"/>
      <c r="I4" s="2"/>
      <c r="J4" s="2"/>
      <c r="K4" s="3"/>
    </row>
    <row r="5" spans="1:11" x14ac:dyDescent="0.25">
      <c r="A5" s="5" t="s">
        <v>1</v>
      </c>
      <c r="B5" s="213" t="s">
        <v>43</v>
      </c>
      <c r="C5" s="210"/>
      <c r="D5" s="2"/>
      <c r="E5" s="2"/>
      <c r="F5" s="2"/>
      <c r="G5" s="2"/>
      <c r="H5" s="2"/>
      <c r="I5" s="2"/>
      <c r="J5" s="2"/>
      <c r="K5" s="3"/>
    </row>
    <row r="6" spans="1:11" x14ac:dyDescent="0.25">
      <c r="A6" s="4"/>
      <c r="B6" s="2"/>
      <c r="C6" s="2"/>
      <c r="D6" s="2"/>
      <c r="E6" s="2"/>
      <c r="F6" s="2"/>
      <c r="G6" s="2"/>
      <c r="H6" s="2"/>
      <c r="I6" s="2"/>
      <c r="J6" s="2"/>
      <c r="K6" s="3"/>
    </row>
    <row r="7" spans="1:11" x14ac:dyDescent="0.25">
      <c r="A7" s="2" t="s">
        <v>2</v>
      </c>
      <c r="B7" s="2"/>
      <c r="C7" s="2"/>
      <c r="D7" s="2"/>
      <c r="E7" s="2"/>
      <c r="F7" s="2"/>
      <c r="G7" s="2"/>
      <c r="H7" s="2"/>
      <c r="I7" s="2"/>
      <c r="J7" s="2"/>
      <c r="K7" s="3"/>
    </row>
    <row r="8" spans="1:11" x14ac:dyDescent="0.25">
      <c r="A8" s="2" t="s">
        <v>3</v>
      </c>
      <c r="B8" s="2"/>
      <c r="C8" s="2"/>
      <c r="D8" s="2"/>
      <c r="E8" s="2"/>
      <c r="F8" s="2"/>
      <c r="G8" s="2"/>
      <c r="H8" s="2"/>
      <c r="I8" s="2"/>
      <c r="J8" s="2"/>
      <c r="K8" s="3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3"/>
    </row>
    <row r="10" spans="1:11" x14ac:dyDescent="0.25">
      <c r="A10" s="4" t="s">
        <v>4</v>
      </c>
      <c r="B10" s="4"/>
      <c r="C10" s="4"/>
      <c r="D10" s="4"/>
      <c r="E10" s="4"/>
      <c r="F10" s="4"/>
      <c r="G10" s="4"/>
      <c r="H10" s="4"/>
      <c r="I10" s="4"/>
      <c r="J10" s="4"/>
      <c r="K10" s="3"/>
    </row>
    <row r="11" spans="1:11" x14ac:dyDescent="0.25">
      <c r="A11" s="214" t="s">
        <v>56</v>
      </c>
      <c r="B11" s="214"/>
      <c r="C11" s="214"/>
      <c r="D11" s="214"/>
      <c r="E11" s="77"/>
      <c r="F11" s="78"/>
      <c r="G11" s="11"/>
      <c r="H11" s="4"/>
      <c r="I11" s="4"/>
      <c r="J11" s="4"/>
      <c r="K11" s="3"/>
    </row>
    <row r="12" spans="1:11" ht="16.5" thickBot="1" x14ac:dyDescent="0.3">
      <c r="A12" s="6"/>
      <c r="B12" s="6"/>
      <c r="C12" s="6"/>
      <c r="D12" s="6"/>
      <c r="E12" s="6"/>
      <c r="F12" s="7"/>
      <c r="G12" s="6"/>
      <c r="H12" s="7"/>
      <c r="I12" s="6"/>
      <c r="J12" s="7"/>
      <c r="K12" s="7"/>
    </row>
    <row r="13" spans="1:11" x14ac:dyDescent="0.25">
      <c r="A13" s="16" t="s">
        <v>5</v>
      </c>
      <c r="B13" s="17"/>
      <c r="C13" s="18"/>
      <c r="D13" s="215" t="s">
        <v>57</v>
      </c>
      <c r="E13" s="215"/>
      <c r="F13" s="215"/>
      <c r="G13" s="215"/>
      <c r="H13" s="215"/>
      <c r="I13" s="215"/>
      <c r="J13" s="215"/>
      <c r="K13" s="216"/>
    </row>
    <row r="14" spans="1:11" x14ac:dyDescent="0.25">
      <c r="A14" s="117" t="s">
        <v>58</v>
      </c>
      <c r="B14" s="12"/>
      <c r="C14" s="12"/>
      <c r="D14" s="79"/>
      <c r="F14" s="3"/>
      <c r="H14" s="79"/>
      <c r="I14" s="79"/>
      <c r="K14" s="80"/>
    </row>
    <row r="15" spans="1:11" ht="15.75" thickBot="1" x14ac:dyDescent="0.3">
      <c r="A15" s="19"/>
      <c r="F15" s="3"/>
      <c r="H15" s="81"/>
      <c r="I15" s="10"/>
      <c r="J15" s="82"/>
      <c r="K15" s="20"/>
    </row>
    <row r="16" spans="1:11" x14ac:dyDescent="0.25">
      <c r="A16" s="21" t="s">
        <v>6</v>
      </c>
      <c r="B16" s="180">
        <v>3020</v>
      </c>
      <c r="C16" t="s">
        <v>7</v>
      </c>
      <c r="F16" s="3"/>
      <c r="H16" s="81"/>
      <c r="I16" s="10"/>
      <c r="J16" s="82"/>
      <c r="K16" s="22"/>
    </row>
    <row r="17" spans="1:11" x14ac:dyDescent="0.25">
      <c r="A17" s="23" t="s">
        <v>8</v>
      </c>
      <c r="B17" s="181">
        <v>5.8</v>
      </c>
      <c r="C17" t="s">
        <v>7</v>
      </c>
      <c r="F17" s="3"/>
      <c r="H17" s="10"/>
      <c r="I17" s="10"/>
      <c r="J17" s="83"/>
      <c r="K17" s="20"/>
    </row>
    <row r="18" spans="1:11" ht="17.25" x14ac:dyDescent="0.25">
      <c r="A18" s="25" t="s">
        <v>9</v>
      </c>
      <c r="B18" s="182">
        <f>B16*B17</f>
        <v>17516</v>
      </c>
      <c r="C18" t="s">
        <v>34</v>
      </c>
      <c r="F18" s="3"/>
      <c r="H18" s="10"/>
      <c r="I18" s="10"/>
      <c r="J18" s="83"/>
      <c r="K18" s="20"/>
    </row>
    <row r="19" spans="1:11" ht="18" thickBot="1" x14ac:dyDescent="0.3">
      <c r="A19" s="26" t="s">
        <v>10</v>
      </c>
      <c r="B19" s="183">
        <v>300</v>
      </c>
      <c r="C19" t="s">
        <v>34</v>
      </c>
      <c r="D19" s="84"/>
      <c r="F19" s="3"/>
      <c r="H19" s="3"/>
      <c r="J19" s="24"/>
      <c r="K19" s="20"/>
    </row>
    <row r="20" spans="1:11" x14ac:dyDescent="0.25">
      <c r="A20" s="19"/>
      <c r="B20" s="27"/>
      <c r="F20" s="3"/>
      <c r="H20" s="3"/>
      <c r="J20" s="24"/>
      <c r="K20" s="20"/>
    </row>
    <row r="21" spans="1:11" ht="15.75" thickBot="1" x14ac:dyDescent="0.3">
      <c r="A21" s="161"/>
      <c r="B21" s="162"/>
      <c r="C21" s="163"/>
      <c r="D21" s="163"/>
      <c r="E21" s="163"/>
      <c r="F21" s="164"/>
      <c r="G21" s="163"/>
      <c r="H21" s="165"/>
      <c r="J21" s="3"/>
      <c r="K21" s="20"/>
    </row>
    <row r="22" spans="1:11" ht="26.25" thickBot="1" x14ac:dyDescent="0.3">
      <c r="A22" s="211" t="s">
        <v>113</v>
      </c>
      <c r="B22" s="212"/>
      <c r="C22" s="212"/>
      <c r="D22" s="166" t="s">
        <v>11</v>
      </c>
      <c r="E22" s="166" t="s">
        <v>12</v>
      </c>
      <c r="F22" s="167" t="s">
        <v>114</v>
      </c>
      <c r="G22" s="168" t="s">
        <v>14</v>
      </c>
      <c r="H22" s="169" t="s">
        <v>115</v>
      </c>
      <c r="I22" s="28"/>
      <c r="J22" s="29"/>
      <c r="K22" s="20"/>
    </row>
    <row r="23" spans="1:11" x14ac:dyDescent="0.25">
      <c r="A23" s="85" t="s">
        <v>15</v>
      </c>
      <c r="B23" s="86"/>
      <c r="C23" s="87"/>
      <c r="D23" s="30" t="s">
        <v>7</v>
      </c>
      <c r="E23" s="31" t="s">
        <v>16</v>
      </c>
      <c r="F23" s="32">
        <v>0</v>
      </c>
      <c r="G23" s="170">
        <f>5.8+6+6+6+6+5.8</f>
        <v>35.6</v>
      </c>
      <c r="H23" s="174">
        <f t="shared" ref="H23:H30" si="0">F23*G23</f>
        <v>0</v>
      </c>
      <c r="I23" s="28"/>
      <c r="J23" s="34"/>
      <c r="K23" s="37"/>
    </row>
    <row r="24" spans="1:11" x14ac:dyDescent="0.25">
      <c r="A24" s="217" t="s">
        <v>17</v>
      </c>
      <c r="B24" s="218"/>
      <c r="C24" s="218"/>
      <c r="D24" s="36" t="s">
        <v>18</v>
      </c>
      <c r="E24" s="15"/>
      <c r="F24" s="89">
        <v>0</v>
      </c>
      <c r="G24" s="171">
        <f>B18</f>
        <v>17516</v>
      </c>
      <c r="H24" s="175">
        <f t="shared" si="0"/>
        <v>0</v>
      </c>
      <c r="I24" s="28"/>
      <c r="J24" s="34"/>
      <c r="K24" s="37"/>
    </row>
    <row r="25" spans="1:11" ht="30.6" customHeight="1" x14ac:dyDescent="0.25">
      <c r="A25" s="219" t="s">
        <v>41</v>
      </c>
      <c r="B25" s="220"/>
      <c r="C25" s="221"/>
      <c r="D25" s="38" t="s">
        <v>18</v>
      </c>
      <c r="E25" s="39" t="s">
        <v>16</v>
      </c>
      <c r="F25" s="40">
        <v>0</v>
      </c>
      <c r="G25" s="172">
        <v>200</v>
      </c>
      <c r="H25" s="176">
        <f>G25*F25</f>
        <v>0</v>
      </c>
      <c r="I25" s="28"/>
      <c r="J25" s="34"/>
      <c r="K25" s="37"/>
    </row>
    <row r="26" spans="1:11" x14ac:dyDescent="0.25">
      <c r="A26" s="93" t="s">
        <v>46</v>
      </c>
      <c r="B26" s="94"/>
      <c r="C26" s="94"/>
      <c r="D26" s="42" t="s">
        <v>19</v>
      </c>
      <c r="E26" s="43" t="s">
        <v>16</v>
      </c>
      <c r="F26" s="95">
        <v>0</v>
      </c>
      <c r="G26" s="171">
        <f>B18+B19</f>
        <v>17816</v>
      </c>
      <c r="H26" s="175">
        <f t="shared" si="0"/>
        <v>0</v>
      </c>
      <c r="I26" s="28"/>
      <c r="J26" s="34"/>
      <c r="K26" s="37"/>
    </row>
    <row r="27" spans="1:11" x14ac:dyDescent="0.25">
      <c r="A27" s="96" t="s">
        <v>116</v>
      </c>
      <c r="B27" s="97"/>
      <c r="C27" s="98"/>
      <c r="D27" s="99" t="s">
        <v>18</v>
      </c>
      <c r="E27" s="100" t="s">
        <v>32</v>
      </c>
      <c r="F27" s="101">
        <v>0</v>
      </c>
      <c r="G27" s="171">
        <f>G26</f>
        <v>17816</v>
      </c>
      <c r="H27" s="175">
        <f t="shared" si="0"/>
        <v>0</v>
      </c>
      <c r="I27" s="28"/>
      <c r="J27" s="34"/>
      <c r="K27" s="37"/>
    </row>
    <row r="28" spans="1:11" x14ac:dyDescent="0.25">
      <c r="A28" s="222" t="s">
        <v>33</v>
      </c>
      <c r="B28" s="223"/>
      <c r="C28" s="224"/>
      <c r="D28" s="42" t="s">
        <v>19</v>
      </c>
      <c r="E28" s="43" t="s">
        <v>16</v>
      </c>
      <c r="F28" s="102">
        <v>0</v>
      </c>
      <c r="G28" s="171">
        <v>7540</v>
      </c>
      <c r="H28" s="175">
        <f t="shared" si="0"/>
        <v>0</v>
      </c>
      <c r="I28" s="28"/>
      <c r="J28" s="34"/>
      <c r="K28" s="37"/>
    </row>
    <row r="29" spans="1:11" ht="15.75" customHeight="1" x14ac:dyDescent="0.25">
      <c r="A29" s="249" t="s">
        <v>30</v>
      </c>
      <c r="B29" s="250"/>
      <c r="C29" s="251"/>
      <c r="D29" s="36" t="s">
        <v>7</v>
      </c>
      <c r="E29" s="45"/>
      <c r="F29" s="106">
        <v>0</v>
      </c>
      <c r="G29" s="171">
        <f>B16+G23</f>
        <v>3055.6</v>
      </c>
      <c r="H29" s="175">
        <f t="shared" si="0"/>
        <v>0</v>
      </c>
      <c r="I29" s="103"/>
      <c r="J29" s="34"/>
      <c r="K29" s="37"/>
    </row>
    <row r="30" spans="1:11" ht="15.75" customHeight="1" thickBot="1" x14ac:dyDescent="0.3">
      <c r="A30" s="243" t="s">
        <v>130</v>
      </c>
      <c r="B30" s="244"/>
      <c r="C30" s="244"/>
      <c r="D30" s="107" t="s">
        <v>39</v>
      </c>
      <c r="E30" s="108" t="s">
        <v>36</v>
      </c>
      <c r="F30" s="109">
        <v>0</v>
      </c>
      <c r="G30" s="173">
        <f>B16*2</f>
        <v>6040</v>
      </c>
      <c r="H30" s="177">
        <f t="shared" si="0"/>
        <v>0</v>
      </c>
      <c r="I30" s="14"/>
      <c r="J30" s="103"/>
      <c r="K30" s="111"/>
    </row>
    <row r="31" spans="1:11" ht="15.75" thickBot="1" x14ac:dyDescent="0.3">
      <c r="A31" s="112"/>
      <c r="B31" s="113"/>
      <c r="C31" s="113"/>
      <c r="D31" s="113"/>
      <c r="E31" s="48"/>
      <c r="F31" s="48"/>
      <c r="G31" s="48" t="s">
        <v>20</v>
      </c>
      <c r="H31" s="114">
        <f>SUM(H23:H30)</f>
        <v>0</v>
      </c>
      <c r="I31" s="48"/>
      <c r="J31" s="49"/>
      <c r="K31" s="50"/>
    </row>
    <row r="32" spans="1:11" ht="15.75" thickBot="1" x14ac:dyDescent="0.3">
      <c r="A32" s="46"/>
      <c r="B32" s="47"/>
      <c r="C32" s="47"/>
      <c r="D32" s="47"/>
      <c r="E32" s="51"/>
      <c r="F32" s="48"/>
      <c r="G32" s="48"/>
      <c r="H32" s="48"/>
      <c r="I32" s="48"/>
      <c r="J32" s="49" t="s">
        <v>21</v>
      </c>
      <c r="K32" s="52" t="s">
        <v>22</v>
      </c>
    </row>
    <row r="33" spans="1:13" ht="15.75" thickBot="1" x14ac:dyDescent="0.3">
      <c r="A33" s="46"/>
      <c r="B33" s="47"/>
      <c r="C33" s="47"/>
      <c r="D33" s="47"/>
      <c r="E33" s="48"/>
      <c r="F33" s="48"/>
      <c r="G33" s="48"/>
      <c r="H33" s="48" t="s">
        <v>23</v>
      </c>
      <c r="I33" s="53" t="s">
        <v>13</v>
      </c>
      <c r="J33" s="54">
        <f>H31*0.2</f>
        <v>0</v>
      </c>
      <c r="K33" s="8">
        <f>H31*1.2</f>
        <v>0</v>
      </c>
    </row>
    <row r="34" spans="1:13" ht="15.75" thickBot="1" x14ac:dyDescent="0.3">
      <c r="A34" s="55"/>
      <c r="B34" s="56"/>
      <c r="C34" s="56"/>
      <c r="D34" s="56"/>
      <c r="E34" s="56"/>
      <c r="F34" s="57"/>
      <c r="G34" s="58"/>
      <c r="H34" s="58"/>
      <c r="I34" s="59"/>
      <c r="J34" s="60"/>
      <c r="K34" s="61"/>
    </row>
    <row r="35" spans="1:13" x14ac:dyDescent="0.25">
      <c r="A35" s="62"/>
      <c r="F35" s="3"/>
      <c r="G35" s="63"/>
      <c r="H35" s="64"/>
      <c r="I35" s="65"/>
      <c r="J35" s="64"/>
      <c r="K35" s="147"/>
    </row>
    <row r="36" spans="1:13" x14ac:dyDescent="0.25">
      <c r="A36" s="66" t="s">
        <v>24</v>
      </c>
      <c r="B36" s="67"/>
      <c r="C36" s="67"/>
      <c r="D36" s="67"/>
      <c r="E36" s="67"/>
      <c r="F36" s="67"/>
      <c r="G36" s="68"/>
      <c r="H36" s="68"/>
      <c r="I36" s="69"/>
      <c r="J36" s="68"/>
      <c r="K36" s="68"/>
      <c r="L36" s="2"/>
      <c r="M36" s="2"/>
    </row>
    <row r="37" spans="1:13" x14ac:dyDescent="0.25">
      <c r="A37" s="66" t="s">
        <v>25</v>
      </c>
      <c r="B37" s="67"/>
      <c r="C37" s="67"/>
      <c r="D37" s="67"/>
      <c r="E37" s="67"/>
      <c r="F37" s="67"/>
      <c r="G37" s="70"/>
      <c r="H37" s="70"/>
      <c r="I37" s="71"/>
      <c r="J37" s="72"/>
      <c r="K37" s="73"/>
      <c r="L37" s="2"/>
      <c r="M37" s="2"/>
    </row>
    <row r="38" spans="1:13" ht="15" customHeight="1" x14ac:dyDescent="0.25">
      <c r="A38" s="178" t="s">
        <v>26</v>
      </c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</row>
    <row r="39" spans="1:13" x14ac:dyDescent="0.25">
      <c r="A39" s="115"/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</row>
    <row r="40" spans="1:13" x14ac:dyDescent="0.25">
      <c r="F40" s="3"/>
      <c r="H40" s="3"/>
      <c r="J40" s="3"/>
      <c r="K40" s="3"/>
    </row>
    <row r="41" spans="1:13" x14ac:dyDescent="0.25">
      <c r="A41" s="116"/>
      <c r="B41" s="116"/>
      <c r="C41" s="2"/>
      <c r="D41" s="2"/>
      <c r="E41" s="2"/>
      <c r="F41" s="2"/>
      <c r="G41" s="74" t="s">
        <v>27</v>
      </c>
      <c r="H41" s="74"/>
      <c r="I41" s="74"/>
      <c r="J41" s="3"/>
      <c r="K41" s="3"/>
    </row>
    <row r="42" spans="1:13" x14ac:dyDescent="0.25">
      <c r="A42" s="210" t="s">
        <v>28</v>
      </c>
      <c r="B42" s="210"/>
      <c r="C42" s="210"/>
      <c r="D42" s="1"/>
      <c r="E42" s="1"/>
      <c r="F42" s="2"/>
      <c r="G42" s="74" t="s">
        <v>29</v>
      </c>
      <c r="H42" s="74"/>
      <c r="I42" s="74"/>
      <c r="J42" s="3"/>
      <c r="K42" s="3"/>
    </row>
  </sheetData>
  <mergeCells count="10">
    <mergeCell ref="A42:C42"/>
    <mergeCell ref="B5:C5"/>
    <mergeCell ref="A11:D11"/>
    <mergeCell ref="D13:K13"/>
    <mergeCell ref="A24:C24"/>
    <mergeCell ref="A25:C25"/>
    <mergeCell ref="A28:C28"/>
    <mergeCell ref="A29:C29"/>
    <mergeCell ref="A30:C30"/>
    <mergeCell ref="A22:C22"/>
  </mergeCells>
  <pageMargins left="0.7" right="0.7" top="0.75" bottom="0.75" header="0.3" footer="0.3"/>
  <pageSetup paperSize="9"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3D7C3-8021-4163-BC75-E41FB423EE06}">
  <sheetPr>
    <tabColor theme="0"/>
    <pageSetUpPr fitToPage="1"/>
  </sheetPr>
  <dimension ref="A1:M42"/>
  <sheetViews>
    <sheetView topLeftCell="A13" workbookViewId="0">
      <selection activeCell="A30" sqref="A30:C30"/>
    </sheetView>
  </sheetViews>
  <sheetFormatPr defaultRowHeight="15" x14ac:dyDescent="0.25"/>
  <cols>
    <col min="1" max="1" width="20" customWidth="1"/>
    <col min="2" max="2" width="10.7109375" customWidth="1"/>
    <col min="3" max="3" width="25" customWidth="1"/>
    <col min="4" max="5" width="10.7109375" customWidth="1"/>
    <col min="6" max="8" width="14.28515625" customWidth="1"/>
    <col min="9" max="9" width="7" customWidth="1"/>
    <col min="10" max="11" width="12.85546875" customWidth="1"/>
  </cols>
  <sheetData>
    <row r="1" spans="1:11" x14ac:dyDescent="0.25">
      <c r="A1" s="1" t="s">
        <v>125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25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3"/>
    </row>
    <row r="4" spans="1:11" x14ac:dyDescent="0.25">
      <c r="A4" s="2"/>
      <c r="B4" s="12" t="s">
        <v>40</v>
      </c>
      <c r="C4" s="1"/>
      <c r="D4" s="2"/>
      <c r="E4" s="2"/>
      <c r="F4" s="2"/>
      <c r="G4" s="2"/>
      <c r="H4" s="2"/>
      <c r="I4" s="2"/>
      <c r="J4" s="2"/>
      <c r="K4" s="3"/>
    </row>
    <row r="5" spans="1:11" x14ac:dyDescent="0.25">
      <c r="A5" s="5" t="s">
        <v>1</v>
      </c>
      <c r="B5" s="213" t="s">
        <v>43</v>
      </c>
      <c r="C5" s="210"/>
      <c r="D5" s="2"/>
      <c r="E5" s="2"/>
      <c r="F5" s="2"/>
      <c r="G5" s="2"/>
      <c r="H5" s="2"/>
      <c r="I5" s="2"/>
      <c r="J5" s="2"/>
      <c r="K5" s="3"/>
    </row>
    <row r="6" spans="1:11" x14ac:dyDescent="0.25">
      <c r="A6" s="4"/>
      <c r="B6" s="2"/>
      <c r="C6" s="2"/>
      <c r="D6" s="2"/>
      <c r="E6" s="2"/>
      <c r="F6" s="2"/>
      <c r="G6" s="2"/>
      <c r="H6" s="2"/>
      <c r="I6" s="2"/>
      <c r="J6" s="2"/>
      <c r="K6" s="3"/>
    </row>
    <row r="7" spans="1:11" x14ac:dyDescent="0.25">
      <c r="A7" s="2" t="s">
        <v>2</v>
      </c>
      <c r="B7" s="2"/>
      <c r="C7" s="2"/>
      <c r="D7" s="2"/>
      <c r="E7" s="2"/>
      <c r="F7" s="2"/>
      <c r="G7" s="2"/>
      <c r="H7" s="2"/>
      <c r="I7" s="2"/>
      <c r="J7" s="2"/>
      <c r="K7" s="3"/>
    </row>
    <row r="8" spans="1:11" x14ac:dyDescent="0.25">
      <c r="A8" s="2" t="s">
        <v>3</v>
      </c>
      <c r="B8" s="2"/>
      <c r="C8" s="2"/>
      <c r="D8" s="2"/>
      <c r="E8" s="2"/>
      <c r="F8" s="2"/>
      <c r="G8" s="2"/>
      <c r="H8" s="2"/>
      <c r="I8" s="2"/>
      <c r="J8" s="2"/>
      <c r="K8" s="3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3"/>
    </row>
    <row r="10" spans="1:11" x14ac:dyDescent="0.25">
      <c r="A10" s="4" t="s">
        <v>4</v>
      </c>
      <c r="B10" s="4"/>
      <c r="C10" s="4"/>
      <c r="D10" s="4"/>
      <c r="E10" s="4"/>
      <c r="F10" s="4"/>
      <c r="G10" s="4"/>
      <c r="H10" s="4"/>
      <c r="I10" s="4"/>
      <c r="J10" s="4"/>
      <c r="K10" s="3"/>
    </row>
    <row r="11" spans="1:11" x14ac:dyDescent="0.25">
      <c r="A11" s="214" t="s">
        <v>56</v>
      </c>
      <c r="B11" s="214"/>
      <c r="C11" s="214"/>
      <c r="D11" s="214"/>
      <c r="E11" s="77"/>
      <c r="F11" s="78"/>
      <c r="G11" s="11"/>
      <c r="H11" s="4"/>
      <c r="I11" s="4"/>
      <c r="J11" s="4"/>
      <c r="K11" s="3"/>
    </row>
    <row r="12" spans="1:11" ht="16.5" thickBot="1" x14ac:dyDescent="0.3">
      <c r="A12" s="6"/>
      <c r="B12" s="6"/>
      <c r="C12" s="6"/>
      <c r="D12" s="6"/>
      <c r="E12" s="6"/>
      <c r="F12" s="7"/>
      <c r="G12" s="6"/>
      <c r="H12" s="7"/>
      <c r="I12" s="6"/>
      <c r="J12" s="7"/>
      <c r="K12" s="7"/>
    </row>
    <row r="13" spans="1:11" x14ac:dyDescent="0.25">
      <c r="A13" s="16" t="s">
        <v>5</v>
      </c>
      <c r="B13" s="17"/>
      <c r="C13" s="18"/>
      <c r="D13" s="215" t="s">
        <v>59</v>
      </c>
      <c r="E13" s="215"/>
      <c r="F13" s="215"/>
      <c r="G13" s="215"/>
      <c r="H13" s="215"/>
      <c r="I13" s="215"/>
      <c r="J13" s="215"/>
      <c r="K13" s="216"/>
    </row>
    <row r="14" spans="1:11" x14ac:dyDescent="0.25">
      <c r="A14" s="117" t="s">
        <v>60</v>
      </c>
      <c r="B14" s="12"/>
      <c r="C14" s="12"/>
      <c r="D14" s="79"/>
      <c r="F14" s="3"/>
      <c r="H14" s="79"/>
      <c r="I14" s="79"/>
      <c r="K14" s="80"/>
    </row>
    <row r="15" spans="1:11" ht="15.75" thickBot="1" x14ac:dyDescent="0.3">
      <c r="A15" s="19"/>
      <c r="F15" s="3"/>
      <c r="H15" s="81"/>
      <c r="I15" s="10"/>
      <c r="J15" s="82"/>
      <c r="K15" s="20"/>
    </row>
    <row r="16" spans="1:11" x14ac:dyDescent="0.25">
      <c r="A16" s="21" t="s">
        <v>6</v>
      </c>
      <c r="B16" s="180">
        <v>1391</v>
      </c>
      <c r="C16" t="s">
        <v>7</v>
      </c>
      <c r="F16" s="3"/>
      <c r="H16" s="81"/>
      <c r="I16" s="10"/>
      <c r="J16" s="82"/>
      <c r="K16" s="22"/>
    </row>
    <row r="17" spans="1:11" x14ac:dyDescent="0.25">
      <c r="A17" s="23" t="s">
        <v>8</v>
      </c>
      <c r="B17" s="181">
        <v>5.8</v>
      </c>
      <c r="C17" t="s">
        <v>7</v>
      </c>
      <c r="F17" s="3"/>
      <c r="H17" s="10"/>
      <c r="I17" s="10"/>
      <c r="J17" s="83"/>
      <c r="K17" s="20"/>
    </row>
    <row r="18" spans="1:11" ht="17.25" x14ac:dyDescent="0.25">
      <c r="A18" s="25" t="s">
        <v>9</v>
      </c>
      <c r="B18" s="182">
        <f>B16*B17</f>
        <v>8067.8</v>
      </c>
      <c r="C18" t="s">
        <v>34</v>
      </c>
      <c r="F18" s="3"/>
      <c r="H18" s="10"/>
      <c r="I18" s="10"/>
      <c r="J18" s="83"/>
      <c r="K18" s="20"/>
    </row>
    <row r="19" spans="1:11" ht="18" thickBot="1" x14ac:dyDescent="0.3">
      <c r="A19" s="26" t="s">
        <v>10</v>
      </c>
      <c r="B19" s="183">
        <v>300</v>
      </c>
      <c r="C19" t="s">
        <v>34</v>
      </c>
      <c r="D19" s="84"/>
      <c r="F19" s="3"/>
      <c r="H19" s="3"/>
      <c r="J19" s="24"/>
      <c r="K19" s="20"/>
    </row>
    <row r="20" spans="1:11" x14ac:dyDescent="0.25">
      <c r="A20" s="19"/>
      <c r="B20" s="27"/>
      <c r="F20" s="3"/>
      <c r="H20" s="3"/>
      <c r="J20" s="24"/>
      <c r="K20" s="20"/>
    </row>
    <row r="21" spans="1:11" ht="15.75" thickBot="1" x14ac:dyDescent="0.3">
      <c r="A21" s="161"/>
      <c r="B21" s="162"/>
      <c r="C21" s="163"/>
      <c r="D21" s="163"/>
      <c r="E21" s="163"/>
      <c r="F21" s="164"/>
      <c r="G21" s="163"/>
      <c r="H21" s="165"/>
      <c r="J21" s="3"/>
      <c r="K21" s="20"/>
    </row>
    <row r="22" spans="1:11" ht="26.25" thickBot="1" x14ac:dyDescent="0.3">
      <c r="A22" s="211" t="s">
        <v>113</v>
      </c>
      <c r="B22" s="212"/>
      <c r="C22" s="212"/>
      <c r="D22" s="166" t="s">
        <v>11</v>
      </c>
      <c r="E22" s="166" t="s">
        <v>12</v>
      </c>
      <c r="F22" s="167" t="s">
        <v>114</v>
      </c>
      <c r="G22" s="168" t="s">
        <v>14</v>
      </c>
      <c r="H22" s="169" t="s">
        <v>115</v>
      </c>
      <c r="I22" s="28"/>
      <c r="J22" s="29"/>
      <c r="K22" s="20"/>
    </row>
    <row r="23" spans="1:11" x14ac:dyDescent="0.25">
      <c r="A23" s="85" t="s">
        <v>15</v>
      </c>
      <c r="B23" s="86"/>
      <c r="C23" s="87"/>
      <c r="D23" s="30" t="s">
        <v>7</v>
      </c>
      <c r="E23" s="31" t="s">
        <v>16</v>
      </c>
      <c r="F23" s="32">
        <v>0</v>
      </c>
      <c r="G23" s="170">
        <f>5.8+5.8+5.8</f>
        <v>17.399999999999999</v>
      </c>
      <c r="H23" s="174">
        <f t="shared" ref="H23:H30" si="0">F23*G23</f>
        <v>0</v>
      </c>
      <c r="I23" s="28"/>
      <c r="J23" s="34"/>
      <c r="K23" s="37"/>
    </row>
    <row r="24" spans="1:11" x14ac:dyDescent="0.25">
      <c r="A24" s="217" t="s">
        <v>17</v>
      </c>
      <c r="B24" s="218"/>
      <c r="C24" s="218"/>
      <c r="D24" s="36" t="s">
        <v>18</v>
      </c>
      <c r="E24" s="15"/>
      <c r="F24" s="89">
        <v>0</v>
      </c>
      <c r="G24" s="171">
        <f>B18</f>
        <v>8067.8</v>
      </c>
      <c r="H24" s="175">
        <f t="shared" si="0"/>
        <v>0</v>
      </c>
      <c r="I24" s="28"/>
      <c r="J24" s="34"/>
      <c r="K24" s="37"/>
    </row>
    <row r="25" spans="1:11" ht="30.6" customHeight="1" x14ac:dyDescent="0.25">
      <c r="A25" s="219" t="s">
        <v>41</v>
      </c>
      <c r="B25" s="220"/>
      <c r="C25" s="221"/>
      <c r="D25" s="38" t="s">
        <v>18</v>
      </c>
      <c r="E25" s="39" t="s">
        <v>16</v>
      </c>
      <c r="F25" s="40">
        <v>0</v>
      </c>
      <c r="G25" s="172">
        <f>(722*5.8)+11.6</f>
        <v>4199.2</v>
      </c>
      <c r="H25" s="176">
        <f>G25*F25</f>
        <v>0</v>
      </c>
      <c r="I25" s="28"/>
      <c r="J25" s="34"/>
      <c r="K25" s="37"/>
    </row>
    <row r="26" spans="1:11" x14ac:dyDescent="0.25">
      <c r="A26" s="93" t="s">
        <v>46</v>
      </c>
      <c r="B26" s="94"/>
      <c r="C26" s="94"/>
      <c r="D26" s="42" t="s">
        <v>19</v>
      </c>
      <c r="E26" s="43" t="s">
        <v>16</v>
      </c>
      <c r="F26" s="95">
        <v>0</v>
      </c>
      <c r="G26" s="171">
        <f>B18+B19</f>
        <v>8367.7999999999993</v>
      </c>
      <c r="H26" s="175">
        <f t="shared" si="0"/>
        <v>0</v>
      </c>
      <c r="I26" s="28"/>
      <c r="J26" s="34"/>
      <c r="K26" s="37"/>
    </row>
    <row r="27" spans="1:11" x14ac:dyDescent="0.25">
      <c r="A27" s="96" t="s">
        <v>116</v>
      </c>
      <c r="B27" s="97"/>
      <c r="C27" s="98"/>
      <c r="D27" s="99" t="s">
        <v>18</v>
      </c>
      <c r="E27" s="100" t="s">
        <v>32</v>
      </c>
      <c r="F27" s="101">
        <v>0</v>
      </c>
      <c r="G27" s="171">
        <f>G26</f>
        <v>8367.7999999999993</v>
      </c>
      <c r="H27" s="175">
        <f t="shared" si="0"/>
        <v>0</v>
      </c>
      <c r="I27" s="28"/>
      <c r="J27" s="34"/>
      <c r="K27" s="37"/>
    </row>
    <row r="28" spans="1:11" x14ac:dyDescent="0.25">
      <c r="A28" s="222" t="s">
        <v>33</v>
      </c>
      <c r="B28" s="223"/>
      <c r="C28" s="224"/>
      <c r="D28" s="42" t="s">
        <v>19</v>
      </c>
      <c r="E28" s="43" t="s">
        <v>16</v>
      </c>
      <c r="F28" s="102">
        <v>0</v>
      </c>
      <c r="G28" s="171">
        <v>910</v>
      </c>
      <c r="H28" s="175">
        <f t="shared" si="0"/>
        <v>0</v>
      </c>
      <c r="I28" s="28"/>
      <c r="J28" s="34"/>
      <c r="K28" s="37"/>
    </row>
    <row r="29" spans="1:11" ht="15.75" customHeight="1" x14ac:dyDescent="0.25">
      <c r="A29" s="249" t="s">
        <v>30</v>
      </c>
      <c r="B29" s="250"/>
      <c r="C29" s="251"/>
      <c r="D29" s="36" t="s">
        <v>7</v>
      </c>
      <c r="E29" s="45"/>
      <c r="F29" s="106">
        <v>0</v>
      </c>
      <c r="G29" s="171">
        <f>B16+G23</f>
        <v>1408.4</v>
      </c>
      <c r="H29" s="175">
        <f t="shared" si="0"/>
        <v>0</v>
      </c>
      <c r="I29" s="103"/>
      <c r="J29" s="34"/>
      <c r="K29" s="37"/>
    </row>
    <row r="30" spans="1:11" ht="15.75" customHeight="1" thickBot="1" x14ac:dyDescent="0.3">
      <c r="A30" s="243" t="s">
        <v>130</v>
      </c>
      <c r="B30" s="244"/>
      <c r="C30" s="244"/>
      <c r="D30" s="107" t="s">
        <v>39</v>
      </c>
      <c r="E30" s="108" t="s">
        <v>36</v>
      </c>
      <c r="F30" s="109">
        <v>0</v>
      </c>
      <c r="G30" s="173">
        <v>1338</v>
      </c>
      <c r="H30" s="177">
        <f t="shared" si="0"/>
        <v>0</v>
      </c>
      <c r="I30" s="14"/>
      <c r="J30" s="103"/>
      <c r="K30" s="111"/>
    </row>
    <row r="31" spans="1:11" ht="15.75" thickBot="1" x14ac:dyDescent="0.3">
      <c r="A31" s="112"/>
      <c r="B31" s="113"/>
      <c r="C31" s="113"/>
      <c r="D31" s="113"/>
      <c r="E31" s="48"/>
      <c r="F31" s="48"/>
      <c r="G31" s="48" t="s">
        <v>20</v>
      </c>
      <c r="H31" s="114">
        <f>SUM(H23:H30)</f>
        <v>0</v>
      </c>
      <c r="I31" s="48"/>
      <c r="J31" s="49"/>
      <c r="K31" s="50"/>
    </row>
    <row r="32" spans="1:11" ht="15.75" thickBot="1" x14ac:dyDescent="0.3">
      <c r="A32" s="46"/>
      <c r="B32" s="47"/>
      <c r="C32" s="47"/>
      <c r="D32" s="47"/>
      <c r="E32" s="51"/>
      <c r="F32" s="48"/>
      <c r="G32" s="48"/>
      <c r="H32" s="48"/>
      <c r="I32" s="48"/>
      <c r="J32" s="49" t="s">
        <v>21</v>
      </c>
      <c r="K32" s="52" t="s">
        <v>22</v>
      </c>
    </row>
    <row r="33" spans="1:13" ht="15.75" thickBot="1" x14ac:dyDescent="0.3">
      <c r="A33" s="46"/>
      <c r="B33" s="47"/>
      <c r="C33" s="47"/>
      <c r="D33" s="47"/>
      <c r="E33" s="48"/>
      <c r="F33" s="48"/>
      <c r="G33" s="48"/>
      <c r="H33" s="48" t="s">
        <v>23</v>
      </c>
      <c r="I33" s="53" t="s">
        <v>13</v>
      </c>
      <c r="J33" s="54">
        <f>H31*0.2</f>
        <v>0</v>
      </c>
      <c r="K33" s="8">
        <f>H31*1.2</f>
        <v>0</v>
      </c>
    </row>
    <row r="34" spans="1:13" ht="15.75" thickBot="1" x14ac:dyDescent="0.3">
      <c r="A34" s="55"/>
      <c r="B34" s="56"/>
      <c r="C34" s="56"/>
      <c r="D34" s="56"/>
      <c r="E34" s="56"/>
      <c r="F34" s="57"/>
      <c r="G34" s="58"/>
      <c r="H34" s="58"/>
      <c r="I34" s="59"/>
      <c r="J34" s="60"/>
      <c r="K34" s="61"/>
    </row>
    <row r="35" spans="1:13" x14ac:dyDescent="0.25">
      <c r="A35" s="62"/>
      <c r="F35" s="3"/>
      <c r="G35" s="63"/>
      <c r="H35" s="64"/>
      <c r="I35" s="65"/>
      <c r="J35" s="64"/>
      <c r="K35" s="147"/>
    </row>
    <row r="36" spans="1:13" x14ac:dyDescent="0.25">
      <c r="A36" s="66" t="s">
        <v>24</v>
      </c>
      <c r="B36" s="67"/>
      <c r="C36" s="67"/>
      <c r="D36" s="67"/>
      <c r="E36" s="67"/>
      <c r="F36" s="67"/>
      <c r="G36" s="68"/>
      <c r="H36" s="68"/>
      <c r="I36" s="69"/>
      <c r="J36" s="68"/>
      <c r="K36" s="68"/>
      <c r="L36" s="2"/>
      <c r="M36" s="2"/>
    </row>
    <row r="37" spans="1:13" x14ac:dyDescent="0.25">
      <c r="A37" s="66" t="s">
        <v>25</v>
      </c>
      <c r="B37" s="67"/>
      <c r="C37" s="67"/>
      <c r="D37" s="67"/>
      <c r="E37" s="67"/>
      <c r="F37" s="67"/>
      <c r="G37" s="70"/>
      <c r="H37" s="70"/>
      <c r="I37" s="71"/>
      <c r="J37" s="72"/>
      <c r="K37" s="73"/>
      <c r="L37" s="2"/>
      <c r="M37" s="2"/>
    </row>
    <row r="38" spans="1:13" ht="15" customHeight="1" x14ac:dyDescent="0.25">
      <c r="A38" s="178" t="s">
        <v>26</v>
      </c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</row>
    <row r="39" spans="1:13" x14ac:dyDescent="0.25">
      <c r="A39" s="115"/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</row>
    <row r="40" spans="1:13" x14ac:dyDescent="0.25">
      <c r="F40" s="3"/>
      <c r="H40" s="3"/>
      <c r="J40" s="3"/>
      <c r="K40" s="3"/>
    </row>
    <row r="41" spans="1:13" x14ac:dyDescent="0.25">
      <c r="A41" s="116"/>
      <c r="B41" s="116"/>
      <c r="C41" s="2"/>
      <c r="D41" s="2"/>
      <c r="E41" s="2"/>
      <c r="F41" s="2"/>
      <c r="G41" s="74" t="s">
        <v>27</v>
      </c>
      <c r="H41" s="74"/>
      <c r="I41" s="74"/>
      <c r="J41" s="3"/>
      <c r="K41" s="3"/>
    </row>
    <row r="42" spans="1:13" x14ac:dyDescent="0.25">
      <c r="A42" s="210" t="s">
        <v>28</v>
      </c>
      <c r="B42" s="210"/>
      <c r="C42" s="210"/>
      <c r="D42" s="1"/>
      <c r="E42" s="1"/>
      <c r="F42" s="2"/>
      <c r="G42" s="74" t="s">
        <v>29</v>
      </c>
      <c r="H42" s="74"/>
      <c r="I42" s="74"/>
      <c r="J42" s="3"/>
      <c r="K42" s="3"/>
    </row>
  </sheetData>
  <mergeCells count="10">
    <mergeCell ref="A42:C42"/>
    <mergeCell ref="B5:C5"/>
    <mergeCell ref="A11:D11"/>
    <mergeCell ref="D13:K13"/>
    <mergeCell ref="A24:C24"/>
    <mergeCell ref="A25:C25"/>
    <mergeCell ref="A28:C28"/>
    <mergeCell ref="A29:C29"/>
    <mergeCell ref="A30:C30"/>
    <mergeCell ref="A22:C22"/>
  </mergeCells>
  <pageMargins left="0.7" right="0.7" top="0.75" bottom="0.75" header="0.3" footer="0.3"/>
  <pageSetup paperSize="9" scale="6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50447-E3BA-4B22-8EF9-AD9768DCC16B}">
  <sheetPr>
    <tabColor theme="0"/>
    <pageSetUpPr fitToPage="1"/>
  </sheetPr>
  <dimension ref="A1:M41"/>
  <sheetViews>
    <sheetView topLeftCell="A10" workbookViewId="0">
      <selection activeCell="F31" sqref="F31"/>
    </sheetView>
  </sheetViews>
  <sheetFormatPr defaultRowHeight="15" x14ac:dyDescent="0.25"/>
  <cols>
    <col min="1" max="1" width="20" customWidth="1"/>
    <col min="2" max="2" width="10.7109375" customWidth="1"/>
    <col min="3" max="3" width="18" customWidth="1"/>
    <col min="4" max="5" width="10.7109375" customWidth="1"/>
    <col min="6" max="8" width="14.28515625" customWidth="1"/>
    <col min="9" max="9" width="7.140625" customWidth="1"/>
    <col min="10" max="11" width="12.85546875" customWidth="1"/>
  </cols>
  <sheetData>
    <row r="1" spans="1:11" x14ac:dyDescent="0.25">
      <c r="A1" s="1" t="s">
        <v>122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25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3"/>
    </row>
    <row r="4" spans="1:11" x14ac:dyDescent="0.25">
      <c r="A4" s="2"/>
      <c r="B4" s="12" t="s">
        <v>40</v>
      </c>
      <c r="C4" s="1"/>
      <c r="D4" s="2"/>
      <c r="E4" s="2"/>
      <c r="F4" s="2"/>
      <c r="G4" s="2"/>
      <c r="H4" s="2"/>
      <c r="I4" s="2"/>
      <c r="J4" s="2"/>
      <c r="K4" s="3"/>
    </row>
    <row r="5" spans="1:11" x14ac:dyDescent="0.25">
      <c r="A5" s="5" t="s">
        <v>1</v>
      </c>
      <c r="B5" s="213" t="s">
        <v>43</v>
      </c>
      <c r="C5" s="210"/>
      <c r="D5" s="2"/>
      <c r="E5" s="2"/>
      <c r="F5" s="2"/>
      <c r="G5" s="2"/>
      <c r="H5" s="2"/>
      <c r="I5" s="2"/>
      <c r="J5" s="2"/>
      <c r="K5" s="3"/>
    </row>
    <row r="6" spans="1:11" x14ac:dyDescent="0.25">
      <c r="A6" s="4"/>
      <c r="B6" s="2"/>
      <c r="C6" s="2"/>
      <c r="D6" s="2"/>
      <c r="E6" s="2"/>
      <c r="F6" s="2"/>
      <c r="G6" s="2"/>
      <c r="H6" s="2"/>
      <c r="I6" s="2"/>
      <c r="J6" s="2"/>
      <c r="K6" s="3"/>
    </row>
    <row r="7" spans="1:11" x14ac:dyDescent="0.25">
      <c r="A7" s="2" t="s">
        <v>2</v>
      </c>
      <c r="B7" s="2"/>
      <c r="C7" s="2"/>
      <c r="D7" s="2"/>
      <c r="E7" s="2"/>
      <c r="F7" s="2"/>
      <c r="G7" s="2"/>
      <c r="H7" s="2"/>
      <c r="I7" s="2"/>
      <c r="J7" s="2"/>
      <c r="K7" s="3"/>
    </row>
    <row r="8" spans="1:11" x14ac:dyDescent="0.25">
      <c r="A8" s="2" t="s">
        <v>3</v>
      </c>
      <c r="B8" s="2"/>
      <c r="C8" s="2"/>
      <c r="D8" s="2"/>
      <c r="E8" s="2"/>
      <c r="F8" s="2"/>
      <c r="G8" s="2"/>
      <c r="H8" s="2"/>
      <c r="I8" s="2"/>
      <c r="J8" s="2"/>
      <c r="K8" s="3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3"/>
    </row>
    <row r="10" spans="1:11" x14ac:dyDescent="0.25">
      <c r="A10" s="4" t="s">
        <v>4</v>
      </c>
      <c r="B10" s="4"/>
      <c r="C10" s="4"/>
      <c r="D10" s="4"/>
      <c r="E10" s="4"/>
      <c r="F10" s="4"/>
      <c r="G10" s="4"/>
      <c r="H10" s="4"/>
      <c r="I10" s="4"/>
      <c r="J10" s="4"/>
      <c r="K10" s="3"/>
    </row>
    <row r="11" spans="1:11" x14ac:dyDescent="0.25">
      <c r="A11" s="214" t="s">
        <v>47</v>
      </c>
      <c r="B11" s="214"/>
      <c r="C11" s="214"/>
      <c r="E11" s="77"/>
      <c r="F11" s="78"/>
      <c r="G11" s="11"/>
      <c r="H11" s="4"/>
      <c r="I11" s="4"/>
      <c r="J11" s="4"/>
      <c r="K11" s="3"/>
    </row>
    <row r="12" spans="1:11" ht="16.5" thickBot="1" x14ac:dyDescent="0.3">
      <c r="A12" s="6"/>
      <c r="B12" s="6"/>
      <c r="C12" s="6"/>
      <c r="D12" s="6"/>
      <c r="E12" s="6"/>
      <c r="F12" s="7"/>
      <c r="G12" s="6"/>
      <c r="H12" s="7"/>
      <c r="I12" s="6"/>
      <c r="J12" s="7"/>
      <c r="K12" s="7"/>
    </row>
    <row r="13" spans="1:11" x14ac:dyDescent="0.25">
      <c r="A13" s="16" t="s">
        <v>5</v>
      </c>
      <c r="B13" s="17"/>
      <c r="C13" s="18"/>
      <c r="D13" s="215" t="s">
        <v>50</v>
      </c>
      <c r="E13" s="215"/>
      <c r="F13" s="215"/>
      <c r="G13" s="215"/>
      <c r="H13" s="215"/>
      <c r="I13" s="215"/>
      <c r="J13" s="215"/>
      <c r="K13" s="216"/>
    </row>
    <row r="14" spans="1:11" x14ac:dyDescent="0.25">
      <c r="A14" s="248" t="s">
        <v>47</v>
      </c>
      <c r="B14" s="214"/>
      <c r="C14" s="214"/>
      <c r="D14" s="79"/>
      <c r="F14" s="3"/>
      <c r="H14" s="79"/>
      <c r="I14" s="79"/>
      <c r="K14" s="80"/>
    </row>
    <row r="15" spans="1:11" ht="15.75" thickBot="1" x14ac:dyDescent="0.3">
      <c r="A15" s="19"/>
      <c r="F15" s="3"/>
      <c r="H15" s="81"/>
      <c r="I15" s="10"/>
      <c r="J15" s="82"/>
      <c r="K15" s="20"/>
    </row>
    <row r="16" spans="1:11" x14ac:dyDescent="0.25">
      <c r="A16" s="21" t="s">
        <v>6</v>
      </c>
      <c r="B16" s="180">
        <v>1200</v>
      </c>
      <c r="C16" t="s">
        <v>7</v>
      </c>
      <c r="F16" s="3"/>
      <c r="H16" s="81"/>
      <c r="I16" s="10"/>
      <c r="J16" s="82"/>
      <c r="K16" s="22"/>
    </row>
    <row r="17" spans="1:11" x14ac:dyDescent="0.25">
      <c r="A17" s="23" t="s">
        <v>8</v>
      </c>
      <c r="B17" s="181">
        <v>7</v>
      </c>
      <c r="C17" t="s">
        <v>7</v>
      </c>
      <c r="F17" s="3"/>
      <c r="H17" s="10"/>
      <c r="I17" s="10"/>
      <c r="J17" s="83"/>
      <c r="K17" s="20"/>
    </row>
    <row r="18" spans="1:11" ht="17.25" x14ac:dyDescent="0.25">
      <c r="A18" s="25" t="s">
        <v>9</v>
      </c>
      <c r="B18" s="182">
        <v>8400</v>
      </c>
      <c r="C18" t="s">
        <v>34</v>
      </c>
      <c r="F18" s="3"/>
      <c r="H18" s="10"/>
      <c r="I18" s="10"/>
      <c r="J18" s="83"/>
      <c r="K18" s="20"/>
    </row>
    <row r="19" spans="1:11" ht="18" thickBot="1" x14ac:dyDescent="0.3">
      <c r="A19" s="26" t="s">
        <v>10</v>
      </c>
      <c r="B19" s="183">
        <v>100</v>
      </c>
      <c r="C19" t="s">
        <v>34</v>
      </c>
      <c r="D19" s="84"/>
      <c r="F19" s="3"/>
      <c r="H19" s="3"/>
      <c r="J19" s="24"/>
      <c r="K19" s="20"/>
    </row>
    <row r="20" spans="1:11" x14ac:dyDescent="0.25">
      <c r="A20" s="19"/>
      <c r="B20" s="27"/>
      <c r="F20" s="3"/>
      <c r="H20" s="3"/>
      <c r="J20" s="24"/>
      <c r="K20" s="20"/>
    </row>
    <row r="21" spans="1:11" ht="15.75" thickBot="1" x14ac:dyDescent="0.3">
      <c r="A21" s="161"/>
      <c r="B21" s="162"/>
      <c r="C21" s="163"/>
      <c r="D21" s="163"/>
      <c r="E21" s="163"/>
      <c r="F21" s="164"/>
      <c r="G21" s="163"/>
      <c r="H21" s="165"/>
      <c r="J21" s="3"/>
      <c r="K21" s="20"/>
    </row>
    <row r="22" spans="1:11" ht="26.25" thickBot="1" x14ac:dyDescent="0.3">
      <c r="A22" s="211" t="s">
        <v>113</v>
      </c>
      <c r="B22" s="212"/>
      <c r="C22" s="212"/>
      <c r="D22" s="166" t="s">
        <v>11</v>
      </c>
      <c r="E22" s="166" t="s">
        <v>12</v>
      </c>
      <c r="F22" s="167" t="s">
        <v>114</v>
      </c>
      <c r="G22" s="168" t="s">
        <v>14</v>
      </c>
      <c r="H22" s="169" t="s">
        <v>115</v>
      </c>
      <c r="I22" s="28"/>
      <c r="J22" s="29"/>
      <c r="K22" s="20"/>
    </row>
    <row r="23" spans="1:11" x14ac:dyDescent="0.25">
      <c r="A23" s="85" t="s">
        <v>15</v>
      </c>
      <c r="B23" s="86"/>
      <c r="C23" s="87"/>
      <c r="D23" s="30" t="s">
        <v>7</v>
      </c>
      <c r="E23" s="31" t="s">
        <v>16</v>
      </c>
      <c r="F23" s="32">
        <v>0</v>
      </c>
      <c r="G23" s="33">
        <v>14</v>
      </c>
      <c r="H23" s="88">
        <f t="shared" ref="H23:H29" si="0">F23*G23</f>
        <v>0</v>
      </c>
      <c r="I23" s="28"/>
      <c r="J23" s="34"/>
      <c r="K23" s="37"/>
    </row>
    <row r="24" spans="1:11" x14ac:dyDescent="0.25">
      <c r="A24" s="217" t="s">
        <v>17</v>
      </c>
      <c r="B24" s="218"/>
      <c r="C24" s="218"/>
      <c r="D24" s="36" t="s">
        <v>18</v>
      </c>
      <c r="E24" s="15"/>
      <c r="F24" s="89">
        <v>0</v>
      </c>
      <c r="G24" s="90">
        <f>B18</f>
        <v>8400</v>
      </c>
      <c r="H24" s="91">
        <f t="shared" si="0"/>
        <v>0</v>
      </c>
      <c r="I24" s="28"/>
      <c r="J24" s="34"/>
      <c r="K24" s="37"/>
    </row>
    <row r="25" spans="1:11" ht="30.6" customHeight="1" x14ac:dyDescent="0.25">
      <c r="A25" s="219" t="s">
        <v>41</v>
      </c>
      <c r="B25" s="220"/>
      <c r="C25" s="221"/>
      <c r="D25" s="38" t="s">
        <v>18</v>
      </c>
      <c r="E25" s="39" t="s">
        <v>16</v>
      </c>
      <c r="F25" s="40">
        <v>0</v>
      </c>
      <c r="G25" s="41">
        <f>B18</f>
        <v>8400</v>
      </c>
      <c r="H25" s="92">
        <f>G25*F25</f>
        <v>0</v>
      </c>
      <c r="I25" s="28"/>
      <c r="J25" s="34"/>
      <c r="K25" s="37"/>
    </row>
    <row r="26" spans="1:11" ht="15" customHeight="1" x14ac:dyDescent="0.25">
      <c r="A26" s="93" t="s">
        <v>46</v>
      </c>
      <c r="B26" s="94"/>
      <c r="C26" s="94"/>
      <c r="D26" s="42" t="s">
        <v>19</v>
      </c>
      <c r="E26" s="43" t="s">
        <v>16</v>
      </c>
      <c r="F26" s="95">
        <v>0</v>
      </c>
      <c r="G26" s="90">
        <f>B18+B19</f>
        <v>8500</v>
      </c>
      <c r="H26" s="91">
        <f t="shared" si="0"/>
        <v>0</v>
      </c>
      <c r="I26" s="28"/>
      <c r="J26" s="34"/>
      <c r="K26" s="37"/>
    </row>
    <row r="27" spans="1:11" x14ac:dyDescent="0.25">
      <c r="A27" s="96" t="s">
        <v>116</v>
      </c>
      <c r="B27" s="97"/>
      <c r="C27" s="98"/>
      <c r="D27" s="99" t="s">
        <v>18</v>
      </c>
      <c r="E27" s="100" t="s">
        <v>32</v>
      </c>
      <c r="F27" s="101">
        <v>0</v>
      </c>
      <c r="G27" s="90">
        <v>8500</v>
      </c>
      <c r="H27" s="91">
        <f t="shared" si="0"/>
        <v>0</v>
      </c>
      <c r="I27" s="28"/>
      <c r="J27" s="34"/>
      <c r="K27" s="37"/>
    </row>
    <row r="28" spans="1:11" ht="15.6" customHeight="1" x14ac:dyDescent="0.25">
      <c r="A28" s="249" t="s">
        <v>42</v>
      </c>
      <c r="B28" s="250"/>
      <c r="C28" s="250"/>
      <c r="D28" s="36" t="s">
        <v>35</v>
      </c>
      <c r="E28" s="104"/>
      <c r="F28" s="44">
        <v>0</v>
      </c>
      <c r="G28" s="105">
        <v>48</v>
      </c>
      <c r="H28" s="35">
        <f t="shared" si="0"/>
        <v>0</v>
      </c>
      <c r="I28" s="103"/>
      <c r="J28" s="34"/>
      <c r="K28" s="37"/>
    </row>
    <row r="29" spans="1:11" ht="15.75" customHeight="1" thickBot="1" x14ac:dyDescent="0.3">
      <c r="A29" s="207" t="s">
        <v>30</v>
      </c>
      <c r="B29" s="208"/>
      <c r="C29" s="209"/>
      <c r="D29" s="120" t="s">
        <v>7</v>
      </c>
      <c r="E29" s="121"/>
      <c r="F29" s="122">
        <v>0</v>
      </c>
      <c r="G29" s="123">
        <f>B16+G23</f>
        <v>1214</v>
      </c>
      <c r="H29" s="110">
        <f t="shared" si="0"/>
        <v>0</v>
      </c>
      <c r="I29" s="103"/>
      <c r="J29" s="34"/>
      <c r="K29" s="37"/>
    </row>
    <row r="30" spans="1:11" ht="15.75" thickBot="1" x14ac:dyDescent="0.3">
      <c r="A30" s="112"/>
      <c r="B30" s="113"/>
      <c r="C30" s="113"/>
      <c r="D30" s="113"/>
      <c r="E30" s="48"/>
      <c r="F30" s="48"/>
      <c r="G30" s="48" t="s">
        <v>20</v>
      </c>
      <c r="H30" s="114">
        <f>SUM(H23:H29)</f>
        <v>0</v>
      </c>
      <c r="I30" s="48"/>
      <c r="J30" s="49"/>
      <c r="K30" s="50"/>
    </row>
    <row r="31" spans="1:11" ht="15.75" thickBot="1" x14ac:dyDescent="0.3">
      <c r="A31" s="46"/>
      <c r="B31" s="47"/>
      <c r="C31" s="47"/>
      <c r="D31" s="47"/>
      <c r="E31" s="51"/>
      <c r="F31" s="48"/>
      <c r="G31" s="48"/>
      <c r="H31" s="48"/>
      <c r="I31" s="48"/>
      <c r="J31" s="49" t="s">
        <v>21</v>
      </c>
      <c r="K31" s="52" t="s">
        <v>22</v>
      </c>
    </row>
    <row r="32" spans="1:11" ht="15.75" thickBot="1" x14ac:dyDescent="0.3">
      <c r="A32" s="46"/>
      <c r="B32" s="47"/>
      <c r="C32" s="47"/>
      <c r="D32" s="47"/>
      <c r="E32" s="48"/>
      <c r="F32" s="48"/>
      <c r="G32" s="48"/>
      <c r="H32" s="48" t="s">
        <v>23</v>
      </c>
      <c r="I32" s="53" t="s">
        <v>13</v>
      </c>
      <c r="J32" s="54">
        <f>H30*0.2</f>
        <v>0</v>
      </c>
      <c r="K32" s="8">
        <f>H30*1.2</f>
        <v>0</v>
      </c>
    </row>
    <row r="33" spans="1:13" ht="15.75" thickBot="1" x14ac:dyDescent="0.3">
      <c r="A33" s="55"/>
      <c r="B33" s="56"/>
      <c r="C33" s="56"/>
      <c r="D33" s="56"/>
      <c r="E33" s="56"/>
      <c r="F33" s="57"/>
      <c r="G33" s="58"/>
      <c r="H33" s="58"/>
      <c r="I33" s="59"/>
      <c r="J33" s="60"/>
      <c r="K33" s="61"/>
    </row>
    <row r="34" spans="1:13" x14ac:dyDescent="0.25">
      <c r="A34" s="62"/>
      <c r="F34" s="3"/>
      <c r="G34" s="63"/>
      <c r="H34" s="64"/>
      <c r="I34" s="65"/>
      <c r="J34" s="64"/>
      <c r="K34" s="147"/>
    </row>
    <row r="35" spans="1:13" x14ac:dyDescent="0.25">
      <c r="A35" s="66" t="s">
        <v>24</v>
      </c>
      <c r="B35" s="67"/>
      <c r="C35" s="67"/>
      <c r="D35" s="67"/>
      <c r="E35" s="67"/>
      <c r="F35" s="67"/>
      <c r="G35" s="68"/>
      <c r="H35" s="68"/>
      <c r="I35" s="69"/>
      <c r="J35" s="68"/>
      <c r="K35" s="68"/>
      <c r="L35" s="2"/>
      <c r="M35" s="2"/>
    </row>
    <row r="36" spans="1:13" ht="15" customHeight="1" x14ac:dyDescent="0.25">
      <c r="A36" s="66" t="s">
        <v>25</v>
      </c>
      <c r="B36" s="67"/>
      <c r="C36" s="67"/>
      <c r="D36" s="67"/>
      <c r="E36" s="67"/>
      <c r="F36" s="67"/>
      <c r="G36" s="70"/>
      <c r="H36" s="70"/>
      <c r="I36" s="71"/>
      <c r="J36" s="72"/>
      <c r="K36" s="73"/>
      <c r="L36" s="2"/>
      <c r="M36" s="2"/>
    </row>
    <row r="37" spans="1:13" ht="15" customHeight="1" x14ac:dyDescent="0.25">
      <c r="A37" s="178" t="s">
        <v>26</v>
      </c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</row>
    <row r="38" spans="1:13" x14ac:dyDescent="0.2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</row>
    <row r="39" spans="1:13" x14ac:dyDescent="0.25">
      <c r="F39" s="3"/>
      <c r="H39" s="3"/>
      <c r="J39" s="3"/>
      <c r="K39" s="3"/>
    </row>
    <row r="40" spans="1:13" x14ac:dyDescent="0.25">
      <c r="A40" s="75"/>
      <c r="B40" s="75"/>
      <c r="C40" s="2"/>
      <c r="D40" s="2"/>
      <c r="E40" s="2"/>
      <c r="F40" s="2"/>
      <c r="G40" s="74" t="s">
        <v>27</v>
      </c>
      <c r="H40" s="74"/>
      <c r="I40" s="74"/>
      <c r="J40" s="3"/>
      <c r="K40" s="3"/>
    </row>
    <row r="41" spans="1:13" x14ac:dyDescent="0.25">
      <c r="A41" s="210" t="s">
        <v>28</v>
      </c>
      <c r="B41" s="210"/>
      <c r="C41" s="210"/>
      <c r="D41" s="1"/>
      <c r="E41" s="1"/>
      <c r="F41" s="2"/>
      <c r="G41" s="74" t="s">
        <v>29</v>
      </c>
      <c r="H41" s="74"/>
      <c r="I41" s="74"/>
      <c r="J41" s="3"/>
      <c r="K41" s="3"/>
    </row>
  </sheetData>
  <mergeCells count="10">
    <mergeCell ref="A41:C41"/>
    <mergeCell ref="A28:C28"/>
    <mergeCell ref="A29:C29"/>
    <mergeCell ref="B5:C5"/>
    <mergeCell ref="A11:C11"/>
    <mergeCell ref="D13:K13"/>
    <mergeCell ref="A14:C14"/>
    <mergeCell ref="A24:C24"/>
    <mergeCell ref="A25:C25"/>
    <mergeCell ref="A22:C22"/>
  </mergeCell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13</vt:i4>
      </vt:variant>
    </vt:vector>
  </HeadingPairs>
  <TitlesOfParts>
    <vt:vector size="13" baseType="lpstr">
      <vt:lpstr>2823 II.</vt:lpstr>
      <vt:lpstr>2823 III.</vt:lpstr>
      <vt:lpstr>2842</vt:lpstr>
      <vt:lpstr>526 - tri úseky</vt:lpstr>
      <vt:lpstr>2777</vt:lpstr>
      <vt:lpstr>2790 I.</vt:lpstr>
      <vt:lpstr>2790 II.</vt:lpstr>
      <vt:lpstr>2790 III.</vt:lpstr>
      <vt:lpstr>II-526</vt:lpstr>
      <vt:lpstr>571 I.</vt:lpstr>
      <vt:lpstr>571 IV.</vt:lpstr>
      <vt:lpstr>571 II. </vt:lpstr>
      <vt:lpstr>okres RA+RS</vt:lpstr>
    </vt:vector>
  </TitlesOfParts>
  <Company>BBRSC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Barlová</dc:creator>
  <cp:lastModifiedBy>Polubňáková Daniela</cp:lastModifiedBy>
  <cp:lastPrinted>2021-08-10T10:00:53Z</cp:lastPrinted>
  <dcterms:created xsi:type="dcterms:W3CDTF">2018-05-11T08:20:24Z</dcterms:created>
  <dcterms:modified xsi:type="dcterms:W3CDTF">2022-02-03T11:21:01Z</dcterms:modified>
</cp:coreProperties>
</file>