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ocuments\343VO - E\VO - Dobšiná_DZI\Oprava rozpočtu, zadania a TS - (2)\"/>
    </mc:Choice>
  </mc:AlternateContent>
  <xr:revisionPtr revIDLastSave="0" documentId="13_ncr:1_{3287BC99-BC2A-4ADB-AC65-B9628AAD9C81}" xr6:coauthVersionLast="47" xr6:coauthVersionMax="47" xr10:uidLastSave="{00000000-0000-0000-0000-000000000000}"/>
  <bookViews>
    <workbookView xWindow="-108" yWindow="-108" windowWidth="23256" windowHeight="12576" firstSheet="6" activeTab="8" xr2:uid="{00000000-000D-0000-FFFF-FFFF00000000}"/>
  </bookViews>
  <sheets>
    <sheet name="Rekapitulácia stavby" sheetId="1" r:id="rId1"/>
    <sheet name="FC1 SO01_01 Rekonštrukcia c..." sheetId="2" r:id="rId2"/>
    <sheet name="FC2 SO01_02 Rekonštrukcia c..." sheetId="3" r:id="rId3"/>
    <sheet name="FC3 SO02_01 Rekonštrukcia c..." sheetId="4" r:id="rId4"/>
    <sheet name="FC4 SO02_02 Rekonštrukcia c..." sheetId="5" r:id="rId5"/>
    <sheet name="FC5 SO03_01 Rekonštrukcia c..." sheetId="6" r:id="rId6"/>
    <sheet name="FC6 SO03_02 Rekonštrukcia c..." sheetId="7" r:id="rId7"/>
    <sheet name="FC7 SO04_01 Rekonštrukcia c..." sheetId="8" r:id="rId8"/>
    <sheet name="FC8 SO04_02 Rekonštrukcia o..." sheetId="9" r:id="rId9"/>
  </sheets>
  <definedNames>
    <definedName name="_xlnm._FilterDatabase" localSheetId="1" hidden="1">'FC1 SO01_01 Rekonštrukcia c...'!$C$135:$K$192</definedName>
    <definedName name="_xlnm._FilterDatabase" localSheetId="2" hidden="1">'FC2 SO01_02 Rekonštrukcia c...'!$C$126:$K$159</definedName>
    <definedName name="_xlnm._FilterDatabase" localSheetId="3" hidden="1">'FC3 SO02_01 Rekonštrukcia c...'!$C$137:$K$193</definedName>
    <definedName name="_xlnm._FilterDatabase" localSheetId="4" hidden="1">'FC4 SO02_02 Rekonštrukcia c...'!$C$125:$K$152</definedName>
    <definedName name="_xlnm._FilterDatabase" localSheetId="5" hidden="1">'FC5 SO03_01 Rekonštrukcia c...'!$C$131:$K$177</definedName>
    <definedName name="_xlnm._FilterDatabase" localSheetId="6" hidden="1">'FC6 SO03_02 Rekonštrukcia c...'!$C$127:$K$159</definedName>
    <definedName name="_xlnm._FilterDatabase" localSheetId="7" hidden="1">'FC7 SO04_01 Rekonštrukcia c...'!$C$127:$K$159</definedName>
    <definedName name="_xlnm._FilterDatabase" localSheetId="8" hidden="1">'FC8 SO04_02 Rekonštrukcia o...'!$C$128:$K$163</definedName>
    <definedName name="_xlnm.Print_Titles" localSheetId="1">'FC1 SO01_01 Rekonštrukcia c...'!$135:$135</definedName>
    <definedName name="_xlnm.Print_Titles" localSheetId="2">'FC2 SO01_02 Rekonštrukcia c...'!$126:$126</definedName>
    <definedName name="_xlnm.Print_Titles" localSheetId="3">'FC3 SO02_01 Rekonštrukcia c...'!$137:$137</definedName>
    <definedName name="_xlnm.Print_Titles" localSheetId="4">'FC4 SO02_02 Rekonštrukcia c...'!$125:$125</definedName>
    <definedName name="_xlnm.Print_Titles" localSheetId="5">'FC5 SO03_01 Rekonštrukcia c...'!$131:$131</definedName>
    <definedName name="_xlnm.Print_Titles" localSheetId="6">'FC6 SO03_02 Rekonštrukcia c...'!$127:$127</definedName>
    <definedName name="_xlnm.Print_Titles" localSheetId="7">'FC7 SO04_01 Rekonštrukcia c...'!$127:$127</definedName>
    <definedName name="_xlnm.Print_Titles" localSheetId="8">'FC8 SO04_02 Rekonštrukcia o...'!$128:$128</definedName>
    <definedName name="_xlnm.Print_Titles" localSheetId="0">'Rekapitulácia stavby'!$92:$92</definedName>
    <definedName name="_xlnm.Print_Area" localSheetId="1">'FC1 SO01_01 Rekonštrukcia c...'!$C$4:$J$76,'FC1 SO01_01 Rekonštrukcia c...'!$C$123:$J$192</definedName>
    <definedName name="_xlnm.Print_Area" localSheetId="2">'FC2 SO01_02 Rekonštrukcia c...'!$C$4:$J$76,'FC2 SO01_02 Rekonštrukcia c...'!$C$114:$J$159</definedName>
    <definedName name="_xlnm.Print_Area" localSheetId="3">'FC3 SO02_01 Rekonštrukcia c...'!$C$4:$J$76,'FC3 SO02_01 Rekonštrukcia c...'!$C$125:$J$193</definedName>
    <definedName name="_xlnm.Print_Area" localSheetId="4">'FC4 SO02_02 Rekonštrukcia c...'!$C$4:$J$76,'FC4 SO02_02 Rekonštrukcia c...'!$C$113:$J$152</definedName>
    <definedName name="_xlnm.Print_Area" localSheetId="5">'FC5 SO03_01 Rekonštrukcia c...'!$C$4:$J$76,'FC5 SO03_01 Rekonštrukcia c...'!$C$119:$J$177</definedName>
    <definedName name="_xlnm.Print_Area" localSheetId="6">'FC6 SO03_02 Rekonštrukcia c...'!$C$4:$J$76,'FC6 SO03_02 Rekonštrukcia c...'!$C$115:$J$159</definedName>
    <definedName name="_xlnm.Print_Area" localSheetId="7">'FC7 SO04_01 Rekonštrukcia c...'!$C$4:$J$76,'FC7 SO04_01 Rekonštrukcia c...'!$C$115:$J$159</definedName>
    <definedName name="_xlnm.Print_Area" localSheetId="8">'FC8 SO04_02 Rekonštrukcia o...'!$C$4:$J$76,'FC8 SO04_02 Rekonštrukcia o...'!$C$116:$J$163</definedName>
    <definedName name="_xlnm.Print_Area" localSheetId="0">'Rekapitulácia stavby'!$D$4:$AO$76,'Rekapitulácia stavby'!$C$82:$AQ$103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2" i="1" s="1"/>
  <c r="J35" i="9"/>
  <c r="AX102" i="1" s="1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5" i="9"/>
  <c r="BH135" i="9"/>
  <c r="BG135" i="9"/>
  <c r="BE135" i="9"/>
  <c r="T135" i="9"/>
  <c r="T134" i="9" s="1"/>
  <c r="R135" i="9"/>
  <c r="R134" i="9"/>
  <c r="P135" i="9"/>
  <c r="P134" i="9" s="1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J125" i="9"/>
  <c r="F125" i="9"/>
  <c r="F123" i="9"/>
  <c r="E121" i="9"/>
  <c r="J91" i="9"/>
  <c r="F91" i="9"/>
  <c r="F89" i="9"/>
  <c r="E87" i="9"/>
  <c r="J24" i="9"/>
  <c r="E24" i="9"/>
  <c r="J92" i="9" s="1"/>
  <c r="J23" i="9"/>
  <c r="J18" i="9"/>
  <c r="E18" i="9"/>
  <c r="F126" i="9" s="1"/>
  <c r="J17" i="9"/>
  <c r="J12" i="9"/>
  <c r="J123" i="9" s="1"/>
  <c r="E7" i="9"/>
  <c r="E85" i="9"/>
  <c r="J37" i="8"/>
  <c r="J36" i="8"/>
  <c r="AY101" i="1" s="1"/>
  <c r="J35" i="8"/>
  <c r="AX101" i="1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4" i="8"/>
  <c r="BH134" i="8"/>
  <c r="BG134" i="8"/>
  <c r="BE134" i="8"/>
  <c r="T134" i="8"/>
  <c r="T133" i="8" s="1"/>
  <c r="R134" i="8"/>
  <c r="R133" i="8"/>
  <c r="P134" i="8"/>
  <c r="P133" i="8" s="1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J124" i="8"/>
  <c r="F124" i="8"/>
  <c r="F122" i="8"/>
  <c r="E120" i="8"/>
  <c r="J91" i="8"/>
  <c r="F91" i="8"/>
  <c r="F89" i="8"/>
  <c r="E87" i="8"/>
  <c r="J24" i="8"/>
  <c r="E24" i="8"/>
  <c r="J125" i="8"/>
  <c r="J23" i="8"/>
  <c r="J18" i="8"/>
  <c r="E18" i="8"/>
  <c r="F125" i="8"/>
  <c r="J17" i="8"/>
  <c r="J89" i="8"/>
  <c r="E7" i="8"/>
  <c r="E118" i="8"/>
  <c r="J37" i="7"/>
  <c r="J36" i="7"/>
  <c r="AY100" i="1"/>
  <c r="J35" i="7"/>
  <c r="AX100" i="1" s="1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T150" i="7" s="1"/>
  <c r="R151" i="7"/>
  <c r="R150" i="7"/>
  <c r="P151" i="7"/>
  <c r="P150" i="7" s="1"/>
  <c r="BI148" i="7"/>
  <c r="BH148" i="7"/>
  <c r="BG148" i="7"/>
  <c r="BE148" i="7"/>
  <c r="T148" i="7"/>
  <c r="T147" i="7"/>
  <c r="R148" i="7"/>
  <c r="R147" i="7" s="1"/>
  <c r="P148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6" i="7"/>
  <c r="BH136" i="7"/>
  <c r="BG136" i="7"/>
  <c r="BE136" i="7"/>
  <c r="T136" i="7"/>
  <c r="T135" i="7"/>
  <c r="R136" i="7"/>
  <c r="R135" i="7"/>
  <c r="P136" i="7"/>
  <c r="P135" i="7"/>
  <c r="BI134" i="7"/>
  <c r="BH134" i="7"/>
  <c r="BG134" i="7"/>
  <c r="BE134" i="7"/>
  <c r="T134" i="7"/>
  <c r="T133" i="7"/>
  <c r="R134" i="7"/>
  <c r="R133" i="7" s="1"/>
  <c r="P134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J124" i="7"/>
  <c r="F124" i="7"/>
  <c r="F122" i="7"/>
  <c r="E120" i="7"/>
  <c r="J91" i="7"/>
  <c r="F91" i="7"/>
  <c r="F89" i="7"/>
  <c r="E87" i="7"/>
  <c r="J24" i="7"/>
  <c r="E24" i="7"/>
  <c r="J92" i="7" s="1"/>
  <c r="J23" i="7"/>
  <c r="J18" i="7"/>
  <c r="E18" i="7"/>
  <c r="F125" i="7" s="1"/>
  <c r="J17" i="7"/>
  <c r="J89" i="7"/>
  <c r="E7" i="7"/>
  <c r="E118" i="7"/>
  <c r="J37" i="6"/>
  <c r="J36" i="6"/>
  <c r="AY99" i="1" s="1"/>
  <c r="J35" i="6"/>
  <c r="AX99" i="1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8" i="6"/>
  <c r="BH148" i="6"/>
  <c r="BG148" i="6"/>
  <c r="BE148" i="6"/>
  <c r="T148" i="6"/>
  <c r="T147" i="6"/>
  <c r="R148" i="6"/>
  <c r="R147" i="6" s="1"/>
  <c r="P148" i="6"/>
  <c r="P147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1" i="6"/>
  <c r="BH141" i="6"/>
  <c r="BG141" i="6"/>
  <c r="BE141" i="6"/>
  <c r="T141" i="6"/>
  <c r="T140" i="6"/>
  <c r="R141" i="6"/>
  <c r="R140" i="6" s="1"/>
  <c r="P141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J128" i="6"/>
  <c r="F128" i="6"/>
  <c r="F126" i="6"/>
  <c r="E124" i="6"/>
  <c r="J91" i="6"/>
  <c r="F91" i="6"/>
  <c r="F89" i="6"/>
  <c r="E87" i="6"/>
  <c r="J24" i="6"/>
  <c r="E24" i="6"/>
  <c r="J129" i="6"/>
  <c r="J23" i="6"/>
  <c r="J18" i="6"/>
  <c r="E18" i="6"/>
  <c r="F129" i="6"/>
  <c r="J17" i="6"/>
  <c r="J89" i="6"/>
  <c r="E7" i="6"/>
  <c r="E122" i="6"/>
  <c r="J37" i="5"/>
  <c r="J36" i="5"/>
  <c r="AY98" i="1"/>
  <c r="J35" i="5"/>
  <c r="AX98" i="1" s="1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T143" i="5" s="1"/>
  <c r="R144" i="5"/>
  <c r="R143" i="5"/>
  <c r="P144" i="5"/>
  <c r="P143" i="5" s="1"/>
  <c r="BI141" i="5"/>
  <c r="BH141" i="5"/>
  <c r="BG141" i="5"/>
  <c r="BE141" i="5"/>
  <c r="T141" i="5"/>
  <c r="T140" i="5"/>
  <c r="R141" i="5"/>
  <c r="R140" i="5" s="1"/>
  <c r="P141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29" i="5"/>
  <c r="BH129" i="5"/>
  <c r="BG129" i="5"/>
  <c r="BE129" i="5"/>
  <c r="T129" i="5"/>
  <c r="T128" i="5" s="1"/>
  <c r="T127" i="5" s="1"/>
  <c r="R129" i="5"/>
  <c r="R128" i="5" s="1"/>
  <c r="R127" i="5" s="1"/>
  <c r="P129" i="5"/>
  <c r="P128" i="5"/>
  <c r="P127" i="5" s="1"/>
  <c r="J122" i="5"/>
  <c r="F122" i="5"/>
  <c r="F120" i="5"/>
  <c r="E118" i="5"/>
  <c r="J91" i="5"/>
  <c r="F91" i="5"/>
  <c r="F89" i="5"/>
  <c r="E87" i="5"/>
  <c r="J24" i="5"/>
  <c r="E24" i="5"/>
  <c r="J123" i="5"/>
  <c r="J23" i="5"/>
  <c r="J18" i="5"/>
  <c r="E18" i="5"/>
  <c r="F92" i="5"/>
  <c r="J17" i="5"/>
  <c r="J89" i="5"/>
  <c r="E7" i="5"/>
  <c r="E116" i="5" s="1"/>
  <c r="J37" i="4"/>
  <c r="J36" i="4"/>
  <c r="AY97" i="1"/>
  <c r="J35" i="4"/>
  <c r="AX97" i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T153" i="4"/>
  <c r="T152" i="4"/>
  <c r="R154" i="4"/>
  <c r="R153" i="4" s="1"/>
  <c r="R152" i="4" s="1"/>
  <c r="P154" i="4"/>
  <c r="P153" i="4" s="1"/>
  <c r="P152" i="4" s="1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7" i="4"/>
  <c r="BH147" i="4"/>
  <c r="BG147" i="4"/>
  <c r="BE147" i="4"/>
  <c r="T147" i="4"/>
  <c r="T146" i="4"/>
  <c r="R147" i="4"/>
  <c r="R146" i="4"/>
  <c r="P147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J134" i="4"/>
  <c r="F134" i="4"/>
  <c r="F132" i="4"/>
  <c r="E130" i="4"/>
  <c r="J91" i="4"/>
  <c r="F91" i="4"/>
  <c r="F89" i="4"/>
  <c r="E87" i="4"/>
  <c r="J24" i="4"/>
  <c r="E24" i="4"/>
  <c r="J92" i="4" s="1"/>
  <c r="J23" i="4"/>
  <c r="J18" i="4"/>
  <c r="E18" i="4"/>
  <c r="F135" i="4" s="1"/>
  <c r="J17" i="4"/>
  <c r="J132" i="4"/>
  <c r="E7" i="4"/>
  <c r="E85" i="4"/>
  <c r="J37" i="3"/>
  <c r="J36" i="3"/>
  <c r="AY96" i="1" s="1"/>
  <c r="J35" i="3"/>
  <c r="AX96" i="1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5" i="3"/>
  <c r="BH145" i="3"/>
  <c r="BG145" i="3"/>
  <c r="BE145" i="3"/>
  <c r="T145" i="3"/>
  <c r="T144" i="3"/>
  <c r="R145" i="3"/>
  <c r="R144" i="3" s="1"/>
  <c r="P145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3" i="3"/>
  <c r="BH133" i="3"/>
  <c r="BG133" i="3"/>
  <c r="BE133" i="3"/>
  <c r="T133" i="3"/>
  <c r="T132" i="3"/>
  <c r="R133" i="3"/>
  <c r="R132" i="3"/>
  <c r="P133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J123" i="3"/>
  <c r="F123" i="3"/>
  <c r="F121" i="3"/>
  <c r="E119" i="3"/>
  <c r="J91" i="3"/>
  <c r="F91" i="3"/>
  <c r="F89" i="3"/>
  <c r="E87" i="3"/>
  <c r="J24" i="3"/>
  <c r="E24" i="3"/>
  <c r="J124" i="3"/>
  <c r="J23" i="3"/>
  <c r="J18" i="3"/>
  <c r="E18" i="3"/>
  <c r="F124" i="3"/>
  <c r="J17" i="3"/>
  <c r="J121" i="3"/>
  <c r="E7" i="3"/>
  <c r="E85" i="3"/>
  <c r="J37" i="2"/>
  <c r="J36" i="2"/>
  <c r="AY95" i="1"/>
  <c r="J35" i="2"/>
  <c r="AX95" i="1" s="1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/>
  <c r="R145" i="2"/>
  <c r="R144" i="2"/>
  <c r="P145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J132" i="2"/>
  <c r="F132" i="2"/>
  <c r="F130" i="2"/>
  <c r="E128" i="2"/>
  <c r="J91" i="2"/>
  <c r="F91" i="2"/>
  <c r="F89" i="2"/>
  <c r="E87" i="2"/>
  <c r="J24" i="2"/>
  <c r="E24" i="2"/>
  <c r="J92" i="2"/>
  <c r="J23" i="2"/>
  <c r="J18" i="2"/>
  <c r="E18" i="2"/>
  <c r="F92" i="2"/>
  <c r="J17" i="2"/>
  <c r="J130" i="2"/>
  <c r="E7" i="2"/>
  <c r="E126" i="2"/>
  <c r="L90" i="1"/>
  <c r="AM90" i="1"/>
  <c r="AM89" i="1"/>
  <c r="L89" i="1"/>
  <c r="AM87" i="1"/>
  <c r="L87" i="1"/>
  <c r="L85" i="1"/>
  <c r="BK192" i="2"/>
  <c r="J188" i="2"/>
  <c r="BK184" i="2"/>
  <c r="J182" i="2"/>
  <c r="J180" i="2"/>
  <c r="BK174" i="2"/>
  <c r="BK171" i="2"/>
  <c r="J166" i="2"/>
  <c r="BK156" i="2"/>
  <c r="J139" i="2"/>
  <c r="BK162" i="2"/>
  <c r="J152" i="2"/>
  <c r="BK139" i="2"/>
  <c r="BK153" i="2"/>
  <c r="AS94" i="1"/>
  <c r="J154" i="3"/>
  <c r="BK131" i="3"/>
  <c r="J133" i="3"/>
  <c r="BK148" i="3"/>
  <c r="J130" i="3"/>
  <c r="J164" i="4"/>
  <c r="J145" i="4"/>
  <c r="BK180" i="4"/>
  <c r="J168" i="4"/>
  <c r="J151" i="4"/>
  <c r="J180" i="4"/>
  <c r="J175" i="4"/>
  <c r="BK189" i="4"/>
  <c r="J167" i="4"/>
  <c r="J144" i="4"/>
  <c r="BK179" i="4"/>
  <c r="BK167" i="4"/>
  <c r="J152" i="5"/>
  <c r="J151" i="5"/>
  <c r="BK151" i="5"/>
  <c r="J138" i="5"/>
  <c r="BK150" i="5"/>
  <c r="J135" i="5"/>
  <c r="J129" i="5"/>
  <c r="BK167" i="6"/>
  <c r="J150" i="6"/>
  <c r="BK166" i="6"/>
  <c r="BK162" i="6"/>
  <c r="J151" i="6"/>
  <c r="J138" i="6"/>
  <c r="J164" i="6"/>
  <c r="BK150" i="6"/>
  <c r="BK139" i="6"/>
  <c r="BK165" i="6"/>
  <c r="BK136" i="6"/>
  <c r="BK159" i="7"/>
  <c r="BK134" i="7"/>
  <c r="J136" i="7"/>
  <c r="BK141" i="7"/>
  <c r="J132" i="7"/>
  <c r="J141" i="7"/>
  <c r="BK154" i="7"/>
  <c r="BK158" i="8"/>
  <c r="BK132" i="8"/>
  <c r="J131" i="8"/>
  <c r="J148" i="8"/>
  <c r="J154" i="8"/>
  <c r="J157" i="8"/>
  <c r="BK154" i="8"/>
  <c r="BK162" i="9"/>
  <c r="BK146" i="9"/>
  <c r="BK135" i="9"/>
  <c r="BK158" i="9"/>
  <c r="J161" i="9"/>
  <c r="BK153" i="9"/>
  <c r="BK161" i="9"/>
  <c r="J145" i="9"/>
  <c r="BK150" i="9"/>
  <c r="BK191" i="2"/>
  <c r="BK187" i="2"/>
  <c r="J185" i="2"/>
  <c r="J183" i="2"/>
  <c r="BK179" i="2"/>
  <c r="BK175" i="2"/>
  <c r="BK173" i="2"/>
  <c r="J170" i="2"/>
  <c r="BK159" i="2"/>
  <c r="BK149" i="2"/>
  <c r="BK166" i="2"/>
  <c r="J156" i="2"/>
  <c r="BK145" i="2"/>
  <c r="J178" i="2"/>
  <c r="BK142" i="2"/>
  <c r="J151" i="3"/>
  <c r="BK130" i="3"/>
  <c r="BK151" i="3"/>
  <c r="BK139" i="3"/>
  <c r="J156" i="3"/>
  <c r="J136" i="3"/>
  <c r="J138" i="3"/>
  <c r="BK154" i="3"/>
  <c r="BK142" i="3"/>
  <c r="BK193" i="4"/>
  <c r="BK150" i="4"/>
  <c r="BK181" i="4"/>
  <c r="BK164" i="4"/>
  <c r="BK188" i="4"/>
  <c r="BK192" i="4"/>
  <c r="BK176" i="4"/>
  <c r="J147" i="4"/>
  <c r="J188" i="4"/>
  <c r="J179" i="4"/>
  <c r="BK145" i="4"/>
  <c r="J172" i="4"/>
  <c r="BK151" i="4"/>
  <c r="BK139" i="5"/>
  <c r="BK144" i="5"/>
  <c r="J149" i="5"/>
  <c r="BK152" i="5"/>
  <c r="BK129" i="5"/>
  <c r="J133" i="5"/>
  <c r="J174" i="6"/>
  <c r="BK158" i="6"/>
  <c r="J175" i="6"/>
  <c r="J165" i="6"/>
  <c r="BK154" i="6"/>
  <c r="J139" i="6"/>
  <c r="J135" i="6"/>
  <c r="J168" i="6"/>
  <c r="BK151" i="6"/>
  <c r="J144" i="6"/>
  <c r="BK175" i="6"/>
  <c r="BK157" i="6"/>
  <c r="BK143" i="7"/>
  <c r="BK158" i="7"/>
  <c r="J131" i="7"/>
  <c r="J159" i="7"/>
  <c r="J148" i="7"/>
  <c r="BK145" i="7"/>
  <c r="BK157" i="7"/>
  <c r="BK132" i="7"/>
  <c r="BK148" i="8"/>
  <c r="BK141" i="8"/>
  <c r="BK149" i="8"/>
  <c r="BK131" i="8"/>
  <c r="J132" i="8"/>
  <c r="J156" i="8"/>
  <c r="BK134" i="8"/>
  <c r="BK163" i="9"/>
  <c r="BK142" i="9"/>
  <c r="BK132" i="9"/>
  <c r="J151" i="9"/>
  <c r="BK159" i="9"/>
  <c r="J163" i="9"/>
  <c r="J143" i="9"/>
  <c r="J154" i="9"/>
  <c r="BK138" i="9"/>
  <c r="J191" i="2"/>
  <c r="J187" i="2"/>
  <c r="BK185" i="2"/>
  <c r="BK182" i="2"/>
  <c r="BK180" i="2"/>
  <c r="BK176" i="2"/>
  <c r="J171" i="2"/>
  <c r="J163" i="2"/>
  <c r="BK155" i="2"/>
  <c r="BK167" i="2"/>
  <c r="J158" i="2"/>
  <c r="BK148" i="2"/>
  <c r="J176" i="2"/>
  <c r="BK143" i="2"/>
  <c r="J159" i="3"/>
  <c r="BK140" i="3"/>
  <c r="BK158" i="3"/>
  <c r="J149" i="3"/>
  <c r="BK137" i="3"/>
  <c r="BK152" i="3"/>
  <c r="J148" i="3"/>
  <c r="J152" i="3"/>
  <c r="J137" i="3"/>
  <c r="BK149" i="3"/>
  <c r="BK161" i="4"/>
  <c r="J184" i="4"/>
  <c r="BK172" i="4"/>
  <c r="BK158" i="4"/>
  <c r="J154" i="4"/>
  <c r="BK184" i="4"/>
  <c r="BK163" i="4"/>
  <c r="J142" i="4"/>
  <c r="BK186" i="4"/>
  <c r="J158" i="4"/>
  <c r="J183" i="4"/>
  <c r="J171" i="4"/>
  <c r="BK157" i="4"/>
  <c r="J144" i="5"/>
  <c r="J134" i="5"/>
  <c r="J136" i="5"/>
  <c r="BK147" i="5"/>
  <c r="BK149" i="5"/>
  <c r="BK135" i="5"/>
  <c r="J172" i="6"/>
  <c r="BK153" i="6"/>
  <c r="BK173" i="6"/>
  <c r="J167" i="6"/>
  <c r="J158" i="6"/>
  <c r="J136" i="6"/>
  <c r="J171" i="6"/>
  <c r="J157" i="6"/>
  <c r="J145" i="6"/>
  <c r="J176" i="6"/>
  <c r="BK161" i="6"/>
  <c r="BK156" i="7"/>
  <c r="BK131" i="7"/>
  <c r="J140" i="7"/>
  <c r="J145" i="7"/>
  <c r="J158" i="7"/>
  <c r="BK140" i="7"/>
  <c r="BK142" i="7"/>
  <c r="J143" i="7"/>
  <c r="J151" i="8"/>
  <c r="J138" i="8"/>
  <c r="BK137" i="8"/>
  <c r="J152" i="8"/>
  <c r="J145" i="8"/>
  <c r="BK144" i="8"/>
  <c r="J153" i="8"/>
  <c r="J142" i="8"/>
  <c r="BK156" i="9"/>
  <c r="J139" i="9"/>
  <c r="J159" i="9"/>
  <c r="BK155" i="9"/>
  <c r="J158" i="9"/>
  <c r="J162" i="9"/>
  <c r="J149" i="9"/>
  <c r="BK154" i="9"/>
  <c r="J135" i="9"/>
  <c r="BK188" i="2"/>
  <c r="J186" i="2"/>
  <c r="BK183" i="2"/>
  <c r="BK181" i="2"/>
  <c r="J179" i="2"/>
  <c r="J175" i="2"/>
  <c r="J173" i="2"/>
  <c r="J167" i="2"/>
  <c r="BK158" i="2"/>
  <c r="J148" i="2"/>
  <c r="BK163" i="2"/>
  <c r="J153" i="2"/>
  <c r="J143" i="2"/>
  <c r="J155" i="2"/>
  <c r="J140" i="2"/>
  <c r="BK153" i="3"/>
  <c r="J139" i="3"/>
  <c r="BK156" i="3"/>
  <c r="BK143" i="3"/>
  <c r="J157" i="3"/>
  <c r="J145" i="3"/>
  <c r="J140" i="3"/>
  <c r="J153" i="3"/>
  <c r="J131" i="3"/>
  <c r="J189" i="4"/>
  <c r="BK142" i="4"/>
  <c r="J176" i="4"/>
  <c r="J160" i="4"/>
  <c r="J185" i="4"/>
  <c r="BK185" i="4"/>
  <c r="BK160" i="4"/>
  <c r="J141" i="4"/>
  <c r="J181" i="4"/>
  <c r="J150" i="4"/>
  <c r="J186" i="4"/>
  <c r="BK175" i="4"/>
  <c r="J161" i="4"/>
  <c r="J147" i="5"/>
  <c r="BK141" i="5"/>
  <c r="J150" i="5"/>
  <c r="BK134" i="5"/>
  <c r="BK138" i="5"/>
  <c r="BK136" i="5"/>
  <c r="BK176" i="6"/>
  <c r="J166" i="6"/>
  <c r="BK138" i="6"/>
  <c r="BK168" i="6"/>
  <c r="J161" i="6"/>
  <c r="BK145" i="6"/>
  <c r="J177" i="6"/>
  <c r="BK170" i="6"/>
  <c r="J154" i="6"/>
  <c r="J141" i="6"/>
  <c r="BK174" i="6"/>
  <c r="J153" i="6"/>
  <c r="BK148" i="7"/>
  <c r="BK136" i="7"/>
  <c r="J142" i="7"/>
  <c r="J151" i="7"/>
  <c r="J156" i="7"/>
  <c r="J154" i="7"/>
  <c r="J153" i="7"/>
  <c r="BK156" i="8"/>
  <c r="BK142" i="8"/>
  <c r="BK145" i="8"/>
  <c r="BK153" i="8"/>
  <c r="J134" i="8"/>
  <c r="J149" i="8"/>
  <c r="BK152" i="8"/>
  <c r="J137" i="8"/>
  <c r="BK145" i="9"/>
  <c r="BK143" i="9"/>
  <c r="J153" i="9"/>
  <c r="BK149" i="9"/>
  <c r="J156" i="9"/>
  <c r="J142" i="9"/>
  <c r="J138" i="9"/>
  <c r="J192" i="2"/>
  <c r="BK186" i="2"/>
  <c r="J184" i="2"/>
  <c r="J181" i="2"/>
  <c r="BK178" i="2"/>
  <c r="J174" i="2"/>
  <c r="BK170" i="2"/>
  <c r="J162" i="2"/>
  <c r="BK152" i="2"/>
  <c r="J142" i="2"/>
  <c r="J159" i="2"/>
  <c r="J149" i="2"/>
  <c r="BK140" i="2"/>
  <c r="J145" i="2"/>
  <c r="J158" i="3"/>
  <c r="J142" i="3"/>
  <c r="BK157" i="3"/>
  <c r="BK145" i="3"/>
  <c r="BK133" i="3"/>
  <c r="BK138" i="3"/>
  <c r="J143" i="3"/>
  <c r="BK159" i="3"/>
  <c r="BK136" i="3"/>
  <c r="J192" i="4"/>
  <c r="J157" i="4"/>
  <c r="BK183" i="4"/>
  <c r="BK171" i="4"/>
  <c r="BK141" i="4"/>
  <c r="BK144" i="4"/>
  <c r="BK178" i="4"/>
  <c r="BK154" i="4"/>
  <c r="J193" i="4"/>
  <c r="J187" i="4"/>
  <c r="J163" i="4"/>
  <c r="BK187" i="4"/>
  <c r="J178" i="4"/>
  <c r="BK168" i="4"/>
  <c r="BK147" i="4"/>
  <c r="J146" i="5"/>
  <c r="J132" i="5"/>
  <c r="J141" i="5"/>
  <c r="BK133" i="5"/>
  <c r="BK146" i="5"/>
  <c r="J139" i="5"/>
  <c r="BK132" i="5"/>
  <c r="J173" i="6"/>
  <c r="BK148" i="6"/>
  <c r="J170" i="6"/>
  <c r="BK164" i="6"/>
  <c r="BK144" i="6"/>
  <c r="BK135" i="6"/>
  <c r="BK172" i="6"/>
  <c r="J162" i="6"/>
  <c r="J148" i="6"/>
  <c r="BK177" i="6"/>
  <c r="BK171" i="6"/>
  <c r="BK141" i="6"/>
  <c r="BK139" i="7"/>
  <c r="BK146" i="7"/>
  <c r="J157" i="7"/>
  <c r="J134" i="7"/>
  <c r="BK151" i="7"/>
  <c r="BK153" i="7"/>
  <c r="J139" i="7"/>
  <c r="J146" i="7"/>
  <c r="BK159" i="8"/>
  <c r="J144" i="8"/>
  <c r="J159" i="8"/>
  <c r="BK151" i="8"/>
  <c r="BK157" i="8"/>
  <c r="J158" i="8"/>
  <c r="J141" i="8"/>
  <c r="BK138" i="8"/>
  <c r="J155" i="9"/>
  <c r="BK133" i="9"/>
  <c r="J132" i="9"/>
  <c r="J150" i="9"/>
  <c r="BK139" i="9"/>
  <c r="BK151" i="9"/>
  <c r="J133" i="9"/>
  <c r="J146" i="9"/>
  <c r="BK141" i="2" l="1"/>
  <c r="J141" i="2" s="1"/>
  <c r="J99" i="2" s="1"/>
  <c r="T147" i="2"/>
  <c r="T146" i="2" s="1"/>
  <c r="P151" i="2"/>
  <c r="T154" i="2"/>
  <c r="T150" i="2" s="1"/>
  <c r="P161" i="2"/>
  <c r="P160" i="2" s="1"/>
  <c r="BK165" i="2"/>
  <c r="J165" i="2"/>
  <c r="J110" i="2"/>
  <c r="BK169" i="2"/>
  <c r="P172" i="2"/>
  <c r="R177" i="2"/>
  <c r="R190" i="2"/>
  <c r="R189" i="2" s="1"/>
  <c r="BK129" i="3"/>
  <c r="J129" i="3"/>
  <c r="J98" i="3"/>
  <c r="R141" i="3"/>
  <c r="T147" i="3"/>
  <c r="P155" i="3"/>
  <c r="T143" i="4"/>
  <c r="BK149" i="4"/>
  <c r="J149" i="4" s="1"/>
  <c r="J102" i="4" s="1"/>
  <c r="R156" i="4"/>
  <c r="T162" i="4"/>
  <c r="R166" i="4"/>
  <c r="R165" i="4"/>
  <c r="BK174" i="4"/>
  <c r="J174" i="4" s="1"/>
  <c r="J114" i="4" s="1"/>
  <c r="P177" i="4"/>
  <c r="T177" i="4"/>
  <c r="T173" i="4" s="1"/>
  <c r="T191" i="4"/>
  <c r="T190" i="4" s="1"/>
  <c r="BK131" i="5"/>
  <c r="J131" i="5"/>
  <c r="J100" i="5" s="1"/>
  <c r="R137" i="5"/>
  <c r="P145" i="5"/>
  <c r="P142" i="5"/>
  <c r="T148" i="5"/>
  <c r="R134" i="6"/>
  <c r="T143" i="6"/>
  <c r="T142" i="6"/>
  <c r="BK149" i="6"/>
  <c r="J149" i="6" s="1"/>
  <c r="J105" i="6" s="1"/>
  <c r="R152" i="6"/>
  <c r="R146" i="6" s="1"/>
  <c r="T156" i="6"/>
  <c r="T155" i="6" s="1"/>
  <c r="P160" i="6"/>
  <c r="T163" i="6"/>
  <c r="BK130" i="7"/>
  <c r="J130" i="7" s="1"/>
  <c r="J98" i="7" s="1"/>
  <c r="R138" i="7"/>
  <c r="R152" i="7"/>
  <c r="R149" i="7" s="1"/>
  <c r="P138" i="2"/>
  <c r="R141" i="2"/>
  <c r="R137" i="2" s="1"/>
  <c r="BK147" i="2"/>
  <c r="BK146" i="2"/>
  <c r="J146" i="2"/>
  <c r="J101" i="2"/>
  <c r="BK151" i="2"/>
  <c r="J151" i="2" s="1"/>
  <c r="J104" i="2" s="1"/>
  <c r="R154" i="2"/>
  <c r="R150" i="2" s="1"/>
  <c r="BK161" i="2"/>
  <c r="J161" i="2" s="1"/>
  <c r="J108" i="2" s="1"/>
  <c r="R165" i="2"/>
  <c r="R164" i="2" s="1"/>
  <c r="R169" i="2"/>
  <c r="T177" i="2"/>
  <c r="T135" i="3"/>
  <c r="P150" i="3"/>
  <c r="R155" i="3"/>
  <c r="R140" i="4"/>
  <c r="R139" i="4"/>
  <c r="R143" i="4"/>
  <c r="T149" i="4"/>
  <c r="T148" i="4"/>
  <c r="R159" i="4"/>
  <c r="R162" i="4"/>
  <c r="R170" i="4"/>
  <c r="R169" i="4"/>
  <c r="BK177" i="4"/>
  <c r="J177" i="4" s="1"/>
  <c r="J115" i="4" s="1"/>
  <c r="P182" i="4"/>
  <c r="R191" i="4"/>
  <c r="R190" i="4" s="1"/>
  <c r="T131" i="5"/>
  <c r="T145" i="5"/>
  <c r="T142" i="5"/>
  <c r="BK137" i="6"/>
  <c r="J137" i="6"/>
  <c r="J99" i="6"/>
  <c r="BK143" i="6"/>
  <c r="J143" i="6" s="1"/>
  <c r="J102" i="6" s="1"/>
  <c r="T149" i="6"/>
  <c r="T146" i="6"/>
  <c r="R163" i="6"/>
  <c r="T138" i="7"/>
  <c r="P155" i="7"/>
  <c r="P136" i="8"/>
  <c r="P135" i="8" s="1"/>
  <c r="BK143" i="8"/>
  <c r="J143" i="8"/>
  <c r="J104" i="8"/>
  <c r="BK147" i="8"/>
  <c r="J147" i="8"/>
  <c r="J106" i="8"/>
  <c r="T147" i="8"/>
  <c r="P155" i="8"/>
  <c r="BK137" i="9"/>
  <c r="BK136" i="9"/>
  <c r="J136" i="9"/>
  <c r="J100" i="9" s="1"/>
  <c r="R138" i="2"/>
  <c r="BK154" i="2"/>
  <c r="J154" i="2" s="1"/>
  <c r="J105" i="2" s="1"/>
  <c r="R157" i="2"/>
  <c r="T161" i="2"/>
  <c r="T160" i="2" s="1"/>
  <c r="BK172" i="2"/>
  <c r="J172" i="2"/>
  <c r="J113" i="2"/>
  <c r="T172" i="2"/>
  <c r="BK190" i="2"/>
  <c r="J190" i="2"/>
  <c r="J116" i="2"/>
  <c r="P129" i="3"/>
  <c r="P128" i="3"/>
  <c r="P135" i="3"/>
  <c r="T141" i="3"/>
  <c r="R147" i="3"/>
  <c r="BK155" i="3"/>
  <c r="J155" i="3"/>
  <c r="J107" i="3"/>
  <c r="P131" i="5"/>
  <c r="T137" i="5"/>
  <c r="P148" i="5"/>
  <c r="P137" i="6"/>
  <c r="T152" i="6"/>
  <c r="R156" i="6"/>
  <c r="R155" i="6"/>
  <c r="T160" i="6"/>
  <c r="P169" i="6"/>
  <c r="P130" i="7"/>
  <c r="P129" i="7"/>
  <c r="BK138" i="7"/>
  <c r="J138" i="7" s="1"/>
  <c r="J102" i="7" s="1"/>
  <c r="R144" i="7"/>
  <c r="T152" i="7"/>
  <c r="T149" i="7" s="1"/>
  <c r="T130" i="8"/>
  <c r="T129" i="8"/>
  <c r="T136" i="8"/>
  <c r="T135" i="8" s="1"/>
  <c r="R140" i="8"/>
  <c r="T143" i="8"/>
  <c r="P147" i="8"/>
  <c r="R150" i="8"/>
  <c r="T155" i="8"/>
  <c r="P131" i="9"/>
  <c r="P130" i="9"/>
  <c r="R141" i="9"/>
  <c r="T144" i="9"/>
  <c r="BK152" i="9"/>
  <c r="J152" i="9"/>
  <c r="J107" i="9" s="1"/>
  <c r="T152" i="9"/>
  <c r="R157" i="9"/>
  <c r="BK160" i="9"/>
  <c r="J160" i="9" s="1"/>
  <c r="J109" i="9" s="1"/>
  <c r="BK138" i="2"/>
  <c r="J138" i="2"/>
  <c r="J98" i="2" s="1"/>
  <c r="T141" i="2"/>
  <c r="R147" i="2"/>
  <c r="R146" i="2"/>
  <c r="P154" i="2"/>
  <c r="T157" i="2"/>
  <c r="P165" i="2"/>
  <c r="P164" i="2"/>
  <c r="P169" i="2"/>
  <c r="R172" i="2"/>
  <c r="P177" i="2"/>
  <c r="T190" i="2"/>
  <c r="T189" i="2" s="1"/>
  <c r="BK135" i="3"/>
  <c r="J135" i="3"/>
  <c r="J101" i="3"/>
  <c r="BK141" i="3"/>
  <c r="J141" i="3"/>
  <c r="J102" i="3"/>
  <c r="P147" i="3"/>
  <c r="P146" i="3" s="1"/>
  <c r="T150" i="3"/>
  <c r="P140" i="4"/>
  <c r="P143" i="4"/>
  <c r="P149" i="4"/>
  <c r="P148" i="4"/>
  <c r="P159" i="4"/>
  <c r="P162" i="4"/>
  <c r="P155" i="4" s="1"/>
  <c r="BK166" i="4"/>
  <c r="J166" i="4"/>
  <c r="J110" i="4"/>
  <c r="P170" i="4"/>
  <c r="P169" i="4" s="1"/>
  <c r="P174" i="4"/>
  <c r="P173" i="4"/>
  <c r="R177" i="4"/>
  <c r="T182" i="4"/>
  <c r="P191" i="4"/>
  <c r="P190" i="4"/>
  <c r="P137" i="5"/>
  <c r="R145" i="5"/>
  <c r="T137" i="6"/>
  <c r="R143" i="6"/>
  <c r="R142" i="6" s="1"/>
  <c r="P149" i="6"/>
  <c r="P152" i="6"/>
  <c r="P146" i="6" s="1"/>
  <c r="P156" i="6"/>
  <c r="P155" i="6"/>
  <c r="BK160" i="6"/>
  <c r="J160" i="6"/>
  <c r="J110" i="6" s="1"/>
  <c r="P163" i="6"/>
  <c r="T169" i="6"/>
  <c r="R130" i="7"/>
  <c r="R129" i="7" s="1"/>
  <c r="P144" i="7"/>
  <c r="BK152" i="7"/>
  <c r="J152" i="7"/>
  <c r="J107" i="7" s="1"/>
  <c r="R155" i="7"/>
  <c r="BK130" i="8"/>
  <c r="J130" i="8"/>
  <c r="J98" i="8" s="1"/>
  <c r="BK140" i="8"/>
  <c r="J140" i="8"/>
  <c r="J103" i="8"/>
  <c r="P143" i="8"/>
  <c r="P150" i="8"/>
  <c r="R155" i="8"/>
  <c r="BK131" i="9"/>
  <c r="J131" i="9" s="1"/>
  <c r="J98" i="9" s="1"/>
  <c r="T137" i="9"/>
  <c r="T136" i="9"/>
  <c r="BK144" i="9"/>
  <c r="J144" i="9"/>
  <c r="J104" i="9"/>
  <c r="R144" i="9"/>
  <c r="BK148" i="9"/>
  <c r="J148" i="9"/>
  <c r="J106" i="9"/>
  <c r="R148" i="9"/>
  <c r="R152" i="9"/>
  <c r="P160" i="9"/>
  <c r="T138" i="2"/>
  <c r="T137" i="2"/>
  <c r="T151" i="2"/>
  <c r="P157" i="2"/>
  <c r="R129" i="3"/>
  <c r="R128" i="3" s="1"/>
  <c r="R135" i="3"/>
  <c r="R134" i="3"/>
  <c r="BK150" i="3"/>
  <c r="J150" i="3" s="1"/>
  <c r="J106" i="3" s="1"/>
  <c r="T155" i="3"/>
  <c r="T140" i="4"/>
  <c r="T139" i="4" s="1"/>
  <c r="P156" i="4"/>
  <c r="BK159" i="4"/>
  <c r="J159" i="4" s="1"/>
  <c r="J107" i="4" s="1"/>
  <c r="BK162" i="4"/>
  <c r="J162" i="4"/>
  <c r="J108" i="4" s="1"/>
  <c r="P166" i="4"/>
  <c r="P165" i="4"/>
  <c r="BK170" i="4"/>
  <c r="J170" i="4" s="1"/>
  <c r="J112" i="4" s="1"/>
  <c r="R174" i="4"/>
  <c r="R182" i="4"/>
  <c r="BK137" i="5"/>
  <c r="J137" i="5"/>
  <c r="J101" i="5"/>
  <c r="BK145" i="5"/>
  <c r="J145" i="5" s="1"/>
  <c r="J105" i="5" s="1"/>
  <c r="R148" i="5"/>
  <c r="R142" i="5" s="1"/>
  <c r="P134" i="6"/>
  <c r="P133" i="6" s="1"/>
  <c r="R137" i="6"/>
  <c r="P143" i="6"/>
  <c r="P142" i="6"/>
  <c r="R149" i="6"/>
  <c r="R160" i="6"/>
  <c r="BK169" i="6"/>
  <c r="J169" i="6" s="1"/>
  <c r="J112" i="6" s="1"/>
  <c r="P138" i="7"/>
  <c r="P137" i="7"/>
  <c r="T144" i="7"/>
  <c r="P152" i="7"/>
  <c r="P149" i="7"/>
  <c r="T155" i="7"/>
  <c r="P130" i="8"/>
  <c r="P129" i="8"/>
  <c r="R136" i="8"/>
  <c r="R135" i="8"/>
  <c r="P140" i="8"/>
  <c r="P139" i="8"/>
  <c r="R143" i="8"/>
  <c r="R147" i="8"/>
  <c r="R146" i="8" s="1"/>
  <c r="T150" i="8"/>
  <c r="T131" i="9"/>
  <c r="T130" i="9"/>
  <c r="R137" i="9"/>
  <c r="R136" i="9"/>
  <c r="P141" i="9"/>
  <c r="T148" i="9"/>
  <c r="BK157" i="9"/>
  <c r="J157" i="9"/>
  <c r="J108" i="9"/>
  <c r="T157" i="9"/>
  <c r="R160" i="9"/>
  <c r="P141" i="2"/>
  <c r="P147" i="2"/>
  <c r="P146" i="2"/>
  <c r="R151" i="2"/>
  <c r="BK157" i="2"/>
  <c r="J157" i="2"/>
  <c r="J106" i="2" s="1"/>
  <c r="R161" i="2"/>
  <c r="R160" i="2"/>
  <c r="T165" i="2"/>
  <c r="T164" i="2" s="1"/>
  <c r="T169" i="2"/>
  <c r="T168" i="2"/>
  <c r="BK177" i="2"/>
  <c r="J177" i="2" s="1"/>
  <c r="J114" i="2" s="1"/>
  <c r="P190" i="2"/>
  <c r="P189" i="2"/>
  <c r="T129" i="3"/>
  <c r="T128" i="3"/>
  <c r="P141" i="3"/>
  <c r="BK147" i="3"/>
  <c r="J147" i="3" s="1"/>
  <c r="J105" i="3" s="1"/>
  <c r="R150" i="3"/>
  <c r="BK140" i="4"/>
  <c r="J140" i="4" s="1"/>
  <c r="J98" i="4" s="1"/>
  <c r="BK143" i="4"/>
  <c r="J143" i="4"/>
  <c r="J99" i="4" s="1"/>
  <c r="R149" i="4"/>
  <c r="R148" i="4"/>
  <c r="BK156" i="4"/>
  <c r="J156" i="4" s="1"/>
  <c r="J106" i="4" s="1"/>
  <c r="T156" i="4"/>
  <c r="T155" i="4"/>
  <c r="T159" i="4"/>
  <c r="T166" i="4"/>
  <c r="T165" i="4"/>
  <c r="T170" i="4"/>
  <c r="T169" i="4" s="1"/>
  <c r="T174" i="4"/>
  <c r="BK182" i="4"/>
  <c r="J182" i="4"/>
  <c r="J116" i="4"/>
  <c r="BK191" i="4"/>
  <c r="J191" i="4" s="1"/>
  <c r="J118" i="4" s="1"/>
  <c r="R131" i="5"/>
  <c r="R130" i="5"/>
  <c r="R126" i="5" s="1"/>
  <c r="BK148" i="5"/>
  <c r="J148" i="5"/>
  <c r="J106" i="5"/>
  <c r="BK134" i="6"/>
  <c r="T134" i="6"/>
  <c r="T133" i="6"/>
  <c r="BK152" i="6"/>
  <c r="J152" i="6" s="1"/>
  <c r="J106" i="6" s="1"/>
  <c r="BK156" i="6"/>
  <c r="J156" i="6"/>
  <c r="J108" i="6" s="1"/>
  <c r="BK163" i="6"/>
  <c r="J163" i="6"/>
  <c r="J111" i="6"/>
  <c r="R169" i="6"/>
  <c r="T130" i="7"/>
  <c r="T129" i="7"/>
  <c r="BK144" i="7"/>
  <c r="J144" i="7" s="1"/>
  <c r="J103" i="7" s="1"/>
  <c r="BK155" i="7"/>
  <c r="J155" i="7"/>
  <c r="J108" i="7" s="1"/>
  <c r="R130" i="8"/>
  <c r="R129" i="8"/>
  <c r="BK136" i="8"/>
  <c r="J136" i="8" s="1"/>
  <c r="J101" i="8" s="1"/>
  <c r="T140" i="8"/>
  <c r="T139" i="8"/>
  <c r="BK150" i="8"/>
  <c r="J150" i="8"/>
  <c r="J107" i="8"/>
  <c r="BK155" i="8"/>
  <c r="J155" i="8" s="1"/>
  <c r="J108" i="8" s="1"/>
  <c r="R131" i="9"/>
  <c r="R130" i="9"/>
  <c r="P137" i="9"/>
  <c r="P136" i="9" s="1"/>
  <c r="BK141" i="9"/>
  <c r="J141" i="9"/>
  <c r="J103" i="9" s="1"/>
  <c r="T141" i="9"/>
  <c r="T140" i="9"/>
  <c r="P144" i="9"/>
  <c r="P148" i="9"/>
  <c r="P152" i="9"/>
  <c r="P157" i="9"/>
  <c r="T160" i="9"/>
  <c r="BK132" i="3"/>
  <c r="J132" i="3"/>
  <c r="J99" i="3"/>
  <c r="BK140" i="6"/>
  <c r="J140" i="6" s="1"/>
  <c r="J100" i="6" s="1"/>
  <c r="BK144" i="3"/>
  <c r="J144" i="3"/>
  <c r="J103" i="3" s="1"/>
  <c r="BK153" i="4"/>
  <c r="J153" i="4"/>
  <c r="J104" i="4"/>
  <c r="BK147" i="7"/>
  <c r="J147" i="7"/>
  <c r="J104" i="7"/>
  <c r="BK150" i="7"/>
  <c r="J150" i="7" s="1"/>
  <c r="J106" i="7" s="1"/>
  <c r="BK133" i="8"/>
  <c r="J133" i="8"/>
  <c r="J99" i="8" s="1"/>
  <c r="BK140" i="5"/>
  <c r="J140" i="5"/>
  <c r="J102" i="5"/>
  <c r="BK133" i="7"/>
  <c r="J133" i="7"/>
  <c r="J99" i="7"/>
  <c r="BK134" i="9"/>
  <c r="J134" i="9" s="1"/>
  <c r="J99" i="9" s="1"/>
  <c r="BK144" i="2"/>
  <c r="J144" i="2"/>
  <c r="J100" i="2" s="1"/>
  <c r="BK146" i="4"/>
  <c r="J146" i="4"/>
  <c r="J100" i="4"/>
  <c r="BK128" i="5"/>
  <c r="J128" i="5"/>
  <c r="J98" i="5"/>
  <c r="BK147" i="6"/>
  <c r="J147" i="6" s="1"/>
  <c r="J104" i="6" s="1"/>
  <c r="BK143" i="5"/>
  <c r="J143" i="5"/>
  <c r="J104" i="5" s="1"/>
  <c r="BK135" i="7"/>
  <c r="J135" i="7"/>
  <c r="J100" i="7"/>
  <c r="F92" i="9"/>
  <c r="J126" i="9"/>
  <c r="BF133" i="9"/>
  <c r="BF145" i="9"/>
  <c r="BF149" i="9"/>
  <c r="BF158" i="9"/>
  <c r="E119" i="9"/>
  <c r="BF135" i="9"/>
  <c r="BF150" i="9"/>
  <c r="BF163" i="9"/>
  <c r="BK139" i="8"/>
  <c r="BF138" i="9"/>
  <c r="BF143" i="9"/>
  <c r="BF151" i="9"/>
  <c r="BF155" i="9"/>
  <c r="BF159" i="9"/>
  <c r="J89" i="9"/>
  <c r="BF153" i="9"/>
  <c r="BF154" i="9"/>
  <c r="BF142" i="9"/>
  <c r="BF146" i="9"/>
  <c r="BF156" i="9"/>
  <c r="BF132" i="9"/>
  <c r="BF139" i="9"/>
  <c r="BF161" i="9"/>
  <c r="BF162" i="9"/>
  <c r="F92" i="8"/>
  <c r="BF145" i="8"/>
  <c r="BF148" i="8"/>
  <c r="BF156" i="8"/>
  <c r="BK129" i="7"/>
  <c r="J129" i="7"/>
  <c r="J97" i="7" s="1"/>
  <c r="BF134" i="8"/>
  <c r="BF144" i="8"/>
  <c r="BF149" i="8"/>
  <c r="BF153" i="8"/>
  <c r="BF159" i="8"/>
  <c r="E85" i="8"/>
  <c r="J122" i="8"/>
  <c r="BF131" i="8"/>
  <c r="BF137" i="8"/>
  <c r="BF138" i="8"/>
  <c r="BF154" i="8"/>
  <c r="BF158" i="8"/>
  <c r="J92" i="8"/>
  <c r="BF141" i="8"/>
  <c r="BF132" i="8"/>
  <c r="BF142" i="8"/>
  <c r="BF152" i="8"/>
  <c r="BF151" i="8"/>
  <c r="BF157" i="8"/>
  <c r="J134" i="6"/>
  <c r="J98" i="6" s="1"/>
  <c r="F92" i="7"/>
  <c r="BF131" i="7"/>
  <c r="BF134" i="7"/>
  <c r="BF139" i="7"/>
  <c r="BF141" i="7"/>
  <c r="BF159" i="7"/>
  <c r="E85" i="7"/>
  <c r="J122" i="7"/>
  <c r="BF136" i="7"/>
  <c r="BF142" i="7"/>
  <c r="BF145" i="7"/>
  <c r="J125" i="7"/>
  <c r="BF143" i="7"/>
  <c r="BF148" i="7"/>
  <c r="BF153" i="7"/>
  <c r="BF158" i="7"/>
  <c r="BF151" i="7"/>
  <c r="BF154" i="7"/>
  <c r="BF156" i="7"/>
  <c r="BF157" i="7"/>
  <c r="BF132" i="7"/>
  <c r="BF140" i="7"/>
  <c r="BF146" i="7"/>
  <c r="BF135" i="6"/>
  <c r="BF136" i="6"/>
  <c r="BF145" i="6"/>
  <c r="BF151" i="6"/>
  <c r="BF154" i="6"/>
  <c r="BF165" i="6"/>
  <c r="BF177" i="6"/>
  <c r="J92" i="6"/>
  <c r="BF138" i="6"/>
  <c r="BF141" i="6"/>
  <c r="BF144" i="6"/>
  <c r="BF161" i="6"/>
  <c r="BF164" i="6"/>
  <c r="BF168" i="6"/>
  <c r="BF170" i="6"/>
  <c r="BF175" i="6"/>
  <c r="F92" i="6"/>
  <c r="J126" i="6"/>
  <c r="BF139" i="6"/>
  <c r="BF148" i="6"/>
  <c r="BF150" i="6"/>
  <c r="BF153" i="6"/>
  <c r="BF157" i="6"/>
  <c r="BF158" i="6"/>
  <c r="BF162" i="6"/>
  <c r="BF166" i="6"/>
  <c r="BF167" i="6"/>
  <c r="BF171" i="6"/>
  <c r="BF176" i="6"/>
  <c r="E85" i="6"/>
  <c r="BF172" i="6"/>
  <c r="BF173" i="6"/>
  <c r="BF174" i="6"/>
  <c r="BK152" i="4"/>
  <c r="J152" i="4"/>
  <c r="J103" i="4"/>
  <c r="BF132" i="5"/>
  <c r="BF138" i="5"/>
  <c r="BF151" i="5"/>
  <c r="BK148" i="4"/>
  <c r="J148" i="4"/>
  <c r="J101" i="4" s="1"/>
  <c r="J92" i="5"/>
  <c r="J120" i="5"/>
  <c r="F123" i="5"/>
  <c r="BF134" i="5"/>
  <c r="BF146" i="5"/>
  <c r="BF149" i="5"/>
  <c r="E85" i="5"/>
  <c r="BF135" i="5"/>
  <c r="BF136" i="5"/>
  <c r="BF144" i="5"/>
  <c r="BF150" i="5"/>
  <c r="BF129" i="5"/>
  <c r="BF133" i="5"/>
  <c r="BF147" i="5"/>
  <c r="BF139" i="5"/>
  <c r="BF141" i="5"/>
  <c r="BF152" i="5"/>
  <c r="F92" i="4"/>
  <c r="J135" i="4"/>
  <c r="BF141" i="4"/>
  <c r="BF142" i="4"/>
  <c r="BF150" i="4"/>
  <c r="BF154" i="4"/>
  <c r="BF167" i="4"/>
  <c r="BF171" i="4"/>
  <c r="BF172" i="4"/>
  <c r="BF178" i="4"/>
  <c r="BF183" i="4"/>
  <c r="BF147" i="4"/>
  <c r="BF160" i="4"/>
  <c r="BF164" i="4"/>
  <c r="BF176" i="4"/>
  <c r="BF180" i="4"/>
  <c r="BF186" i="4"/>
  <c r="BF188" i="4"/>
  <c r="BK134" i="3"/>
  <c r="J134" i="3" s="1"/>
  <c r="J100" i="3" s="1"/>
  <c r="J89" i="4"/>
  <c r="E128" i="4"/>
  <c r="BF151" i="4"/>
  <c r="BF157" i="4"/>
  <c r="BF158" i="4"/>
  <c r="BF161" i="4"/>
  <c r="BF168" i="4"/>
  <c r="BF179" i="4"/>
  <c r="BF181" i="4"/>
  <c r="BF184" i="4"/>
  <c r="BF187" i="4"/>
  <c r="BF193" i="4"/>
  <c r="BF145" i="4"/>
  <c r="BF189" i="4"/>
  <c r="BF175" i="4"/>
  <c r="BF185" i="4"/>
  <c r="BF192" i="4"/>
  <c r="BF144" i="4"/>
  <c r="BF163" i="4"/>
  <c r="F92" i="3"/>
  <c r="BF130" i="3"/>
  <c r="BF143" i="3"/>
  <c r="BF145" i="3"/>
  <c r="BF153" i="3"/>
  <c r="J147" i="2"/>
  <c r="J102" i="2" s="1"/>
  <c r="BK160" i="2"/>
  <c r="J160" i="2"/>
  <c r="J107" i="2"/>
  <c r="E117" i="3"/>
  <c r="BF138" i="3"/>
  <c r="BF151" i="3"/>
  <c r="J169" i="2"/>
  <c r="J112" i="2" s="1"/>
  <c r="BF133" i="3"/>
  <c r="BF142" i="3"/>
  <c r="BF156" i="3"/>
  <c r="J92" i="3"/>
  <c r="BF140" i="3"/>
  <c r="BF148" i="3"/>
  <c r="BF158" i="3"/>
  <c r="BF131" i="3"/>
  <c r="BF136" i="3"/>
  <c r="J89" i="3"/>
  <c r="BF137" i="3"/>
  <c r="BF139" i="3"/>
  <c r="BF149" i="3"/>
  <c r="BF152" i="3"/>
  <c r="BF154" i="3"/>
  <c r="BF157" i="3"/>
  <c r="BF159" i="3"/>
  <c r="F133" i="2"/>
  <c r="E85" i="2"/>
  <c r="BF139" i="2"/>
  <c r="BF145" i="2"/>
  <c r="BF149" i="2"/>
  <c r="BF158" i="2"/>
  <c r="J89" i="2"/>
  <c r="J133" i="2"/>
  <c r="BF143" i="2"/>
  <c r="BF152" i="2"/>
  <c r="BF153" i="2"/>
  <c r="BF156" i="2"/>
  <c r="BF159" i="2"/>
  <c r="BF163" i="2"/>
  <c r="BF166" i="2"/>
  <c r="BF167" i="2"/>
  <c r="BF170" i="2"/>
  <c r="BF140" i="2"/>
  <c r="BF142" i="2"/>
  <c r="BF148" i="2"/>
  <c r="BF155" i="2"/>
  <c r="BF162" i="2"/>
  <c r="BF171" i="2"/>
  <c r="BF173" i="2"/>
  <c r="BF174" i="2"/>
  <c r="BF175" i="2"/>
  <c r="BF176" i="2"/>
  <c r="BF178" i="2"/>
  <c r="BF179" i="2"/>
  <c r="BF180" i="2"/>
  <c r="BF181" i="2"/>
  <c r="BF182" i="2"/>
  <c r="BF183" i="2"/>
  <c r="BF184" i="2"/>
  <c r="BF185" i="2"/>
  <c r="BF186" i="2"/>
  <c r="BF187" i="2"/>
  <c r="BF188" i="2"/>
  <c r="BF191" i="2"/>
  <c r="BF192" i="2"/>
  <c r="J33" i="2"/>
  <c r="AV95" i="1"/>
  <c r="F35" i="4"/>
  <c r="BB97" i="1" s="1"/>
  <c r="F35" i="5"/>
  <c r="BB98" i="1"/>
  <c r="J33" i="7"/>
  <c r="AV100" i="1" s="1"/>
  <c r="F37" i="7"/>
  <c r="BD100" i="1"/>
  <c r="J33" i="9"/>
  <c r="AV102" i="1" s="1"/>
  <c r="F37" i="2"/>
  <c r="BD95" i="1"/>
  <c r="J33" i="3"/>
  <c r="AV96" i="1" s="1"/>
  <c r="F37" i="4"/>
  <c r="BD97" i="1"/>
  <c r="F37" i="6"/>
  <c r="BD99" i="1" s="1"/>
  <c r="F36" i="7"/>
  <c r="BC100" i="1"/>
  <c r="F35" i="8"/>
  <c r="BB101" i="1" s="1"/>
  <c r="F33" i="9"/>
  <c r="AZ102" i="1"/>
  <c r="F33" i="2"/>
  <c r="AZ95" i="1" s="1"/>
  <c r="J33" i="4"/>
  <c r="AV97" i="1"/>
  <c r="F37" i="5"/>
  <c r="BD98" i="1" s="1"/>
  <c r="F33" i="6"/>
  <c r="AZ99" i="1"/>
  <c r="F33" i="8"/>
  <c r="AZ101" i="1" s="1"/>
  <c r="F35" i="9"/>
  <c r="BB102" i="1"/>
  <c r="F35" i="2"/>
  <c r="BB95" i="1" s="1"/>
  <c r="F37" i="3"/>
  <c r="BD96" i="1"/>
  <c r="F33" i="4"/>
  <c r="AZ97" i="1" s="1"/>
  <c r="J33" i="5"/>
  <c r="AV98" i="1"/>
  <c r="F35" i="6"/>
  <c r="BB99" i="1" s="1"/>
  <c r="F33" i="7"/>
  <c r="AZ100" i="1"/>
  <c r="F37" i="8"/>
  <c r="BD101" i="1" s="1"/>
  <c r="F37" i="9"/>
  <c r="BD102" i="1"/>
  <c r="F35" i="3"/>
  <c r="BB96" i="1" s="1"/>
  <c r="F33" i="3"/>
  <c r="AZ96" i="1"/>
  <c r="F36" i="4"/>
  <c r="BC97" i="1" s="1"/>
  <c r="F33" i="5"/>
  <c r="AZ98" i="1"/>
  <c r="J33" i="6"/>
  <c r="AV99" i="1" s="1"/>
  <c r="J33" i="8"/>
  <c r="AV101" i="1"/>
  <c r="F36" i="9"/>
  <c r="BC102" i="1" s="1"/>
  <c r="F36" i="2"/>
  <c r="BC95" i="1"/>
  <c r="F36" i="3"/>
  <c r="BC96" i="1" s="1"/>
  <c r="F36" i="5"/>
  <c r="BC98" i="1"/>
  <c r="F36" i="6"/>
  <c r="BC99" i="1" s="1"/>
  <c r="F35" i="7"/>
  <c r="BB100" i="1"/>
  <c r="F36" i="8"/>
  <c r="BC101" i="1" s="1"/>
  <c r="T138" i="4" l="1"/>
  <c r="BK139" i="4"/>
  <c r="J139" i="4" s="1"/>
  <c r="J97" i="4" s="1"/>
  <c r="BK169" i="4"/>
  <c r="J169" i="4" s="1"/>
  <c r="J111" i="4" s="1"/>
  <c r="P147" i="9"/>
  <c r="R147" i="9"/>
  <c r="T159" i="6"/>
  <c r="T132" i="6" s="1"/>
  <c r="P130" i="5"/>
  <c r="P126" i="5"/>
  <c r="AU98" i="1" s="1"/>
  <c r="R137" i="7"/>
  <c r="R128" i="7"/>
  <c r="T146" i="3"/>
  <c r="T127" i="3" s="1"/>
  <c r="BK133" i="6"/>
  <c r="R168" i="2"/>
  <c r="R136" i="2"/>
  <c r="P137" i="2"/>
  <c r="R159" i="6"/>
  <c r="R139" i="8"/>
  <c r="R128" i="8"/>
  <c r="R155" i="4"/>
  <c r="T147" i="9"/>
  <c r="T129" i="9"/>
  <c r="R173" i="4"/>
  <c r="R138" i="4" s="1"/>
  <c r="P139" i="4"/>
  <c r="P138" i="4"/>
  <c r="AU97" i="1"/>
  <c r="P134" i="3"/>
  <c r="P127" i="3" s="1"/>
  <c r="AU96" i="1" s="1"/>
  <c r="T137" i="7"/>
  <c r="T128" i="7"/>
  <c r="T130" i="5"/>
  <c r="T126" i="5"/>
  <c r="T134" i="3"/>
  <c r="BK168" i="2"/>
  <c r="J168" i="2"/>
  <c r="J111" i="2"/>
  <c r="P140" i="9"/>
  <c r="P129" i="9" s="1"/>
  <c r="AU102" i="1" s="1"/>
  <c r="P168" i="2"/>
  <c r="R140" i="9"/>
  <c r="R129" i="9" s="1"/>
  <c r="R146" i="3"/>
  <c r="R127" i="3" s="1"/>
  <c r="P159" i="6"/>
  <c r="P132" i="6" s="1"/>
  <c r="AU99" i="1" s="1"/>
  <c r="R133" i="6"/>
  <c r="R132" i="6"/>
  <c r="T136" i="2"/>
  <c r="P146" i="8"/>
  <c r="P128" i="8" s="1"/>
  <c r="AU101" i="1" s="1"/>
  <c r="P128" i="7"/>
  <c r="AU100" i="1"/>
  <c r="T146" i="8"/>
  <c r="T128" i="8"/>
  <c r="P150" i="2"/>
  <c r="BK190" i="4"/>
  <c r="J190" i="4"/>
  <c r="J117" i="4" s="1"/>
  <c r="BK189" i="2"/>
  <c r="J189" i="2" s="1"/>
  <c r="J115" i="2" s="1"/>
  <c r="BK155" i="4"/>
  <c r="J155" i="4"/>
  <c r="J105" i="4" s="1"/>
  <c r="BK142" i="5"/>
  <c r="J142" i="5" s="1"/>
  <c r="J103" i="5" s="1"/>
  <c r="BK149" i="7"/>
  <c r="J149" i="7"/>
  <c r="J105" i="7" s="1"/>
  <c r="BK129" i="8"/>
  <c r="J129" i="8" s="1"/>
  <c r="J97" i="8" s="1"/>
  <c r="BK164" i="2"/>
  <c r="J164" i="2"/>
  <c r="J109" i="2" s="1"/>
  <c r="BK146" i="3"/>
  <c r="J146" i="3" s="1"/>
  <c r="J104" i="3" s="1"/>
  <c r="BK142" i="6"/>
  <c r="J142" i="6"/>
  <c r="J101" i="6" s="1"/>
  <c r="BK135" i="8"/>
  <c r="J135" i="8" s="1"/>
  <c r="J100" i="8" s="1"/>
  <c r="BK130" i="9"/>
  <c r="J130" i="9"/>
  <c r="J97" i="9" s="1"/>
  <c r="J137" i="9"/>
  <c r="J101" i="9" s="1"/>
  <c r="BK140" i="9"/>
  <c r="J140" i="9" s="1"/>
  <c r="J102" i="9" s="1"/>
  <c r="BK147" i="9"/>
  <c r="J147" i="9"/>
  <c r="J105" i="9" s="1"/>
  <c r="BK128" i="3"/>
  <c r="J128" i="3" s="1"/>
  <c r="J97" i="3" s="1"/>
  <c r="BK137" i="7"/>
  <c r="J137" i="7"/>
  <c r="J101" i="7" s="1"/>
  <c r="BK137" i="2"/>
  <c r="J137" i="2" s="1"/>
  <c r="J97" i="2" s="1"/>
  <c r="BK150" i="2"/>
  <c r="J150" i="2" s="1"/>
  <c r="J103" i="2" s="1"/>
  <c r="BK173" i="4"/>
  <c r="J173" i="4" s="1"/>
  <c r="J113" i="4" s="1"/>
  <c r="BK127" i="5"/>
  <c r="J127" i="5"/>
  <c r="J97" i="5" s="1"/>
  <c r="BK130" i="5"/>
  <c r="J130" i="5" s="1"/>
  <c r="J99" i="5" s="1"/>
  <c r="BK146" i="6"/>
  <c r="J146" i="6" s="1"/>
  <c r="J103" i="6" s="1"/>
  <c r="BK155" i="6"/>
  <c r="J155" i="6" s="1"/>
  <c r="J107" i="6" s="1"/>
  <c r="BK159" i="6"/>
  <c r="J159" i="6"/>
  <c r="J109" i="6" s="1"/>
  <c r="BK165" i="4"/>
  <c r="J165" i="4" s="1"/>
  <c r="J109" i="4" s="1"/>
  <c r="BK146" i="8"/>
  <c r="J146" i="8" s="1"/>
  <c r="J105" i="8" s="1"/>
  <c r="J139" i="8"/>
  <c r="J102" i="8" s="1"/>
  <c r="BK128" i="7"/>
  <c r="J128" i="7" s="1"/>
  <c r="J96" i="7" s="1"/>
  <c r="J34" i="3"/>
  <c r="AW96" i="1" s="1"/>
  <c r="AT96" i="1" s="1"/>
  <c r="J34" i="4"/>
  <c r="AW97" i="1" s="1"/>
  <c r="AT97" i="1" s="1"/>
  <c r="F34" i="6"/>
  <c r="BA99" i="1" s="1"/>
  <c r="F34" i="8"/>
  <c r="BA101" i="1"/>
  <c r="AZ94" i="1"/>
  <c r="W29" i="1" s="1"/>
  <c r="F34" i="2"/>
  <c r="BA95" i="1"/>
  <c r="F34" i="5"/>
  <c r="BA98" i="1"/>
  <c r="J34" i="8"/>
  <c r="AW101" i="1" s="1"/>
  <c r="AT101" i="1" s="1"/>
  <c r="BD94" i="1"/>
  <c r="W33" i="1"/>
  <c r="J34" i="2"/>
  <c r="AW95" i="1"/>
  <c r="AT95" i="1"/>
  <c r="J34" i="6"/>
  <c r="AW99" i="1" s="1"/>
  <c r="AT99" i="1" s="1"/>
  <c r="J34" i="9"/>
  <c r="AW102" i="1"/>
  <c r="AT102" i="1" s="1"/>
  <c r="F34" i="4"/>
  <c r="BA97" i="1"/>
  <c r="F34" i="7"/>
  <c r="BA100" i="1" s="1"/>
  <c r="BB94" i="1"/>
  <c r="AX94" i="1"/>
  <c r="BC94" i="1"/>
  <c r="W32" i="1" s="1"/>
  <c r="F34" i="3"/>
  <c r="BA96" i="1"/>
  <c r="J34" i="5"/>
  <c r="AW98" i="1" s="1"/>
  <c r="AT98" i="1" s="1"/>
  <c r="J34" i="7"/>
  <c r="AW100" i="1"/>
  <c r="AT100" i="1" s="1"/>
  <c r="F34" i="9"/>
  <c r="BA102" i="1"/>
  <c r="BK127" i="3" l="1"/>
  <c r="J127" i="3" s="1"/>
  <c r="J96" i="3" s="1"/>
  <c r="BK138" i="4"/>
  <c r="J138" i="4" s="1"/>
  <c r="J30" i="4" s="1"/>
  <c r="AG97" i="1" s="1"/>
  <c r="P136" i="2"/>
  <c r="AU95" i="1"/>
  <c r="AU94" i="1" s="1"/>
  <c r="BK132" i="6"/>
  <c r="J132" i="6"/>
  <c r="J96" i="6"/>
  <c r="J133" i="6"/>
  <c r="J97" i="6" s="1"/>
  <c r="BK128" i="8"/>
  <c r="J128" i="8"/>
  <c r="BK129" i="9"/>
  <c r="J129" i="9" s="1"/>
  <c r="J96" i="9" s="1"/>
  <c r="BK126" i="5"/>
  <c r="J126" i="5"/>
  <c r="J96" i="5" s="1"/>
  <c r="BK136" i="2"/>
  <c r="J136" i="2"/>
  <c r="AN97" i="1"/>
  <c r="J96" i="4"/>
  <c r="J39" i="4"/>
  <c r="J30" i="3"/>
  <c r="AG96" i="1" s="1"/>
  <c r="BA94" i="1"/>
  <c r="W30" i="1"/>
  <c r="J30" i="2"/>
  <c r="AG95" i="1" s="1"/>
  <c r="W31" i="1"/>
  <c r="J30" i="8"/>
  <c r="AG101" i="1"/>
  <c r="J30" i="7"/>
  <c r="AG100" i="1"/>
  <c r="AN100" i="1"/>
  <c r="AV94" i="1"/>
  <c r="AK29" i="1" s="1"/>
  <c r="AY94" i="1"/>
  <c r="J39" i="2" l="1"/>
  <c r="J39" i="8"/>
  <c r="J96" i="2"/>
  <c r="J96" i="8"/>
  <c r="J39" i="7"/>
  <c r="J39" i="3"/>
  <c r="AN96" i="1"/>
  <c r="AN101" i="1"/>
  <c r="AN95" i="1"/>
  <c r="J30" i="6"/>
  <c r="AG99" i="1"/>
  <c r="J30" i="9"/>
  <c r="AG102" i="1" s="1"/>
  <c r="J30" i="5"/>
  <c r="AG98" i="1"/>
  <c r="AW94" i="1"/>
  <c r="AK30" i="1" s="1"/>
  <c r="J39" i="6" l="1"/>
  <c r="J39" i="9"/>
  <c r="J39" i="5"/>
  <c r="AN99" i="1"/>
  <c r="AN102" i="1"/>
  <c r="AN98" i="1"/>
  <c r="AG94" i="1"/>
  <c r="AN94" i="1" s="1"/>
  <c r="AK26" i="1"/>
  <c r="AT94" i="1"/>
  <c r="AK35" i="1" l="1"/>
</calcChain>
</file>

<file path=xl/sharedStrings.xml><?xml version="1.0" encoding="utf-8"?>
<sst xmlns="http://schemas.openxmlformats.org/spreadsheetml/2006/main" count="4686" uniqueCount="553">
  <si>
    <t>Export Komplet</t>
  </si>
  <si>
    <t/>
  </si>
  <si>
    <t>2.0</t>
  </si>
  <si>
    <t>True</t>
  </si>
  <si>
    <t>False</t>
  </si>
  <si>
    <t>{323adcff-9b35-42c6-9507-753dc4be4708}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</si>
  <si>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</si>
  <si>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</si>
  <si>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</si>
  <si>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</si>
  <si>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</si>
  <si>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</si>
  <si>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</si>
  <si>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</si>
  <si>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</si>
  <si>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</si>
  <si>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Podpora dobudovania základnej technickej infraštruktúry v Dobšinej.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</si>
  <si>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</si>
  <si>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</si>
  <si>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</si>
  <si>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</si>
  <si>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</si>
  <si>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</si>
  <si>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</si>
  <si>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00328197</t>
  </si>
  <si>
    <t xml:space="preserve">Mesto Dobšiná </t>
  </si>
  <si>
    <t>IČ DPH:</t>
  </si>
  <si>
    <t>Zhotoviteľ:</t>
  </si>
  <si>
    <t>Vyplň údaj</t>
  </si>
  <si>
    <t>Projektant:</t>
  </si>
  <si>
    <t>52929931</t>
  </si>
  <si>
    <t xml:space="preserve">UP Geo, s.r.o. 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</si>
  <si>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</si>
  <si>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</si>
  <si>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</si>
  <si>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</si>
  <si>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</si>
  <si>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</si>
  <si>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</si>
  <si>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</si>
  <si>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</si>
  <si>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</si>
  <si>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</si>
  <si>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</si>
  <si>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</si>
  <si>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</si>
  <si>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</si>
  <si>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</si>
  <si>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</si>
  <si>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</si>
  <si>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</si>
  <si>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</si>
  <si>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</si>
  <si>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</si>
  <si>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</si>
  <si>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</si>
  <si>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</si>
  <si>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</si>
  <si>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</si>
  <si>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</si>
  <si>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</si>
  <si>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</si>
  <si>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</si>
  <si>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</si>
  <si>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</si>
  <si>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</si>
  <si>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</si>
  <si>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</si>
  <si>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</si>
  <si>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</si>
  <si>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</si>
  <si>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</si>
  <si>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</si>
  <si>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</si>
  <si>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</si>
  <si>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</si>
  <si>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</si>
  <si>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</si>
  <si>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</si>
  <si>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Rekonštrukcia cesty  na ul. Zimná v km ZÚ - 0,505</t>
  </si>
  <si>
    <t>STA</t>
  </si>
  <si>
    <t>1</t>
  </si>
  <si>
    <t>{d58c493a-bdc1-4b14-b8bb-b998c698fae3}</t>
  </si>
  <si>
    <t>Rekonštrukcia chodníkov a odstavných plôch na ul. Zimná v km ZÚ - 0,505</t>
  </si>
  <si>
    <t>{8d8324f9-904b-4af7-b55c-bd0117a23d6d}</t>
  </si>
  <si>
    <t>Rekonštrukcia cesty  na ul. Zimná v km 0,505 - KÚ</t>
  </si>
  <si>
    <t>{ddc31eec-cf06-426a-8d2f-8d4325c9b4d8}</t>
  </si>
  <si>
    <t>Rekonštrukcia chodníkov na ul. Zimná v km 0,505 - KÚ</t>
  </si>
  <si>
    <t>{2fb17920-ef8f-4048-b643-47294e429128}</t>
  </si>
  <si>
    <t>Rekonštrukcia cesty na ul. Železničná a Jarková</t>
  </si>
  <si>
    <t>{b71b4875-c159-4235-aca6-c05450a2c24f}</t>
  </si>
  <si>
    <t>Rekonštrukcia chodníkov na ul. Železničná a Jarková</t>
  </si>
  <si>
    <t>{18868a66-0bed-4cdf-b0b9-8a28ce4149c5}</t>
  </si>
  <si>
    <t>Rekonštrukcia cesty  k areálu základnej školy</t>
  </si>
  <si>
    <t>{64e0b9e7-8475-4b05-afae-9f2e273e542f}</t>
  </si>
  <si>
    <t>Rekonštrukcia odstavných plôch k areálu základnej školy</t>
  </si>
  <si>
    <t>{cdd72744-bd44-4dd2-a536-df4c62b88df2}</t>
  </si>
  <si>
    <t>KRYCÍ LIST ROZPOČTU</t>
  </si>
  <si>
    <t>Objekt:</t>
  </si>
  <si>
    <t>SO01_01 - Rekonštrukcia cesty  na ul. Zimná v km ZÚ - 0,505</t>
  </si>
  <si>
    <t>REKAPITULÁCIA ROZPOČTU</t>
  </si>
  <si>
    <t>Kód dielu - Popis</t>
  </si>
  <si>
    <t>Cena celkom [EUR]</t>
  </si>
  <si>
    <t>Náklady z rozpočtu</t>
  </si>
  <si>
    <t>-1</t>
  </si>
  <si>
    <t>01 - Zemné práce</t>
  </si>
  <si>
    <t xml:space="preserve">    0102 - Odkopávky a prekopávky</t>
  </si>
  <si>
    <t xml:space="preserve">    0104 - Konštrukcie z hornín</t>
  </si>
  <si>
    <t xml:space="preserve">    0108 - Povrchové úpravy terénu</t>
  </si>
  <si>
    <t>02 - Práce špeciálneho zakladania</t>
  </si>
  <si>
    <t xml:space="preserve">    0206 - Spevňovanie hornín a konštrukcií</t>
  </si>
  <si>
    <t>05 - Búracie práce a demolácie</t>
  </si>
  <si>
    <t xml:space="preserve">    0503 - Odstránenie spevnených plôch  vozoviek a doplňujúcich konštrukcií</t>
  </si>
  <si>
    <t xml:space="preserve">    0508 - Doprava vybúraných hmôt</t>
  </si>
  <si>
    <t xml:space="preserve">    0509 - Doplňujúce práce</t>
  </si>
  <si>
    <t>12 - Murárske práce</t>
  </si>
  <si>
    <t xml:space="preserve">    1226 - Dokončovacie práce</t>
  </si>
  <si>
    <t>21 - Špeciálne práce pri výstavbe mostov</t>
  </si>
  <si>
    <t xml:space="preserve">    2125 - Doplňujúce konštrukcie</t>
  </si>
  <si>
    <t>22 - Práce na pozemných komunikáciach a letiskách</t>
  </si>
  <si>
    <t xml:space="preserve">    2201 - Podkladné a krycie vrstvy bez spojiva</t>
  </si>
  <si>
    <t xml:space="preserve">    2203 - Podkladné a krycie vrstvy z asfaltových zmesí</t>
  </si>
  <si>
    <t xml:space="preserve">    2225 - Doplňujúce konštrukcie</t>
  </si>
  <si>
    <t>27 - Montážne práce na plynovodoch, vodovodoch, kanalizáciach, teplovod., produkt. a rozvod. medi. plynov</t>
  </si>
  <si>
    <t xml:space="preserve">    2702 - Vodovody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</si>
  <si>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</si>
  <si>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</si>
  <si>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</si>
  <si>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</si>
  <si>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</si>
  <si>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</si>
  <si>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</si>
  <si>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</si>
  <si>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</si>
  <si>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</si>
  <si>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</si>
  <si>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</si>
  <si>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01</t>
  </si>
  <si>
    <t>Zemné práce</t>
  </si>
  <si>
    <t>ROZPOCET</t>
  </si>
  <si>
    <t>0102</t>
  </si>
  <si>
    <t>Odkopávky a prekopávky</t>
  </si>
  <si>
    <t>K</t>
  </si>
  <si>
    <t>01020400020010.S</t>
  </si>
  <si>
    <t>Odkopávka a prekopávka nezapažená pre cesty, v hornine 3 do 100 m3</t>
  </si>
  <si>
    <t>m3</t>
  </si>
  <si>
    <t>4</t>
  </si>
  <si>
    <t>2</t>
  </si>
  <si>
    <t>-1903416086</t>
  </si>
  <si>
    <t>01020400020090.S</t>
  </si>
  <si>
    <t>Odkopávky a prekopávky nezapažené pre cesty. Príplatok za lepivosť horniny 3</t>
  </si>
  <si>
    <t>-334884111</t>
  </si>
  <si>
    <t>0104</t>
  </si>
  <si>
    <t>Konštrukcie z hornín</t>
  </si>
  <si>
    <t>3</t>
  </si>
  <si>
    <t>01040401070010.S</t>
  </si>
  <si>
    <t>Zásyp sypaninou bez zhutnenia jám, šachiet, rýh, zárezov alebo okolo objektov do 100 m3</t>
  </si>
  <si>
    <t>-1956538168</t>
  </si>
  <si>
    <t>M</t>
  </si>
  <si>
    <t>583310003400.S</t>
  </si>
  <si>
    <t>Štrkopiesok frakcia 0-32 mm</t>
  </si>
  <si>
    <t>t</t>
  </si>
  <si>
    <t>8</t>
  </si>
  <si>
    <t>937610755</t>
  </si>
  <si>
    <t>0108</t>
  </si>
  <si>
    <t>Povrchové úpravy terénu</t>
  </si>
  <si>
    <t>5</t>
  </si>
  <si>
    <t>01080101010010.S</t>
  </si>
  <si>
    <t xml:space="preserve">Úprava pláne v zárezoch v hornine 1-4 so zhutnením, úprava pláne vozovky </t>
  </si>
  <si>
    <t>m2</t>
  </si>
  <si>
    <t>-538632588</t>
  </si>
  <si>
    <t>02</t>
  </si>
  <si>
    <t>Práce špeciálneho zakladania</t>
  </si>
  <si>
    <t>0206</t>
  </si>
  <si>
    <t>Spevňovanie hornín a konštrukcií</t>
  </si>
  <si>
    <t>6</t>
  </si>
  <si>
    <t>02060905010010.S</t>
  </si>
  <si>
    <t>Zhotovenie vrstvy z geotextílie na upravenom povrchu sklon do 1 : 5 , šírky od 0 do 3 m</t>
  </si>
  <si>
    <t>1541050556</t>
  </si>
  <si>
    <t>7</t>
  </si>
  <si>
    <t>693110004500.S</t>
  </si>
  <si>
    <t>Geotextília polypropylénová netkaná 300 g/m2</t>
  </si>
  <si>
    <t>866922736</t>
  </si>
  <si>
    <t>05</t>
  </si>
  <si>
    <t>Búracie práce a demolácie</t>
  </si>
  <si>
    <t>0503</t>
  </si>
  <si>
    <t>Odstránenie spevnených plôch  vozoviek a doplňujúcich konštrukcií</t>
  </si>
  <si>
    <t>05030164032410.S</t>
  </si>
  <si>
    <t>Odstránenie krytu v ploche nad 200 m2 z kameniva hrubého drveného, hr. 200 do 300 mm,  -0,40000t</t>
  </si>
  <si>
    <t>-669434039</t>
  </si>
  <si>
    <t>9</t>
  </si>
  <si>
    <t>966075141.S</t>
  </si>
  <si>
    <t>Odstránenie konštrukcií h kovového zábradlia v celku,  -0,01800t</t>
  </si>
  <si>
    <t>m</t>
  </si>
  <si>
    <t>-416568023</t>
  </si>
  <si>
    <t>0508</t>
  </si>
  <si>
    <t>Doprava vybúraných hmôt</t>
  </si>
  <si>
    <t>10</t>
  </si>
  <si>
    <t>05080200035014.S</t>
  </si>
  <si>
    <t>Vodorovná doprava vybúraných hmôt po suchu bez naloženia a so zložením na vzdialenosť do 5 km</t>
  </si>
  <si>
    <t>366557367</t>
  </si>
  <si>
    <t>11</t>
  </si>
  <si>
    <t>05080200035015.S</t>
  </si>
  <si>
    <t>Príplatok k cene za každých ďalších aj začatých 5 km</t>
  </si>
  <si>
    <t>-167329618</t>
  </si>
  <si>
    <t>0509</t>
  </si>
  <si>
    <t>Doplňujúce práce</t>
  </si>
  <si>
    <t>12</t>
  </si>
  <si>
    <t>05090104001810.S</t>
  </si>
  <si>
    <t xml:space="preserve">Drvenie stavebného odpadu z demolácií (bez kov. mat.) </t>
  </si>
  <si>
    <t>-279823052</t>
  </si>
  <si>
    <t>13</t>
  </si>
  <si>
    <t>05090362063540.S</t>
  </si>
  <si>
    <t>Frézovanie asf. podkladu alebo krytu s prek., plochy cez 1000 do 10000 m2, pruh š. cez 1 m do 2 m, hr. 80 mm  0,254 t</t>
  </si>
  <si>
    <t>1040410380</t>
  </si>
  <si>
    <t>Murárske práce</t>
  </si>
  <si>
    <t>1226</t>
  </si>
  <si>
    <t>Dokončovacie práce</t>
  </si>
  <si>
    <t>14</t>
  </si>
  <si>
    <t>12260532000230.S</t>
  </si>
  <si>
    <t>Osadenie kovového poklopu liatinového alebo oceľového vrátane rámu, hmotnosti nad 150 kg</t>
  </si>
  <si>
    <t>ks</t>
  </si>
  <si>
    <t>1060502479</t>
  </si>
  <si>
    <t>15</t>
  </si>
  <si>
    <t>552410002400</t>
  </si>
  <si>
    <t>Poklop lD 400, 500x500</t>
  </si>
  <si>
    <t>-43050252</t>
  </si>
  <si>
    <t>21</t>
  </si>
  <si>
    <t>Špeciálne práce pri výstavbe mostov</t>
  </si>
  <si>
    <t>2125</t>
  </si>
  <si>
    <t>Doplňujúce konštrukcie</t>
  </si>
  <si>
    <t>16</t>
  </si>
  <si>
    <t>21250206001010.S</t>
  </si>
  <si>
    <t>Osadenie oceľového zábradlia trvalého vrátane kotvenia</t>
  </si>
  <si>
    <t>-1176706253</t>
  </si>
  <si>
    <t>17</t>
  </si>
  <si>
    <t>553550001800.S</t>
  </si>
  <si>
    <t>-1460607934</t>
  </si>
  <si>
    <t>22</t>
  </si>
  <si>
    <t>Práce na pozemných komunikáciach a letiskách</t>
  </si>
  <si>
    <t>2201</t>
  </si>
  <si>
    <t>Podkladné a krycie vrstvy bez spojiva</t>
  </si>
  <si>
    <t>18</t>
  </si>
  <si>
    <t>22010104000200.S</t>
  </si>
  <si>
    <t>Podklad zo štrkodrviny s rozprestretím a zhutnením, po zhutnení hr. 200 mm</t>
  </si>
  <si>
    <t>-477884448</t>
  </si>
  <si>
    <t>19</t>
  </si>
  <si>
    <t>22010204000060.S</t>
  </si>
  <si>
    <t>Spevnenie krajníc alebo komun. pre peších s rozpr. a zhutnením, štrkodrvinou hr. 100 mm</t>
  </si>
  <si>
    <t>-42583315</t>
  </si>
  <si>
    <t>2203</t>
  </si>
  <si>
    <t>Podkladné a krycie vrstvy z asfaltových zmesí</t>
  </si>
  <si>
    <t>22030329010020.S</t>
  </si>
  <si>
    <t>Postrek asfaltový infiltračný s posypom kamenivom z asfaltu cestného v množstve 1,00 kg/m2</t>
  </si>
  <si>
    <t>1751970220</t>
  </si>
  <si>
    <t>22030330010008.S</t>
  </si>
  <si>
    <t>Postrek asfaltový spojovací bez posypu kamenivom z asfaltu cestného v množstve 0,50 kg/m2</t>
  </si>
  <si>
    <t>1520367998</t>
  </si>
  <si>
    <t>22030640022230.S</t>
  </si>
  <si>
    <t>Asfaltový betón vrstva obrusná AC 11 O v pruhu š. do 3 m z nemodifik. asfaltu tr. II, po zhutnení hr. 50 mm</t>
  </si>
  <si>
    <t>1317930910</t>
  </si>
  <si>
    <t>23</t>
  </si>
  <si>
    <t>22030640012440.S</t>
  </si>
  <si>
    <t>Podklad z asfaltového betónu AC 22 P s rozprestretím a zhutnením v pruhu š. do 3 m, po zhutnení hr. 50-80 mm</t>
  </si>
  <si>
    <t>-1571001739</t>
  </si>
  <si>
    <t>2225</t>
  </si>
  <si>
    <t>24</t>
  </si>
  <si>
    <t>22250671050010.S</t>
  </si>
  <si>
    <t xml:space="preserve">Dočasné dopravné značenie </t>
  </si>
  <si>
    <t>kpl</t>
  </si>
  <si>
    <t>721404768</t>
  </si>
  <si>
    <t>25</t>
  </si>
  <si>
    <t>22250776021020.S</t>
  </si>
  <si>
    <t>Vodorovné dopravné značenie striekané farbou deliacich čiar súvislých šírky 125 mm biela retroreflexná</t>
  </si>
  <si>
    <t>1289595262</t>
  </si>
  <si>
    <t>26</t>
  </si>
  <si>
    <t>22250776031020.S</t>
  </si>
  <si>
    <t>Vodorovné dopravné značenie striekané farbou prechodov pre chodcov, šípky, symboly a pod., biela retroreflexná</t>
  </si>
  <si>
    <t>363446808</t>
  </si>
  <si>
    <t>27</t>
  </si>
  <si>
    <t>22250980010330.S</t>
  </si>
  <si>
    <t>Osadenie cestného obrubníka betónového ležatého do lôžka z betónu prostého tr. C 12/15 s bočnou oporou</t>
  </si>
  <si>
    <t>-1795116822</t>
  </si>
  <si>
    <t>28</t>
  </si>
  <si>
    <t>592170003800</t>
  </si>
  <si>
    <t>Obrubník  cestný , lxšxv 1000x150x250 mm, sivá</t>
  </si>
  <si>
    <t>-2060089945</t>
  </si>
  <si>
    <t>29</t>
  </si>
  <si>
    <t>22251491028010.S</t>
  </si>
  <si>
    <t>Úprava plôch okolo hydrantov, šupátok, a pod. v asfaltových krytoch v pôdorysnej ploche do 2 m2</t>
  </si>
  <si>
    <t>-272731316</t>
  </si>
  <si>
    <t>30</t>
  </si>
  <si>
    <t>22251661012030.S</t>
  </si>
  <si>
    <t xml:space="preserve">Osadenie odvodňovacieho betónového žľabu univerzálneho s ochrannou hranou svetlej šírky 200 mm a s roštom triedy D 400 </t>
  </si>
  <si>
    <t>-831180420</t>
  </si>
  <si>
    <t>31</t>
  </si>
  <si>
    <t>592270019400</t>
  </si>
  <si>
    <t>-1465278715</t>
  </si>
  <si>
    <t>32</t>
  </si>
  <si>
    <t>592270036200</t>
  </si>
  <si>
    <t>-1961225748</t>
  </si>
  <si>
    <t>33</t>
  </si>
  <si>
    <t>5944111121.S</t>
  </si>
  <si>
    <t>Kladenie prídlažby hr. do 10 cm do lôžka z bet. C12/15 hr.100 mm</t>
  </si>
  <si>
    <t>-577344237</t>
  </si>
  <si>
    <t>34</t>
  </si>
  <si>
    <t>592460020400</t>
  </si>
  <si>
    <t>Prídlažba betónová rozmer 500x250x80 mm, sivá</t>
  </si>
  <si>
    <t>803581018</t>
  </si>
  <si>
    <t>Montážne práce na plynovodoch, vodovodoch, kanalizáciach, teplovod., produkt. a rozvod. medi. plynov</t>
  </si>
  <si>
    <t>2702</t>
  </si>
  <si>
    <t>Vodovody</t>
  </si>
  <si>
    <t>35</t>
  </si>
  <si>
    <t>27021174060040.S</t>
  </si>
  <si>
    <t>Montáž vodovodnej armatúry na potrubí, hydrant nadzemný DN 100</t>
  </si>
  <si>
    <t>-54366493</t>
  </si>
  <si>
    <t>36</t>
  </si>
  <si>
    <t>449160001900</t>
  </si>
  <si>
    <t>Nadzemný hydrant do DN100</t>
  </si>
  <si>
    <t>814078775</t>
  </si>
  <si>
    <t>SO01_02 - Rekonštrukcia chodníkov a odstavných plôch na ul. Zimná v km ZÚ - 0,505</t>
  </si>
  <si>
    <t xml:space="preserve">    2204 - Kryty dláždené chodníkov komunikácií,rigolov</t>
  </si>
  <si>
    <t>-85632995</t>
  </si>
  <si>
    <t>1331800390</t>
  </si>
  <si>
    <t>Úprava pláne v zárezoch v hornine 1-4 so zhutnením, úprava pláne chodníka</t>
  </si>
  <si>
    <t>326118957</t>
  </si>
  <si>
    <t>05030162012500.S</t>
  </si>
  <si>
    <t>Odstránenie krytu v ploche nad 200 m2 asfaltového, hr. vrstvy do 50 mm,  -0,09800t</t>
  </si>
  <si>
    <t>-1502326593</t>
  </si>
  <si>
    <t>967793165</t>
  </si>
  <si>
    <t>05030166012520.S</t>
  </si>
  <si>
    <t>Rozoberanie zámkovej dlažby všetkých druhov v ploche nad 20 m2,  -0,26000t</t>
  </si>
  <si>
    <t>1171803155</t>
  </si>
  <si>
    <t>05010502000040.S</t>
  </si>
  <si>
    <t>Búranie kamenných podláh alebo dlažieb z lomového kameňa alebo kociek,  -0,43200t</t>
  </si>
  <si>
    <t>1539043784</t>
  </si>
  <si>
    <t>05030302012400.S</t>
  </si>
  <si>
    <t>Vytrhanie obrúb kamenných, chodníkových ležatých,  -0,23000t</t>
  </si>
  <si>
    <t>-190825964</t>
  </si>
  <si>
    <t>-1768687781</t>
  </si>
  <si>
    <t>-896879136</t>
  </si>
  <si>
    <t>-487860913</t>
  </si>
  <si>
    <t>22010104000140.S</t>
  </si>
  <si>
    <t>Podklad zo štrkodrviny s rozprestretím a zhutnením, po zhutnení hr. 150 mm</t>
  </si>
  <si>
    <t>1900167125</t>
  </si>
  <si>
    <t>22010104000250.S</t>
  </si>
  <si>
    <t>Podklad zo štrkodrviny s rozprestretím a zhutnením, po zhutnení hr. 250 mm</t>
  </si>
  <si>
    <t>910331923</t>
  </si>
  <si>
    <t>2204</t>
  </si>
  <si>
    <t>Kryty dláždené chodníkov komunikácií,rigolov</t>
  </si>
  <si>
    <t>22040417010220.S</t>
  </si>
  <si>
    <t>Kladenie dlažby hr. 60 mm do lôžka z kameniva ťaženého s vyplnením škár</t>
  </si>
  <si>
    <t>2067724005</t>
  </si>
  <si>
    <t>592460007700</t>
  </si>
  <si>
    <t>Dlažba betónová normál škárová, rozmer 200x165x60 mm, sivá</t>
  </si>
  <si>
    <t>-675747341</t>
  </si>
  <si>
    <t>22040417010230.S</t>
  </si>
  <si>
    <t>Kladenie dlažby  hr. 80 mm do lôžka z kameniva ťaženého s vyplnením škár</t>
  </si>
  <si>
    <t>1270397684</t>
  </si>
  <si>
    <t>592460016300.S</t>
  </si>
  <si>
    <t>Dlažba betónová normál škárová, rozmer 200x165x80mm , sivá</t>
  </si>
  <si>
    <t>-662214951</t>
  </si>
  <si>
    <t>-1444783818</t>
  </si>
  <si>
    <t>1610485681</t>
  </si>
  <si>
    <t>592170002100</t>
  </si>
  <si>
    <t>Obrubník  cestný nábehový, lxšxv 1000x100x200 mm, skosenie 15/15 mm</t>
  </si>
  <si>
    <t>-1820864751</t>
  </si>
  <si>
    <t>-1022249623</t>
  </si>
  <si>
    <t>SO02_01 - Rekonštrukcia cesty  na ul. Zimná v km 0,505 - KÚ</t>
  </si>
  <si>
    <t>-1384422506</t>
  </si>
  <si>
    <t>-1939814108</t>
  </si>
  <si>
    <t>-1529185598</t>
  </si>
  <si>
    <t>-360418832</t>
  </si>
  <si>
    <t>1029178604</t>
  </si>
  <si>
    <t>-712892181</t>
  </si>
  <si>
    <t>-1735443999</t>
  </si>
  <si>
    <t>02060953000005.S</t>
  </si>
  <si>
    <t>Vystužené oporné múry s lícovými betónovými tvárnicami š. 400mm (výstuž kari sieť 10x10x8,0)</t>
  </si>
  <si>
    <t>-267224399</t>
  </si>
  <si>
    <t>-210007894</t>
  </si>
  <si>
    <t>842161193</t>
  </si>
  <si>
    <t>853761683</t>
  </si>
  <si>
    <t>1757729876</t>
  </si>
  <si>
    <t>1581602043</t>
  </si>
  <si>
    <t>-1701634399</t>
  </si>
  <si>
    <t>-1339516862</t>
  </si>
  <si>
    <t>-1345753380</t>
  </si>
  <si>
    <t>-1690161713</t>
  </si>
  <si>
    <t>553550001802.S</t>
  </si>
  <si>
    <t>Zábradlie cestné dvojmadlové vrátane pätky kotvenia z C12/15</t>
  </si>
  <si>
    <t>-1325052180</t>
  </si>
  <si>
    <t>263805566</t>
  </si>
  <si>
    <t>-147568351</t>
  </si>
  <si>
    <t>1170776261</t>
  </si>
  <si>
    <t>-1735582394</t>
  </si>
  <si>
    <t>819086252</t>
  </si>
  <si>
    <t>2136285526</t>
  </si>
  <si>
    <t>1688676125</t>
  </si>
  <si>
    <t>-636342539</t>
  </si>
  <si>
    <t>1070498268</t>
  </si>
  <si>
    <t>-410050867</t>
  </si>
  <si>
    <t>1427666431</t>
  </si>
  <si>
    <t>1552715315</t>
  </si>
  <si>
    <t>-1489925317</t>
  </si>
  <si>
    <t>1439083374</t>
  </si>
  <si>
    <t>-249094026</t>
  </si>
  <si>
    <t>SO02_02 - Rekonštrukcia chodníkov na ul. Zimná v km 0,505 - KÚ</t>
  </si>
  <si>
    <t>1477705280</t>
  </si>
  <si>
    <t>-1781362371</t>
  </si>
  <si>
    <t>05030161022400.S</t>
  </si>
  <si>
    <t>Odstránenie krytu v ploche nad 200 m2 z betónu prostého, hr. vrstvy do 150 mm,  -0,22500t</t>
  </si>
  <si>
    <t>-605258360</t>
  </si>
  <si>
    <t>510918293</t>
  </si>
  <si>
    <t>1189528017</t>
  </si>
  <si>
    <t>-1382441280</t>
  </si>
  <si>
    <t>-2100301448</t>
  </si>
  <si>
    <t>1691282352</t>
  </si>
  <si>
    <t>-1112320457</t>
  </si>
  <si>
    <t>-528203999</t>
  </si>
  <si>
    <t>-1459934123</t>
  </si>
  <si>
    <t>-685722582</t>
  </si>
  <si>
    <t>-1174896588</t>
  </si>
  <si>
    <t>1036069680</t>
  </si>
  <si>
    <t>958844820</t>
  </si>
  <si>
    <t>1268462688</t>
  </si>
  <si>
    <t>SO03_01 - Rekonštrukcia cesty na ul. Železničná a Jarková</t>
  </si>
  <si>
    <t>-1516535502</t>
  </si>
  <si>
    <t>1679296816</t>
  </si>
  <si>
    <t>-1410555951</t>
  </si>
  <si>
    <t>2077641856</t>
  </si>
  <si>
    <t>751485804</t>
  </si>
  <si>
    <t>-1810961491</t>
  </si>
  <si>
    <t>79455688</t>
  </si>
  <si>
    <t>-899107473</t>
  </si>
  <si>
    <t>1784090664</t>
  </si>
  <si>
    <t>-78875702</t>
  </si>
  <si>
    <t>1398794969</t>
  </si>
  <si>
    <t>-651029191</t>
  </si>
  <si>
    <t>1599878541</t>
  </si>
  <si>
    <t>-49991753</t>
  </si>
  <si>
    <t>1724469010</t>
  </si>
  <si>
    <t>-682157638</t>
  </si>
  <si>
    <t>-546308640</t>
  </si>
  <si>
    <t>884936572</t>
  </si>
  <si>
    <t>22030640004060.S</t>
  </si>
  <si>
    <t>Vyrovnanie a zhutnenie  povrchu  podkladu  hr. do 100 mm</t>
  </si>
  <si>
    <t>-1487410920</t>
  </si>
  <si>
    <t>86993975</t>
  </si>
  <si>
    <t>-686138508</t>
  </si>
  <si>
    <t>-2103158240</t>
  </si>
  <si>
    <t>-687238161</t>
  </si>
  <si>
    <t>-585911069</t>
  </si>
  <si>
    <t>-1236663386</t>
  </si>
  <si>
    <t>-1996664757</t>
  </si>
  <si>
    <t>-1476952581</t>
  </si>
  <si>
    <t>-1738693886</t>
  </si>
  <si>
    <t>1064705732</t>
  </si>
  <si>
    <t>SO03_02 - Rekonštrukcia chodníkov na ul. Železničná a Jarková</t>
  </si>
  <si>
    <t>Odkopávka a prekopávka nezapažená pre cesty, v hornine 3 do 100 m3 - premiestnenie vpustu</t>
  </si>
  <si>
    <t>1547160586</t>
  </si>
  <si>
    <t>1532879079</t>
  </si>
  <si>
    <t>142427418</t>
  </si>
  <si>
    <t>1323609226</t>
  </si>
  <si>
    <t>-1975432872</t>
  </si>
  <si>
    <t>161684923</t>
  </si>
  <si>
    <t>05030164022400.S</t>
  </si>
  <si>
    <t>Odstránenie krytu v ploche do 200 m2 z kameniva hrubého drveného, hr.100 do 200 mm,  -0,23500t</t>
  </si>
  <si>
    <t>-1814077116</t>
  </si>
  <si>
    <t>235181443</t>
  </si>
  <si>
    <t>-403093305</t>
  </si>
  <si>
    <t>1600107281</t>
  </si>
  <si>
    <t>-1187425222</t>
  </si>
  <si>
    <t>2002115310</t>
  </si>
  <si>
    <t>-1374912147</t>
  </si>
  <si>
    <t>1605167204</t>
  </si>
  <si>
    <t>-143450235</t>
  </si>
  <si>
    <t>952954744</t>
  </si>
  <si>
    <t>632630747</t>
  </si>
  <si>
    <t>552277999</t>
  </si>
  <si>
    <t>657443946</t>
  </si>
  <si>
    <t>SO04_01 - Rekonštrukcia cesty  k areálu základnej školy</t>
  </si>
  <si>
    <t>-1831152284</t>
  </si>
  <si>
    <t>-133026725</t>
  </si>
  <si>
    <t>1040095224</t>
  </si>
  <si>
    <t>-1309917579</t>
  </si>
  <si>
    <t>-1219350173</t>
  </si>
  <si>
    <t>-1000872193</t>
  </si>
  <si>
    <t>-55002307</t>
  </si>
  <si>
    <t>1903130682</t>
  </si>
  <si>
    <t>-2062826273</t>
  </si>
  <si>
    <t>-1849927966</t>
  </si>
  <si>
    <t>Podklad zo štrkodrviny s rozprestretím a zhutnením, po zhutnení hr. 300 mm</t>
  </si>
  <si>
    <t>1665312371</t>
  </si>
  <si>
    <t>-222866972</t>
  </si>
  <si>
    <t>755961842</t>
  </si>
  <si>
    <t>1290732405</t>
  </si>
  <si>
    <t>-792528995</t>
  </si>
  <si>
    <t>-1195088084</t>
  </si>
  <si>
    <t>-545957020</t>
  </si>
  <si>
    <t>1871101564</t>
  </si>
  <si>
    <t>1443642461</t>
  </si>
  <si>
    <t>SO04_02 - Rekonštrukcia odstavných plôch k areálu základnej školy</t>
  </si>
  <si>
    <t>890019657</t>
  </si>
  <si>
    <t>-500759890</t>
  </si>
  <si>
    <t>Úprava pláne v zárezoch v hornine 1-4 so zhutnením, úprava pláne odstavnej plochy</t>
  </si>
  <si>
    <t>1985792057</t>
  </si>
  <si>
    <t>-974129303</t>
  </si>
  <si>
    <t>1117918914</t>
  </si>
  <si>
    <t>-1562044982</t>
  </si>
  <si>
    <t>-1911640330</t>
  </si>
  <si>
    <t>-274655141</t>
  </si>
  <si>
    <t>-551542233</t>
  </si>
  <si>
    <t>-67047318</t>
  </si>
  <si>
    <t>1406700105</t>
  </si>
  <si>
    <t>1045025948</t>
  </si>
  <si>
    <t>-876936247</t>
  </si>
  <si>
    <t>209404777</t>
  </si>
  <si>
    <t>737901614</t>
  </si>
  <si>
    <t>306157454</t>
  </si>
  <si>
    <t>-1163011937</t>
  </si>
  <si>
    <t>-1757761941</t>
  </si>
  <si>
    <t>-85455568</t>
  </si>
  <si>
    <t>-818319991</t>
  </si>
  <si>
    <t>32910377</t>
  </si>
  <si>
    <t>FC č.1 SO01_01</t>
  </si>
  <si>
    <t>FC č.2 SO01_02</t>
  </si>
  <si>
    <t>FC č.3 SO02_01</t>
  </si>
  <si>
    <t>FC č.4  SO02_02</t>
  </si>
  <si>
    <t>FC č.5  SO03_01</t>
  </si>
  <si>
    <t>FC č.6 SO03_02</t>
  </si>
  <si>
    <t>FC č.7  SO04_01</t>
  </si>
  <si>
    <t>FC č.8 SO04_02</t>
  </si>
  <si>
    <t>Objekt: Fakturačný celok číslo: 1</t>
  </si>
  <si>
    <t>Fakturačný celok číslo: 1</t>
  </si>
  <si>
    <t>Objekt: Fakturačný celok číslo: 2</t>
  </si>
  <si>
    <t>Fakturačný celok číslo: 2</t>
  </si>
  <si>
    <t>Fakturačný celok číslo: 3</t>
  </si>
  <si>
    <t>Objekt: Fakturačný celok číslo: 3</t>
  </si>
  <si>
    <t>Objekt: Fakturačný celok číslo: 4</t>
  </si>
  <si>
    <t>Fakturačný celok číslo: 4</t>
  </si>
  <si>
    <t>Objekt: Fakturačný celok číslo: 5</t>
  </si>
  <si>
    <t>Fakturačný celok číslo: 5</t>
  </si>
  <si>
    <t>Objekt: Fakturačný celok číslo: 6</t>
  </si>
  <si>
    <t>Fakturačný celok číslo: 6</t>
  </si>
  <si>
    <t>Objekt: Fakturačný celok číslo: 7</t>
  </si>
  <si>
    <t>Fakturačný celok číslo: 7</t>
  </si>
  <si>
    <t>Objekt: Fakturačný celok číslo: 8</t>
  </si>
  <si>
    <t>Fakturačný celok číslo: 8</t>
  </si>
  <si>
    <t xml:space="preserve">Zábradlový systém pozinkovaný s výplňou zo zvislých oceľových tyčí ZSNH4/H2 alebo ekvivalent </t>
  </si>
  <si>
    <t>Odvodňovací žľab pre vysokú záťaž BGZ-S G NW 400, č. 0, dĺžky 1 m, výšky 625 mm, betónový s pozinkovanou oceľovou hranou, alebo ekvivalent</t>
  </si>
  <si>
    <t>Liatinový rošt s pozdĺžnou mriežkou NW 400, lxšxhr 500x447x25 mm, rozmer štrbiny MW 25x14 mm, triedy D 400, bez 4x skrutiek alebo ekvivalent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</si>
  <si>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</si>
  <si>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Jednotkové ceny uviesť v € na 2 desatinné miesta, výsledné ceny jednotlivých položiek špecifikácie zaokrúhliť príkazom round tiež na 2 (dve) desatinné miesta a s nastavením presnosti zobrazenia cien na 2 desatinné miesta!!!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</si>
</sst>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A85" workbookViewId="0">
      <selection activeCell="BE94" sqref="BE94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7" width="2.7109375" style="1" customWidth="1"/>
    <col min="8" max="8" width="11.5703125" style="1" customWidth="1"/>
    <col min="9" max="33" width="2.7109375" style="1" customWidth="1"/>
    <col min="34" max="34" width="3.28515625" style="1" customWidth="1"/>
    <col min="35" max="35" width="23.14062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s="1" customFormat="1" ht="36.9" customHeight="1">
      <c r="AR2" s="221" t="s">
        <v>6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4" t="s">
        <v>7</v>
      </c>
      <c r="BT2" s="14" t="s">
        <v>8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s="1" customFormat="1" ht="24.9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202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7"/>
      <c r="BE5" s="199" t="s">
        <v>14</v>
      </c>
      <c r="BS5" s="14" t="s">
        <v>7</v>
      </c>
    </row>
    <row r="6" spans="1:74" s="1" customFormat="1" ht="36.9" customHeight="1">
      <c r="B6" s="17"/>
      <c r="D6" s="23" t="s">
        <v>15</v>
      </c>
      <c r="K6" s="204" t="s">
        <v>16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7"/>
      <c r="BE6" s="200"/>
      <c r="BS6" s="14" t="s">
        <v>7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0"/>
      <c r="BS7" s="14" t="s">
        <v>7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/>
      <c r="AR8" s="17"/>
      <c r="BE8" s="200"/>
      <c r="BS8" s="14" t="s">
        <v>7</v>
      </c>
    </row>
    <row r="9" spans="1:74" s="1" customFormat="1" ht="14.4" customHeight="1">
      <c r="B9" s="17"/>
      <c r="AR9" s="17"/>
      <c r="BE9" s="200"/>
      <c r="BS9" s="14" t="s">
        <v>7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24</v>
      </c>
      <c r="AR10" s="17"/>
      <c r="BE10" s="200"/>
      <c r="BS10" s="14" t="s">
        <v>7</v>
      </c>
    </row>
    <row r="11" spans="1:74" s="1" customFormat="1" ht="18.45" customHeight="1">
      <c r="B11" s="17"/>
      <c r="E11" s="22" t="s">
        <v>25</v>
      </c>
      <c r="AK11" s="24" t="s">
        <v>26</v>
      </c>
      <c r="AN11" s="22" t="s">
        <v>1</v>
      </c>
      <c r="AR11" s="17"/>
      <c r="BE11" s="200"/>
      <c r="BS11" s="14" t="s">
        <v>7</v>
      </c>
    </row>
    <row r="12" spans="1:74" s="1" customFormat="1" ht="6.9" customHeight="1">
      <c r="B12" s="17"/>
      <c r="AR12" s="17"/>
      <c r="BE12" s="200"/>
      <c r="BS12" s="14" t="s">
        <v>7</v>
      </c>
    </row>
    <row r="13" spans="1:74" s="1" customFormat="1" ht="12" customHeight="1">
      <c r="B13" s="17"/>
      <c r="D13" s="24" t="s">
        <v>27</v>
      </c>
      <c r="AK13" s="24" t="s">
        <v>23</v>
      </c>
      <c r="AN13" s="26" t="s">
        <v>28</v>
      </c>
      <c r="AR13" s="17"/>
      <c r="BE13" s="200"/>
      <c r="BS13" s="14" t="s">
        <v>7</v>
      </c>
    </row>
    <row r="14" spans="1:74" ht="13.2">
      <c r="B14" s="17"/>
      <c r="E14" s="205" t="s">
        <v>28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4" t="s">
        <v>26</v>
      </c>
      <c r="AN14" s="26" t="s">
        <v>28</v>
      </c>
      <c r="AR14" s="17"/>
      <c r="BE14" s="200"/>
      <c r="BS14" s="14" t="s">
        <v>7</v>
      </c>
    </row>
    <row r="15" spans="1:74" s="1" customFormat="1" ht="6.9" customHeight="1">
      <c r="B15" s="17"/>
      <c r="AR15" s="17"/>
      <c r="BE15" s="200"/>
      <c r="BS15" s="14" t="s">
        <v>4</v>
      </c>
    </row>
    <row r="16" spans="1:74" s="1" customFormat="1" ht="12" customHeight="1">
      <c r="B16" s="17"/>
      <c r="D16" s="24" t="s">
        <v>29</v>
      </c>
      <c r="AK16" s="24" t="s">
        <v>23</v>
      </c>
      <c r="AN16" s="22"/>
      <c r="AR16" s="17"/>
      <c r="BE16" s="200"/>
      <c r="BS16" s="14" t="s">
        <v>4</v>
      </c>
    </row>
    <row r="17" spans="1:71" s="1" customFormat="1" ht="18.45" customHeight="1">
      <c r="B17" s="17"/>
      <c r="E17" s="22"/>
      <c r="AK17" s="24" t="s">
        <v>26</v>
      </c>
      <c r="AN17" s="22" t="s">
        <v>1</v>
      </c>
      <c r="AR17" s="17"/>
      <c r="BE17" s="200"/>
      <c r="BS17" s="14" t="s">
        <v>3</v>
      </c>
    </row>
    <row r="18" spans="1:71" s="1" customFormat="1" ht="6.9" customHeight="1">
      <c r="B18" s="17"/>
      <c r="AR18" s="17"/>
      <c r="BE18" s="200"/>
      <c r="BS18" s="14" t="s">
        <v>7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00"/>
      <c r="BS19" s="14" t="s">
        <v>7</v>
      </c>
    </row>
    <row r="20" spans="1:71" s="1" customFormat="1" ht="18.45" customHeight="1">
      <c r="B20" s="17"/>
      <c r="E20" s="22" t="s">
        <v>20</v>
      </c>
      <c r="AK20" s="24" t="s">
        <v>26</v>
      </c>
      <c r="AN20" s="22" t="s">
        <v>1</v>
      </c>
      <c r="AR20" s="17"/>
      <c r="BE20" s="200"/>
      <c r="BS20" s="14" t="s">
        <v>3</v>
      </c>
    </row>
    <row r="21" spans="1:71" s="1" customFormat="1" ht="6.9" customHeight="1">
      <c r="B21" s="17"/>
      <c r="AR21" s="17"/>
      <c r="BE21" s="200"/>
    </row>
    <row r="22" spans="1:71" s="1" customFormat="1" ht="12" customHeight="1">
      <c r="B22" s="17"/>
      <c r="D22" s="24" t="s">
        <v>33</v>
      </c>
      <c r="AR22" s="17"/>
      <c r="BE22" s="200"/>
    </row>
    <row r="23" spans="1:71" s="1" customFormat="1" ht="16.5" customHeight="1">
      <c r="B23" s="17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7"/>
      <c r="BE23" s="200"/>
    </row>
    <row r="24" spans="1:71" s="1" customFormat="1" ht="6.9" customHeight="1">
      <c r="B24" s="17"/>
      <c r="AR24" s="17"/>
      <c r="BE24" s="200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0"/>
    </row>
    <row r="26" spans="1:71" s="2" customFormat="1" ht="25.95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8">
        <f>ROUND(AG94,2)</f>
        <v>0</v>
      </c>
      <c r="AL26" s="209"/>
      <c r="AM26" s="209"/>
      <c r="AN26" s="209"/>
      <c r="AO26" s="209"/>
      <c r="AP26" s="29"/>
      <c r="AQ26" s="29"/>
      <c r="AR26" s="30"/>
      <c r="BE26" s="200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0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0" t="s">
        <v>35</v>
      </c>
      <c r="M28" s="210"/>
      <c r="N28" s="210"/>
      <c r="O28" s="210"/>
      <c r="P28" s="210"/>
      <c r="Q28" s="29"/>
      <c r="R28" s="29"/>
      <c r="S28" s="29"/>
      <c r="T28" s="29"/>
      <c r="U28" s="29"/>
      <c r="V28" s="29"/>
      <c r="W28" s="210" t="s">
        <v>36</v>
      </c>
      <c r="X28" s="210"/>
      <c r="Y28" s="210"/>
      <c r="Z28" s="210"/>
      <c r="AA28" s="210"/>
      <c r="AB28" s="210"/>
      <c r="AC28" s="210"/>
      <c r="AD28" s="210"/>
      <c r="AE28" s="210"/>
      <c r="AF28" s="29"/>
      <c r="AG28" s="29"/>
      <c r="AH28" s="29"/>
      <c r="AI28" s="29"/>
      <c r="AJ28" s="29"/>
      <c r="AK28" s="210" t="s">
        <v>37</v>
      </c>
      <c r="AL28" s="210"/>
      <c r="AM28" s="210"/>
      <c r="AN28" s="210"/>
      <c r="AO28" s="210"/>
      <c r="AP28" s="29"/>
      <c r="AQ28" s="29"/>
      <c r="AR28" s="30"/>
      <c r="BE28" s="200"/>
    </row>
    <row r="29" spans="1:71" s="3" customFormat="1" ht="14.4" customHeight="1">
      <c r="B29" s="34"/>
      <c r="D29" s="24" t="s">
        <v>38</v>
      </c>
      <c r="F29" s="35" t="s">
        <v>39</v>
      </c>
      <c r="L29" s="213">
        <v>0.2</v>
      </c>
      <c r="M29" s="212"/>
      <c r="N29" s="212"/>
      <c r="O29" s="212"/>
      <c r="P29" s="212"/>
      <c r="Q29" s="36"/>
      <c r="R29" s="36"/>
      <c r="S29" s="36"/>
      <c r="T29" s="36"/>
      <c r="U29" s="36"/>
      <c r="V29" s="36"/>
      <c r="W29" s="211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F29" s="36"/>
      <c r="AG29" s="36"/>
      <c r="AH29" s="36"/>
      <c r="AI29" s="36"/>
      <c r="AJ29" s="36"/>
      <c r="AK29" s="211">
        <f>ROUND(AV94, 2)</f>
        <v>0</v>
      </c>
      <c r="AL29" s="212"/>
      <c r="AM29" s="212"/>
      <c r="AN29" s="212"/>
      <c r="AO29" s="212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1"/>
    </row>
    <row r="30" spans="1:71" s="3" customFormat="1" ht="14.4" customHeight="1">
      <c r="B30" s="34"/>
      <c r="F30" s="35" t="s">
        <v>40</v>
      </c>
      <c r="L30" s="213">
        <v>0.2</v>
      </c>
      <c r="M30" s="212"/>
      <c r="N30" s="212"/>
      <c r="O30" s="212"/>
      <c r="P30" s="212"/>
      <c r="Q30" s="36"/>
      <c r="R30" s="36"/>
      <c r="S30" s="36"/>
      <c r="T30" s="36"/>
      <c r="U30" s="36"/>
      <c r="V30" s="36"/>
      <c r="W30" s="211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F30" s="36"/>
      <c r="AG30" s="36"/>
      <c r="AH30" s="36"/>
      <c r="AI30" s="36"/>
      <c r="AJ30" s="36"/>
      <c r="AK30" s="211">
        <f>ROUND(AW94, 2)</f>
        <v>0</v>
      </c>
      <c r="AL30" s="212"/>
      <c r="AM30" s="212"/>
      <c r="AN30" s="212"/>
      <c r="AO30" s="212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1"/>
    </row>
    <row r="31" spans="1:71" s="3" customFormat="1" ht="14.4" hidden="1" customHeight="1">
      <c r="B31" s="34"/>
      <c r="F31" s="24" t="s">
        <v>41</v>
      </c>
      <c r="L31" s="214">
        <v>0.2</v>
      </c>
      <c r="M31" s="215"/>
      <c r="N31" s="215"/>
      <c r="O31" s="215"/>
      <c r="P31" s="215"/>
      <c r="W31" s="216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6">
        <v>0</v>
      </c>
      <c r="AL31" s="215"/>
      <c r="AM31" s="215"/>
      <c r="AN31" s="215"/>
      <c r="AO31" s="215"/>
      <c r="AR31" s="34"/>
      <c r="BE31" s="201"/>
    </row>
    <row r="32" spans="1:71" s="3" customFormat="1" ht="14.4" hidden="1" customHeight="1">
      <c r="B32" s="34"/>
      <c r="F32" s="24" t="s">
        <v>42</v>
      </c>
      <c r="L32" s="214">
        <v>0.2</v>
      </c>
      <c r="M32" s="215"/>
      <c r="N32" s="215"/>
      <c r="O32" s="215"/>
      <c r="P32" s="215"/>
      <c r="W32" s="216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6">
        <v>0</v>
      </c>
      <c r="AL32" s="215"/>
      <c r="AM32" s="215"/>
      <c r="AN32" s="215"/>
      <c r="AO32" s="215"/>
      <c r="AR32" s="34"/>
      <c r="BE32" s="201"/>
    </row>
    <row r="33" spans="1:57" s="3" customFormat="1" ht="14.4" hidden="1" customHeight="1">
      <c r="B33" s="34"/>
      <c r="F33" s="35" t="s">
        <v>43</v>
      </c>
      <c r="L33" s="213">
        <v>0</v>
      </c>
      <c r="M33" s="212"/>
      <c r="N33" s="212"/>
      <c r="O33" s="212"/>
      <c r="P33" s="212"/>
      <c r="Q33" s="36"/>
      <c r="R33" s="36"/>
      <c r="S33" s="36"/>
      <c r="T33" s="36"/>
      <c r="U33" s="36"/>
      <c r="V33" s="36"/>
      <c r="W33" s="211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F33" s="36"/>
      <c r="AG33" s="36"/>
      <c r="AH33" s="36"/>
      <c r="AI33" s="36"/>
      <c r="AJ33" s="36"/>
      <c r="AK33" s="211">
        <v>0</v>
      </c>
      <c r="AL33" s="212"/>
      <c r="AM33" s="212"/>
      <c r="AN33" s="212"/>
      <c r="AO33" s="212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1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0"/>
    </row>
    <row r="35" spans="1:57" s="2" customFormat="1" ht="25.95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20" t="s">
        <v>46</v>
      </c>
      <c r="Y35" s="218"/>
      <c r="Z35" s="218"/>
      <c r="AA35" s="218"/>
      <c r="AB35" s="218"/>
      <c r="AC35" s="40"/>
      <c r="AD35" s="40"/>
      <c r="AE35" s="40"/>
      <c r="AF35" s="40"/>
      <c r="AG35" s="40"/>
      <c r="AH35" s="40"/>
      <c r="AI35" s="40"/>
      <c r="AJ35" s="40"/>
      <c r="AK35" s="217">
        <f>SUM(AK26:AK33)</f>
        <v>0</v>
      </c>
      <c r="AL35" s="218"/>
      <c r="AM35" s="218"/>
      <c r="AN35" s="218"/>
      <c r="AO35" s="219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 ht="10.199999999999999">
      <c r="B50" s="17"/>
      <c r="AR50" s="17"/>
    </row>
    <row r="51" spans="1:57" ht="10.199999999999999">
      <c r="B51" s="17"/>
      <c r="AR51" s="17"/>
    </row>
    <row r="52" spans="1:57" ht="10.199999999999999">
      <c r="B52" s="17"/>
      <c r="AR52" s="17"/>
    </row>
    <row r="53" spans="1:57" ht="10.199999999999999">
      <c r="B53" s="17"/>
      <c r="AR53" s="17"/>
    </row>
    <row r="54" spans="1:57" ht="10.199999999999999">
      <c r="B54" s="17"/>
      <c r="AR54" s="17"/>
    </row>
    <row r="55" spans="1:57" ht="10.199999999999999">
      <c r="B55" s="17"/>
      <c r="AR55" s="17"/>
    </row>
    <row r="56" spans="1:57" ht="10.199999999999999">
      <c r="B56" s="17"/>
      <c r="AR56" s="17"/>
    </row>
    <row r="57" spans="1:57" ht="10.199999999999999">
      <c r="B57" s="17"/>
      <c r="AR57" s="17"/>
    </row>
    <row r="58" spans="1:57" ht="10.199999999999999">
      <c r="B58" s="17"/>
      <c r="AR58" s="17"/>
    </row>
    <row r="59" spans="1:57" ht="10.199999999999999">
      <c r="B59" s="17"/>
      <c r="AR59" s="17"/>
    </row>
    <row r="60" spans="1:57" s="2" customFormat="1" ht="13.2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 ht="10.199999999999999">
      <c r="B61" s="17"/>
      <c r="AR61" s="17"/>
    </row>
    <row r="62" spans="1:57" ht="10.199999999999999">
      <c r="B62" s="17"/>
      <c r="AR62" s="17"/>
    </row>
    <row r="63" spans="1:57" ht="10.199999999999999">
      <c r="B63" s="17"/>
      <c r="AR63" s="17"/>
    </row>
    <row r="64" spans="1:57" s="2" customFormat="1" ht="13.2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0.199999999999999">
      <c r="B65" s="17"/>
      <c r="AR65" s="17"/>
    </row>
    <row r="66" spans="1:57" ht="10.199999999999999">
      <c r="B66" s="17"/>
      <c r="AR66" s="17"/>
    </row>
    <row r="67" spans="1:57" ht="10.199999999999999">
      <c r="B67" s="17"/>
      <c r="AR67" s="17"/>
    </row>
    <row r="68" spans="1:57" ht="10.199999999999999">
      <c r="B68" s="17"/>
      <c r="AR68" s="17"/>
    </row>
    <row r="69" spans="1:57" ht="10.199999999999999">
      <c r="B69" s="17"/>
      <c r="AR69" s="17"/>
    </row>
    <row r="70" spans="1:57" ht="10.199999999999999">
      <c r="B70" s="17"/>
      <c r="AR70" s="17"/>
    </row>
    <row r="71" spans="1:57" ht="10.199999999999999">
      <c r="B71" s="17"/>
      <c r="AR71" s="17"/>
    </row>
    <row r="72" spans="1:57" ht="10.199999999999999">
      <c r="B72" s="17"/>
      <c r="AR72" s="17"/>
    </row>
    <row r="73" spans="1:57" ht="10.199999999999999">
      <c r="B73" s="17"/>
      <c r="AR73" s="17"/>
    </row>
    <row r="74" spans="1:57" ht="10.199999999999999">
      <c r="B74" s="17"/>
      <c r="AR74" s="17"/>
    </row>
    <row r="75" spans="1:57" s="2" customFormat="1" ht="13.2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 ht="10.199999999999999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13</v>
      </c>
      <c r="AR84" s="51"/>
    </row>
    <row r="85" spans="1:91" s="5" customFormat="1" ht="36.9" customHeight="1">
      <c r="B85" s="52"/>
      <c r="C85" s="53" t="s">
        <v>15</v>
      </c>
      <c r="L85" s="180" t="str">
        <f>K6</f>
        <v>Podpora dobudovania základnej technickej infraštruktúry v Dobšinej.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52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2" t="str">
        <f>IF(AN8= "","",AN8)</f>
        <v/>
      </c>
      <c r="AN87" s="182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Mesto Dobšiná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83" t="str">
        <f>IF(E17="","",E17)</f>
        <v/>
      </c>
      <c r="AN89" s="184"/>
      <c r="AO89" s="184"/>
      <c r="AP89" s="184"/>
      <c r="AQ89" s="29"/>
      <c r="AR89" s="30"/>
      <c r="AS89" s="185" t="s">
        <v>54</v>
      </c>
      <c r="AT89" s="186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83" t="str">
        <f>IF(E20="","",E20)</f>
        <v xml:space="preserve"> </v>
      </c>
      <c r="AN90" s="184"/>
      <c r="AO90" s="184"/>
      <c r="AP90" s="184"/>
      <c r="AQ90" s="29"/>
      <c r="AR90" s="30"/>
      <c r="AS90" s="187"/>
      <c r="AT90" s="188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8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7"/>
      <c r="AT91" s="188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89" t="s">
        <v>55</v>
      </c>
      <c r="D92" s="190"/>
      <c r="E92" s="190"/>
      <c r="F92" s="190"/>
      <c r="G92" s="190"/>
      <c r="H92" s="60"/>
      <c r="I92" s="192" t="s">
        <v>56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1" t="s">
        <v>57</v>
      </c>
      <c r="AH92" s="190"/>
      <c r="AI92" s="190"/>
      <c r="AJ92" s="190"/>
      <c r="AK92" s="190"/>
      <c r="AL92" s="190"/>
      <c r="AM92" s="190"/>
      <c r="AN92" s="192" t="s">
        <v>58</v>
      </c>
      <c r="AO92" s="190"/>
      <c r="AP92" s="193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8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7">
        <f>ROUND(SUM(AG95:AG102),2)</f>
        <v>0</v>
      </c>
      <c r="AH94" s="197"/>
      <c r="AI94" s="197"/>
      <c r="AJ94" s="197"/>
      <c r="AK94" s="197"/>
      <c r="AL94" s="197"/>
      <c r="AM94" s="197"/>
      <c r="AN94" s="198">
        <f t="shared" ref="AN94:AN102" si="0">SUM(AG94,AT94)</f>
        <v>0</v>
      </c>
      <c r="AO94" s="198"/>
      <c r="AP94" s="198"/>
      <c r="AQ94" s="72" t="s">
        <v>1</v>
      </c>
      <c r="AR94" s="68"/>
      <c r="AS94" s="73">
        <f>ROUND(SUM(AS95:AS102),2)</f>
        <v>0</v>
      </c>
      <c r="AT94" s="74">
        <f t="shared" ref="AT94:AT102" si="1">ROUND(SUM(AV94:AW94),2)</f>
        <v>0</v>
      </c>
      <c r="AU94" s="75">
        <f>ROUND(SUM(AU95:AU102),5)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ROUND(SUM(AZ95:AZ102),2)</f>
        <v>0</v>
      </c>
      <c r="BA94" s="74">
        <f>ROUND(SUM(BA95:BA102),2)</f>
        <v>0</v>
      </c>
      <c r="BB94" s="74">
        <f>ROUND(SUM(BB95:BB102),2)</f>
        <v>0</v>
      </c>
      <c r="BC94" s="74">
        <f>ROUND(SUM(BC95:BC102),2)</f>
        <v>0</v>
      </c>
      <c r="BD94" s="76">
        <f>ROUND(SUM(BD95:BD102),2)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5</v>
      </c>
      <c r="BX94" s="77" t="s">
        <v>77</v>
      </c>
      <c r="CL94" s="77" t="s">
        <v>1</v>
      </c>
    </row>
    <row r="95" spans="1:91" s="7" customFormat="1" ht="24.75" customHeight="1">
      <c r="A95" s="79" t="s">
        <v>78</v>
      </c>
      <c r="B95" s="80"/>
      <c r="C95" s="81"/>
      <c r="D95" s="194" t="s">
        <v>524</v>
      </c>
      <c r="E95" s="194"/>
      <c r="F95" s="194"/>
      <c r="G95" s="194"/>
      <c r="H95" s="194"/>
      <c r="I95" s="82"/>
      <c r="J95" s="194" t="s">
        <v>79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>
        <f>'FC1 SO01_01 Rekonštrukcia c...'!J30</f>
        <v>0</v>
      </c>
      <c r="AH95" s="196"/>
      <c r="AI95" s="196"/>
      <c r="AJ95" s="196"/>
      <c r="AK95" s="196"/>
      <c r="AL95" s="196"/>
      <c r="AM95" s="196"/>
      <c r="AN95" s="195">
        <f t="shared" si="0"/>
        <v>0</v>
      </c>
      <c r="AO95" s="196"/>
      <c r="AP95" s="196"/>
      <c r="AQ95" s="83" t="s">
        <v>80</v>
      </c>
      <c r="AR95" s="80"/>
      <c r="AS95" s="84">
        <v>0</v>
      </c>
      <c r="AT95" s="85">
        <f t="shared" si="1"/>
        <v>0</v>
      </c>
      <c r="AU95" s="86">
        <f>'FC1 SO01_01 Rekonštrukcia c...'!P136</f>
        <v>0</v>
      </c>
      <c r="AV95" s="85">
        <f>'FC1 SO01_01 Rekonštrukcia c...'!J33</f>
        <v>0</v>
      </c>
      <c r="AW95" s="85">
        <f>'FC1 SO01_01 Rekonštrukcia c...'!J34</f>
        <v>0</v>
      </c>
      <c r="AX95" s="85">
        <f>'FC1 SO01_01 Rekonštrukcia c...'!J35</f>
        <v>0</v>
      </c>
      <c r="AY95" s="85">
        <f>'FC1 SO01_01 Rekonštrukcia c...'!J36</f>
        <v>0</v>
      </c>
      <c r="AZ95" s="85">
        <f>'FC1 SO01_01 Rekonštrukcia c...'!F33</f>
        <v>0</v>
      </c>
      <c r="BA95" s="85">
        <f>'FC1 SO01_01 Rekonštrukcia c...'!F34</f>
        <v>0</v>
      </c>
      <c r="BB95" s="85">
        <f>'FC1 SO01_01 Rekonštrukcia c...'!F35</f>
        <v>0</v>
      </c>
      <c r="BC95" s="85">
        <f>'FC1 SO01_01 Rekonštrukcia c...'!F36</f>
        <v>0</v>
      </c>
      <c r="BD95" s="87">
        <f>'FC1 SO01_01 Rekonštrukcia c...'!F37</f>
        <v>0</v>
      </c>
      <c r="BT95" s="88" t="s">
        <v>81</v>
      </c>
      <c r="BV95" s="88" t="s">
        <v>76</v>
      </c>
      <c r="BW95" s="88" t="s">
        <v>82</v>
      </c>
      <c r="BX95" s="88" t="s">
        <v>5</v>
      </c>
      <c r="CL95" s="88" t="s">
        <v>1</v>
      </c>
      <c r="CM95" s="88" t="s">
        <v>74</v>
      </c>
    </row>
    <row r="96" spans="1:91" s="7" customFormat="1" ht="24.75" customHeight="1">
      <c r="A96" s="79" t="s">
        <v>78</v>
      </c>
      <c r="B96" s="80"/>
      <c r="C96" s="81"/>
      <c r="D96" s="194" t="s">
        <v>525</v>
      </c>
      <c r="E96" s="194"/>
      <c r="F96" s="194"/>
      <c r="G96" s="194"/>
      <c r="H96" s="194"/>
      <c r="I96" s="82"/>
      <c r="J96" s="194" t="s">
        <v>83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>
        <f>'FC2 SO01_02 Rekonštrukcia c...'!J30</f>
        <v>0</v>
      </c>
      <c r="AH96" s="196"/>
      <c r="AI96" s="196"/>
      <c r="AJ96" s="196"/>
      <c r="AK96" s="196"/>
      <c r="AL96" s="196"/>
      <c r="AM96" s="196"/>
      <c r="AN96" s="195">
        <f t="shared" si="0"/>
        <v>0</v>
      </c>
      <c r="AO96" s="196"/>
      <c r="AP96" s="196"/>
      <c r="AQ96" s="83" t="s">
        <v>80</v>
      </c>
      <c r="AR96" s="80"/>
      <c r="AS96" s="84">
        <v>0</v>
      </c>
      <c r="AT96" s="85">
        <f t="shared" si="1"/>
        <v>0</v>
      </c>
      <c r="AU96" s="86">
        <f>'FC2 SO01_02 Rekonštrukcia c...'!P127</f>
        <v>0</v>
      </c>
      <c r="AV96" s="85">
        <f>'FC2 SO01_02 Rekonštrukcia c...'!J33</f>
        <v>0</v>
      </c>
      <c r="AW96" s="85">
        <f>'FC2 SO01_02 Rekonštrukcia c...'!J34</f>
        <v>0</v>
      </c>
      <c r="AX96" s="85">
        <f>'FC2 SO01_02 Rekonštrukcia c...'!J35</f>
        <v>0</v>
      </c>
      <c r="AY96" s="85">
        <f>'FC2 SO01_02 Rekonštrukcia c...'!J36</f>
        <v>0</v>
      </c>
      <c r="AZ96" s="85">
        <f>'FC2 SO01_02 Rekonštrukcia c...'!F33</f>
        <v>0</v>
      </c>
      <c r="BA96" s="85">
        <f>'FC2 SO01_02 Rekonštrukcia c...'!F34</f>
        <v>0</v>
      </c>
      <c r="BB96" s="85">
        <f>'FC2 SO01_02 Rekonštrukcia c...'!F35</f>
        <v>0</v>
      </c>
      <c r="BC96" s="85">
        <f>'FC2 SO01_02 Rekonštrukcia c...'!F36</f>
        <v>0</v>
      </c>
      <c r="BD96" s="87">
        <f>'FC2 SO01_02 Rekonštrukcia c...'!F37</f>
        <v>0</v>
      </c>
      <c r="BT96" s="88" t="s">
        <v>81</v>
      </c>
      <c r="BV96" s="88" t="s">
        <v>76</v>
      </c>
      <c r="BW96" s="88" t="s">
        <v>84</v>
      </c>
      <c r="BX96" s="88" t="s">
        <v>5</v>
      </c>
      <c r="CL96" s="88" t="s">
        <v>1</v>
      </c>
      <c r="CM96" s="88" t="s">
        <v>74</v>
      </c>
    </row>
    <row r="97" spans="1:91" s="7" customFormat="1" ht="24.75" customHeight="1">
      <c r="A97" s="79" t="s">
        <v>78</v>
      </c>
      <c r="B97" s="80"/>
      <c r="C97" s="81"/>
      <c r="D97" s="194" t="s">
        <v>526</v>
      </c>
      <c r="E97" s="194"/>
      <c r="F97" s="194"/>
      <c r="G97" s="194"/>
      <c r="H97" s="194"/>
      <c r="I97" s="82"/>
      <c r="J97" s="194" t="s">
        <v>85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5">
        <f>'FC3 SO02_01 Rekonštrukcia c...'!J30</f>
        <v>0</v>
      </c>
      <c r="AH97" s="196"/>
      <c r="AI97" s="196"/>
      <c r="AJ97" s="196"/>
      <c r="AK97" s="196"/>
      <c r="AL97" s="196"/>
      <c r="AM97" s="196"/>
      <c r="AN97" s="195">
        <f t="shared" si="0"/>
        <v>0</v>
      </c>
      <c r="AO97" s="196"/>
      <c r="AP97" s="196"/>
      <c r="AQ97" s="83" t="s">
        <v>80</v>
      </c>
      <c r="AR97" s="80"/>
      <c r="AS97" s="84">
        <v>0</v>
      </c>
      <c r="AT97" s="85">
        <f t="shared" si="1"/>
        <v>0</v>
      </c>
      <c r="AU97" s="86">
        <f>'FC3 SO02_01 Rekonštrukcia c...'!P138</f>
        <v>0</v>
      </c>
      <c r="AV97" s="85">
        <f>'FC3 SO02_01 Rekonštrukcia c...'!J33</f>
        <v>0</v>
      </c>
      <c r="AW97" s="85">
        <f>'FC3 SO02_01 Rekonštrukcia c...'!J34</f>
        <v>0</v>
      </c>
      <c r="AX97" s="85">
        <f>'FC3 SO02_01 Rekonštrukcia c...'!J35</f>
        <v>0</v>
      </c>
      <c r="AY97" s="85">
        <f>'FC3 SO02_01 Rekonštrukcia c...'!J36</f>
        <v>0</v>
      </c>
      <c r="AZ97" s="85">
        <f>'FC3 SO02_01 Rekonštrukcia c...'!F33</f>
        <v>0</v>
      </c>
      <c r="BA97" s="85">
        <f>'FC3 SO02_01 Rekonštrukcia c...'!F34</f>
        <v>0</v>
      </c>
      <c r="BB97" s="85">
        <f>'FC3 SO02_01 Rekonštrukcia c...'!F35</f>
        <v>0</v>
      </c>
      <c r="BC97" s="85">
        <f>'FC3 SO02_01 Rekonštrukcia c...'!F36</f>
        <v>0</v>
      </c>
      <c r="BD97" s="87">
        <f>'FC3 SO02_01 Rekonštrukcia c...'!F37</f>
        <v>0</v>
      </c>
      <c r="BT97" s="88" t="s">
        <v>81</v>
      </c>
      <c r="BV97" s="88" t="s">
        <v>76</v>
      </c>
      <c r="BW97" s="88" t="s">
        <v>86</v>
      </c>
      <c r="BX97" s="88" t="s">
        <v>5</v>
      </c>
      <c r="CL97" s="88" t="s">
        <v>1</v>
      </c>
      <c r="CM97" s="88" t="s">
        <v>74</v>
      </c>
    </row>
    <row r="98" spans="1:91" s="7" customFormat="1" ht="24.75" customHeight="1">
      <c r="A98" s="79" t="s">
        <v>78</v>
      </c>
      <c r="B98" s="80"/>
      <c r="C98" s="81"/>
      <c r="D98" s="194" t="s">
        <v>527</v>
      </c>
      <c r="E98" s="194"/>
      <c r="F98" s="194"/>
      <c r="G98" s="194"/>
      <c r="H98" s="194"/>
      <c r="I98" s="82"/>
      <c r="J98" s="194" t="s">
        <v>87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5">
        <f>'FC4 SO02_02 Rekonštrukcia c...'!J30</f>
        <v>0</v>
      </c>
      <c r="AH98" s="196"/>
      <c r="AI98" s="196"/>
      <c r="AJ98" s="196"/>
      <c r="AK98" s="196"/>
      <c r="AL98" s="196"/>
      <c r="AM98" s="196"/>
      <c r="AN98" s="195">
        <f t="shared" si="0"/>
        <v>0</v>
      </c>
      <c r="AO98" s="196"/>
      <c r="AP98" s="196"/>
      <c r="AQ98" s="83" t="s">
        <v>80</v>
      </c>
      <c r="AR98" s="80"/>
      <c r="AS98" s="84">
        <v>0</v>
      </c>
      <c r="AT98" s="85">
        <f t="shared" si="1"/>
        <v>0</v>
      </c>
      <c r="AU98" s="86">
        <f>'FC4 SO02_02 Rekonštrukcia c...'!P126</f>
        <v>0</v>
      </c>
      <c r="AV98" s="85">
        <f>'FC4 SO02_02 Rekonštrukcia c...'!J33</f>
        <v>0</v>
      </c>
      <c r="AW98" s="85">
        <f>'FC4 SO02_02 Rekonštrukcia c...'!J34</f>
        <v>0</v>
      </c>
      <c r="AX98" s="85">
        <f>'FC4 SO02_02 Rekonštrukcia c...'!J35</f>
        <v>0</v>
      </c>
      <c r="AY98" s="85">
        <f>'FC4 SO02_02 Rekonštrukcia c...'!J36</f>
        <v>0</v>
      </c>
      <c r="AZ98" s="85">
        <f>'FC4 SO02_02 Rekonštrukcia c...'!F33</f>
        <v>0</v>
      </c>
      <c r="BA98" s="85">
        <f>'FC4 SO02_02 Rekonštrukcia c...'!F34</f>
        <v>0</v>
      </c>
      <c r="BB98" s="85">
        <f>'FC4 SO02_02 Rekonštrukcia c...'!F35</f>
        <v>0</v>
      </c>
      <c r="BC98" s="85">
        <f>'FC4 SO02_02 Rekonštrukcia c...'!F36</f>
        <v>0</v>
      </c>
      <c r="BD98" s="87">
        <f>'FC4 SO02_02 Rekonštrukcia c...'!F37</f>
        <v>0</v>
      </c>
      <c r="BT98" s="88" t="s">
        <v>81</v>
      </c>
      <c r="BV98" s="88" t="s">
        <v>76</v>
      </c>
      <c r="BW98" s="88" t="s">
        <v>88</v>
      </c>
      <c r="BX98" s="88" t="s">
        <v>5</v>
      </c>
      <c r="CL98" s="88" t="s">
        <v>1</v>
      </c>
      <c r="CM98" s="88" t="s">
        <v>74</v>
      </c>
    </row>
    <row r="99" spans="1:91" s="7" customFormat="1" ht="24.75" customHeight="1">
      <c r="A99" s="79" t="s">
        <v>78</v>
      </c>
      <c r="B99" s="80"/>
      <c r="C99" s="81"/>
      <c r="D99" s="194" t="s">
        <v>528</v>
      </c>
      <c r="E99" s="194"/>
      <c r="F99" s="194"/>
      <c r="G99" s="194"/>
      <c r="H99" s="194"/>
      <c r="I99" s="82"/>
      <c r="J99" s="194" t="s">
        <v>89</v>
      </c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5">
        <f>'FC5 SO03_01 Rekonštrukcia c...'!J30</f>
        <v>0</v>
      </c>
      <c r="AH99" s="196"/>
      <c r="AI99" s="196"/>
      <c r="AJ99" s="196"/>
      <c r="AK99" s="196"/>
      <c r="AL99" s="196"/>
      <c r="AM99" s="196"/>
      <c r="AN99" s="195">
        <f t="shared" si="0"/>
        <v>0</v>
      </c>
      <c r="AO99" s="196"/>
      <c r="AP99" s="196"/>
      <c r="AQ99" s="83" t="s">
        <v>80</v>
      </c>
      <c r="AR99" s="80"/>
      <c r="AS99" s="84">
        <v>0</v>
      </c>
      <c r="AT99" s="85">
        <f t="shared" si="1"/>
        <v>0</v>
      </c>
      <c r="AU99" s="86">
        <f>'FC5 SO03_01 Rekonštrukcia c...'!P132</f>
        <v>0</v>
      </c>
      <c r="AV99" s="85">
        <f>'FC5 SO03_01 Rekonštrukcia c...'!J33</f>
        <v>0</v>
      </c>
      <c r="AW99" s="85">
        <f>'FC5 SO03_01 Rekonštrukcia c...'!J34</f>
        <v>0</v>
      </c>
      <c r="AX99" s="85">
        <f>'FC5 SO03_01 Rekonštrukcia c...'!J35</f>
        <v>0</v>
      </c>
      <c r="AY99" s="85">
        <f>'FC5 SO03_01 Rekonštrukcia c...'!J36</f>
        <v>0</v>
      </c>
      <c r="AZ99" s="85">
        <f>'FC5 SO03_01 Rekonštrukcia c...'!F33</f>
        <v>0</v>
      </c>
      <c r="BA99" s="85">
        <f>'FC5 SO03_01 Rekonštrukcia c...'!F34</f>
        <v>0</v>
      </c>
      <c r="BB99" s="85">
        <f>'FC5 SO03_01 Rekonštrukcia c...'!F35</f>
        <v>0</v>
      </c>
      <c r="BC99" s="85">
        <f>'FC5 SO03_01 Rekonštrukcia c...'!F36</f>
        <v>0</v>
      </c>
      <c r="BD99" s="87">
        <f>'FC5 SO03_01 Rekonštrukcia c...'!F37</f>
        <v>0</v>
      </c>
      <c r="BT99" s="88" t="s">
        <v>81</v>
      </c>
      <c r="BV99" s="88" t="s">
        <v>76</v>
      </c>
      <c r="BW99" s="88" t="s">
        <v>90</v>
      </c>
      <c r="BX99" s="88" t="s">
        <v>5</v>
      </c>
      <c r="CL99" s="88" t="s">
        <v>1</v>
      </c>
      <c r="CM99" s="88" t="s">
        <v>74</v>
      </c>
    </row>
    <row r="100" spans="1:91" s="7" customFormat="1" ht="24.75" customHeight="1">
      <c r="A100" s="79" t="s">
        <v>78</v>
      </c>
      <c r="B100" s="80"/>
      <c r="C100" s="81"/>
      <c r="D100" s="194" t="s">
        <v>529</v>
      </c>
      <c r="E100" s="194"/>
      <c r="F100" s="194"/>
      <c r="G100" s="194"/>
      <c r="H100" s="194"/>
      <c r="I100" s="82"/>
      <c r="J100" s="194" t="s">
        <v>91</v>
      </c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5">
        <f>'FC6 SO03_02 Rekonštrukcia c...'!J30</f>
        <v>0</v>
      </c>
      <c r="AH100" s="196"/>
      <c r="AI100" s="196"/>
      <c r="AJ100" s="196"/>
      <c r="AK100" s="196"/>
      <c r="AL100" s="196"/>
      <c r="AM100" s="196"/>
      <c r="AN100" s="195">
        <f t="shared" si="0"/>
        <v>0</v>
      </c>
      <c r="AO100" s="196"/>
      <c r="AP100" s="196"/>
      <c r="AQ100" s="83" t="s">
        <v>80</v>
      </c>
      <c r="AR100" s="80"/>
      <c r="AS100" s="84">
        <v>0</v>
      </c>
      <c r="AT100" s="85">
        <f t="shared" si="1"/>
        <v>0</v>
      </c>
      <c r="AU100" s="86">
        <f>'FC6 SO03_02 Rekonštrukcia c...'!P128</f>
        <v>0</v>
      </c>
      <c r="AV100" s="85">
        <f>'FC6 SO03_02 Rekonštrukcia c...'!J33</f>
        <v>0</v>
      </c>
      <c r="AW100" s="85">
        <f>'FC6 SO03_02 Rekonštrukcia c...'!J34</f>
        <v>0</v>
      </c>
      <c r="AX100" s="85">
        <f>'FC6 SO03_02 Rekonštrukcia c...'!J35</f>
        <v>0</v>
      </c>
      <c r="AY100" s="85">
        <f>'FC6 SO03_02 Rekonštrukcia c...'!J36</f>
        <v>0</v>
      </c>
      <c r="AZ100" s="85">
        <f>'FC6 SO03_02 Rekonštrukcia c...'!F33</f>
        <v>0</v>
      </c>
      <c r="BA100" s="85">
        <f>'FC6 SO03_02 Rekonštrukcia c...'!F34</f>
        <v>0</v>
      </c>
      <c r="BB100" s="85">
        <f>'FC6 SO03_02 Rekonštrukcia c...'!F35</f>
        <v>0</v>
      </c>
      <c r="BC100" s="85">
        <f>'FC6 SO03_02 Rekonštrukcia c...'!F36</f>
        <v>0</v>
      </c>
      <c r="BD100" s="87">
        <f>'FC6 SO03_02 Rekonštrukcia c...'!F37</f>
        <v>0</v>
      </c>
      <c r="BT100" s="88" t="s">
        <v>81</v>
      </c>
      <c r="BV100" s="88" t="s">
        <v>76</v>
      </c>
      <c r="BW100" s="88" t="s">
        <v>92</v>
      </c>
      <c r="BX100" s="88" t="s">
        <v>5</v>
      </c>
      <c r="CL100" s="88" t="s">
        <v>1</v>
      </c>
      <c r="CM100" s="88" t="s">
        <v>74</v>
      </c>
    </row>
    <row r="101" spans="1:91" s="7" customFormat="1" ht="24.75" customHeight="1">
      <c r="A101" s="79" t="s">
        <v>78</v>
      </c>
      <c r="B101" s="80"/>
      <c r="C101" s="81"/>
      <c r="D101" s="194" t="s">
        <v>530</v>
      </c>
      <c r="E101" s="194"/>
      <c r="F101" s="194"/>
      <c r="G101" s="194"/>
      <c r="H101" s="194"/>
      <c r="I101" s="82"/>
      <c r="J101" s="194" t="s">
        <v>93</v>
      </c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5">
        <f>'FC7 SO04_01 Rekonštrukcia c...'!J30</f>
        <v>0</v>
      </c>
      <c r="AH101" s="196"/>
      <c r="AI101" s="196"/>
      <c r="AJ101" s="196"/>
      <c r="AK101" s="196"/>
      <c r="AL101" s="196"/>
      <c r="AM101" s="196"/>
      <c r="AN101" s="195">
        <f t="shared" si="0"/>
        <v>0</v>
      </c>
      <c r="AO101" s="196"/>
      <c r="AP101" s="196"/>
      <c r="AQ101" s="83" t="s">
        <v>80</v>
      </c>
      <c r="AR101" s="80"/>
      <c r="AS101" s="84">
        <v>0</v>
      </c>
      <c r="AT101" s="85">
        <f t="shared" si="1"/>
        <v>0</v>
      </c>
      <c r="AU101" s="86">
        <f>'FC7 SO04_01 Rekonštrukcia c...'!P128</f>
        <v>0</v>
      </c>
      <c r="AV101" s="85">
        <f>'FC7 SO04_01 Rekonštrukcia c...'!J33</f>
        <v>0</v>
      </c>
      <c r="AW101" s="85">
        <f>'FC7 SO04_01 Rekonštrukcia c...'!J34</f>
        <v>0</v>
      </c>
      <c r="AX101" s="85">
        <f>'FC7 SO04_01 Rekonštrukcia c...'!J35</f>
        <v>0</v>
      </c>
      <c r="AY101" s="85">
        <f>'FC7 SO04_01 Rekonštrukcia c...'!J36</f>
        <v>0</v>
      </c>
      <c r="AZ101" s="85">
        <f>'FC7 SO04_01 Rekonštrukcia c...'!F33</f>
        <v>0</v>
      </c>
      <c r="BA101" s="85">
        <f>'FC7 SO04_01 Rekonštrukcia c...'!F34</f>
        <v>0</v>
      </c>
      <c r="BB101" s="85">
        <f>'FC7 SO04_01 Rekonštrukcia c...'!F35</f>
        <v>0</v>
      </c>
      <c r="BC101" s="85">
        <f>'FC7 SO04_01 Rekonštrukcia c...'!F36</f>
        <v>0</v>
      </c>
      <c r="BD101" s="87">
        <f>'FC7 SO04_01 Rekonštrukcia c...'!F37</f>
        <v>0</v>
      </c>
      <c r="BT101" s="88" t="s">
        <v>81</v>
      </c>
      <c r="BV101" s="88" t="s">
        <v>76</v>
      </c>
      <c r="BW101" s="88" t="s">
        <v>94</v>
      </c>
      <c r="BX101" s="88" t="s">
        <v>5</v>
      </c>
      <c r="CL101" s="88" t="s">
        <v>1</v>
      </c>
      <c r="CM101" s="88" t="s">
        <v>74</v>
      </c>
    </row>
    <row r="102" spans="1:91" s="7" customFormat="1" ht="24.75" customHeight="1">
      <c r="A102" s="79" t="s">
        <v>78</v>
      </c>
      <c r="B102" s="80"/>
      <c r="C102" s="81"/>
      <c r="D102" s="194" t="s">
        <v>531</v>
      </c>
      <c r="E102" s="194"/>
      <c r="F102" s="194"/>
      <c r="G102" s="194"/>
      <c r="H102" s="194"/>
      <c r="I102" s="82"/>
      <c r="J102" s="194" t="s">
        <v>95</v>
      </c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5">
        <f>'FC8 SO04_02 Rekonštrukcia o...'!J30</f>
        <v>0</v>
      </c>
      <c r="AH102" s="196"/>
      <c r="AI102" s="196"/>
      <c r="AJ102" s="196"/>
      <c r="AK102" s="196"/>
      <c r="AL102" s="196"/>
      <c r="AM102" s="196"/>
      <c r="AN102" s="195">
        <f t="shared" si="0"/>
        <v>0</v>
      </c>
      <c r="AO102" s="196"/>
      <c r="AP102" s="196"/>
      <c r="AQ102" s="83" t="s">
        <v>80</v>
      </c>
      <c r="AR102" s="80"/>
      <c r="AS102" s="89">
        <v>0</v>
      </c>
      <c r="AT102" s="90">
        <f t="shared" si="1"/>
        <v>0</v>
      </c>
      <c r="AU102" s="91">
        <f>'FC8 SO04_02 Rekonštrukcia o...'!P129</f>
        <v>0</v>
      </c>
      <c r="AV102" s="90">
        <f>'FC8 SO04_02 Rekonštrukcia o...'!J33</f>
        <v>0</v>
      </c>
      <c r="AW102" s="90">
        <f>'FC8 SO04_02 Rekonštrukcia o...'!J34</f>
        <v>0</v>
      </c>
      <c r="AX102" s="90">
        <f>'FC8 SO04_02 Rekonštrukcia o...'!J35</f>
        <v>0</v>
      </c>
      <c r="AY102" s="90">
        <f>'FC8 SO04_02 Rekonštrukcia o...'!J36</f>
        <v>0</v>
      </c>
      <c r="AZ102" s="90">
        <f>'FC8 SO04_02 Rekonštrukcia o...'!F33</f>
        <v>0</v>
      </c>
      <c r="BA102" s="90">
        <f>'FC8 SO04_02 Rekonštrukcia o...'!F34</f>
        <v>0</v>
      </c>
      <c r="BB102" s="90">
        <f>'FC8 SO04_02 Rekonštrukcia o...'!F35</f>
        <v>0</v>
      </c>
      <c r="BC102" s="90">
        <f>'FC8 SO04_02 Rekonštrukcia o...'!F36</f>
        <v>0</v>
      </c>
      <c r="BD102" s="92">
        <f>'FC8 SO04_02 Rekonštrukcia o...'!F37</f>
        <v>0</v>
      </c>
      <c r="BT102" s="88" t="s">
        <v>81</v>
      </c>
      <c r="BV102" s="88" t="s">
        <v>76</v>
      </c>
      <c r="BW102" s="88" t="s">
        <v>96</v>
      </c>
      <c r="BX102" s="88" t="s">
        <v>5</v>
      </c>
      <c r="CL102" s="88" t="s">
        <v>1</v>
      </c>
      <c r="CM102" s="88" t="s">
        <v>74</v>
      </c>
    </row>
    <row r="103" spans="1:91" s="2" customFormat="1" ht="30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  <row r="104" spans="1:91" s="2" customFormat="1" ht="6.9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30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</row>
  </sheetData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01_01 - Rekonštrukcia c...'!C2" display="/" xr:uid="{00000000-0004-0000-0000-000000000000}"/>
    <hyperlink ref="A96" location="'SO01_02 - Rekonštrukcia c...'!C2" display="/" xr:uid="{00000000-0004-0000-0000-000001000000}"/>
    <hyperlink ref="A97" location="'SO02_01 - Rekonštrukcia c...'!C2" display="/" xr:uid="{00000000-0004-0000-0000-000002000000}"/>
    <hyperlink ref="A98" location="'SO02_02 - Rekonštrukcia c...'!C2" display="/" xr:uid="{00000000-0004-0000-0000-000003000000}"/>
    <hyperlink ref="A99" location="'SO03_01 - Rekonštrukcia c...'!C2" display="/" xr:uid="{00000000-0004-0000-0000-000004000000}"/>
    <hyperlink ref="A100" location="'SO03_02 - Rekonštrukcia c...'!C2" display="/" xr:uid="{00000000-0004-0000-0000-000005000000}"/>
    <hyperlink ref="A101" location="'SO04_01 - Rekonštrukcia c...'!C2" display="/" xr:uid="{00000000-0004-0000-0000-000006000000}"/>
    <hyperlink ref="A102" location="'SO04_02 - Rekonštrukcia o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3"/>
  <sheetViews>
    <sheetView showGridLines="0" topLeftCell="A184" zoomScale="110" zoomScaleNormal="110" workbookViewId="0">
      <selection activeCell="C200" sqref="C200:J202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532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0" t="s">
        <v>99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ROUND(J136,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ROUND((SUM(BE136:BE192)),  2)</f>
        <v>0</v>
      </c>
      <c r="G33" s="100"/>
      <c r="H33" s="100"/>
      <c r="I33" s="101">
        <v>0.2</v>
      </c>
      <c r="J33" s="99">
        <f>ROUND(((SUM(BE136:BE192))*I33),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ROUND((SUM(BF136:BF192)),  2)</f>
        <v>0</v>
      </c>
      <c r="G34" s="100"/>
      <c r="H34" s="100"/>
      <c r="I34" s="101">
        <v>0.2</v>
      </c>
      <c r="J34" s="99">
        <f>ROUND(((SUM(BF136:BF192))*I34),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ROUND((SUM(BG136:BG192)),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ROUND((SUM(BH136:BH192)),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ROUND((SUM(BI136:BI192)),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0" t="str">
        <f>E9</f>
        <v>SO01_01 - Rekonštrukcia cesty  na ul. Zimná v km ZÚ - 0,505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J136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2:12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J137</f>
        <v>0</v>
      </c>
      <c r="L97" s="115"/>
    </row>
    <row r="98" spans="2:12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J138</f>
        <v>0</v>
      </c>
      <c r="L98" s="119"/>
    </row>
    <row r="99" spans="2:12" s="10" customFormat="1" ht="19.95" hidden="1" customHeight="1">
      <c r="B99" s="119"/>
      <c r="D99" s="120" t="s">
        <v>107</v>
      </c>
      <c r="E99" s="121"/>
      <c r="F99" s="121"/>
      <c r="G99" s="121"/>
      <c r="H99" s="121"/>
      <c r="I99" s="121"/>
      <c r="J99" s="122">
        <f>J141</f>
        <v>0</v>
      </c>
      <c r="L99" s="119"/>
    </row>
    <row r="100" spans="2:12" s="10" customFormat="1" ht="19.95" hidden="1" customHeight="1">
      <c r="B100" s="119"/>
      <c r="D100" s="120" t="s">
        <v>108</v>
      </c>
      <c r="E100" s="121"/>
      <c r="F100" s="121"/>
      <c r="G100" s="121"/>
      <c r="H100" s="121"/>
      <c r="I100" s="121"/>
      <c r="J100" s="122">
        <f>J144</f>
        <v>0</v>
      </c>
      <c r="L100" s="119"/>
    </row>
    <row r="101" spans="2:12" s="9" customFormat="1" ht="24.9" hidden="1" customHeight="1">
      <c r="B101" s="115"/>
      <c r="D101" s="116" t="s">
        <v>109</v>
      </c>
      <c r="E101" s="117"/>
      <c r="F101" s="117"/>
      <c r="G101" s="117"/>
      <c r="H101" s="117"/>
      <c r="I101" s="117"/>
      <c r="J101" s="118">
        <f>J146</f>
        <v>0</v>
      </c>
      <c r="L101" s="115"/>
    </row>
    <row r="102" spans="2:12" s="10" customFormat="1" ht="19.95" hidden="1" customHeight="1">
      <c r="B102" s="119"/>
      <c r="D102" s="120" t="s">
        <v>110</v>
      </c>
      <c r="E102" s="121"/>
      <c r="F102" s="121"/>
      <c r="G102" s="121"/>
      <c r="H102" s="121"/>
      <c r="I102" s="121"/>
      <c r="J102" s="122">
        <f>J147</f>
        <v>0</v>
      </c>
      <c r="L102" s="119"/>
    </row>
    <row r="103" spans="2:12" s="9" customFormat="1" ht="24.9" hidden="1" customHeight="1">
      <c r="B103" s="115"/>
      <c r="D103" s="116" t="s">
        <v>111</v>
      </c>
      <c r="E103" s="117"/>
      <c r="F103" s="117"/>
      <c r="G103" s="117"/>
      <c r="H103" s="117"/>
      <c r="I103" s="117"/>
      <c r="J103" s="118">
        <f>J150</f>
        <v>0</v>
      </c>
      <c r="L103" s="115"/>
    </row>
    <row r="104" spans="2:12" s="10" customFormat="1" ht="19.95" hidden="1" customHeight="1">
      <c r="B104" s="119"/>
      <c r="D104" s="120" t="s">
        <v>112</v>
      </c>
      <c r="E104" s="121"/>
      <c r="F104" s="121"/>
      <c r="G104" s="121"/>
      <c r="H104" s="121"/>
      <c r="I104" s="121"/>
      <c r="J104" s="122">
        <f>J151</f>
        <v>0</v>
      </c>
      <c r="L104" s="119"/>
    </row>
    <row r="105" spans="2:12" s="10" customFormat="1" ht="19.95" hidden="1" customHeight="1">
      <c r="B105" s="119"/>
      <c r="D105" s="120" t="s">
        <v>113</v>
      </c>
      <c r="E105" s="121"/>
      <c r="F105" s="121"/>
      <c r="G105" s="121"/>
      <c r="H105" s="121"/>
      <c r="I105" s="121"/>
      <c r="J105" s="122">
        <f>J154</f>
        <v>0</v>
      </c>
      <c r="L105" s="119"/>
    </row>
    <row r="106" spans="2:12" s="10" customFormat="1" ht="19.95" hidden="1" customHeight="1">
      <c r="B106" s="119"/>
      <c r="D106" s="120" t="s">
        <v>114</v>
      </c>
      <c r="E106" s="121"/>
      <c r="F106" s="121"/>
      <c r="G106" s="121"/>
      <c r="H106" s="121"/>
      <c r="I106" s="121"/>
      <c r="J106" s="122">
        <f>J157</f>
        <v>0</v>
      </c>
      <c r="L106" s="119"/>
    </row>
    <row r="107" spans="2:12" s="9" customFormat="1" ht="24.9" hidden="1" customHeight="1">
      <c r="B107" s="115"/>
      <c r="D107" s="116" t="s">
        <v>115</v>
      </c>
      <c r="E107" s="117"/>
      <c r="F107" s="117"/>
      <c r="G107" s="117"/>
      <c r="H107" s="117"/>
      <c r="I107" s="117"/>
      <c r="J107" s="118">
        <f>J160</f>
        <v>0</v>
      </c>
      <c r="L107" s="115"/>
    </row>
    <row r="108" spans="2:12" s="10" customFormat="1" ht="19.95" hidden="1" customHeight="1">
      <c r="B108" s="119"/>
      <c r="D108" s="120" t="s">
        <v>116</v>
      </c>
      <c r="E108" s="121"/>
      <c r="F108" s="121"/>
      <c r="G108" s="121"/>
      <c r="H108" s="121"/>
      <c r="I108" s="121"/>
      <c r="J108" s="122">
        <f>J161</f>
        <v>0</v>
      </c>
      <c r="L108" s="119"/>
    </row>
    <row r="109" spans="2:12" s="9" customFormat="1" ht="24.9" hidden="1" customHeight="1">
      <c r="B109" s="115"/>
      <c r="D109" s="116" t="s">
        <v>117</v>
      </c>
      <c r="E109" s="117"/>
      <c r="F109" s="117"/>
      <c r="G109" s="117"/>
      <c r="H109" s="117"/>
      <c r="I109" s="117"/>
      <c r="J109" s="118">
        <f>J164</f>
        <v>0</v>
      </c>
      <c r="L109" s="115"/>
    </row>
    <row r="110" spans="2:12" s="10" customFormat="1" ht="19.95" hidden="1" customHeight="1">
      <c r="B110" s="119"/>
      <c r="D110" s="120" t="s">
        <v>118</v>
      </c>
      <c r="E110" s="121"/>
      <c r="F110" s="121"/>
      <c r="G110" s="121"/>
      <c r="H110" s="121"/>
      <c r="I110" s="121"/>
      <c r="J110" s="122">
        <f>J165</f>
        <v>0</v>
      </c>
      <c r="L110" s="119"/>
    </row>
    <row r="111" spans="2:12" s="9" customFormat="1" ht="24.9" hidden="1" customHeight="1">
      <c r="B111" s="115"/>
      <c r="D111" s="116" t="s">
        <v>119</v>
      </c>
      <c r="E111" s="117"/>
      <c r="F111" s="117"/>
      <c r="G111" s="117"/>
      <c r="H111" s="117"/>
      <c r="I111" s="117"/>
      <c r="J111" s="118">
        <f>J168</f>
        <v>0</v>
      </c>
      <c r="L111" s="115"/>
    </row>
    <row r="112" spans="2:12" s="10" customFormat="1" ht="19.95" hidden="1" customHeight="1">
      <c r="B112" s="119"/>
      <c r="D112" s="120" t="s">
        <v>120</v>
      </c>
      <c r="E112" s="121"/>
      <c r="F112" s="121"/>
      <c r="G112" s="121"/>
      <c r="H112" s="121"/>
      <c r="I112" s="121"/>
      <c r="J112" s="122">
        <f>J169</f>
        <v>0</v>
      </c>
      <c r="L112" s="119"/>
    </row>
    <row r="113" spans="1:31" s="10" customFormat="1" ht="19.95" hidden="1" customHeight="1">
      <c r="B113" s="119"/>
      <c r="D113" s="120" t="s">
        <v>121</v>
      </c>
      <c r="E113" s="121"/>
      <c r="F113" s="121"/>
      <c r="G113" s="121"/>
      <c r="H113" s="121"/>
      <c r="I113" s="121"/>
      <c r="J113" s="122">
        <f>J172</f>
        <v>0</v>
      </c>
      <c r="L113" s="119"/>
    </row>
    <row r="114" spans="1:31" s="10" customFormat="1" ht="19.95" hidden="1" customHeight="1">
      <c r="B114" s="119"/>
      <c r="D114" s="120" t="s">
        <v>122</v>
      </c>
      <c r="E114" s="121"/>
      <c r="F114" s="121"/>
      <c r="G114" s="121"/>
      <c r="H114" s="121"/>
      <c r="I114" s="121"/>
      <c r="J114" s="122">
        <f>J177</f>
        <v>0</v>
      </c>
      <c r="L114" s="119"/>
    </row>
    <row r="115" spans="1:31" s="9" customFormat="1" ht="24.9" hidden="1" customHeight="1">
      <c r="B115" s="115"/>
      <c r="D115" s="116" t="s">
        <v>123</v>
      </c>
      <c r="E115" s="117"/>
      <c r="F115" s="117"/>
      <c r="G115" s="117"/>
      <c r="H115" s="117"/>
      <c r="I115" s="117"/>
      <c r="J115" s="118">
        <f>J189</f>
        <v>0</v>
      </c>
      <c r="L115" s="115"/>
    </row>
    <row r="116" spans="1:31" s="10" customFormat="1" ht="19.95" hidden="1" customHeight="1">
      <c r="B116" s="119"/>
      <c r="D116" s="120" t="s">
        <v>124</v>
      </c>
      <c r="E116" s="121"/>
      <c r="F116" s="121"/>
      <c r="G116" s="121"/>
      <c r="H116" s="121"/>
      <c r="I116" s="121"/>
      <c r="J116" s="122">
        <f>J190</f>
        <v>0</v>
      </c>
      <c r="L116" s="119"/>
    </row>
    <row r="117" spans="1:31" s="2" customFormat="1" ht="21.75" hidden="1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" hidden="1" customHeight="1">
      <c r="A118" s="29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ht="10.199999999999999" hidden="1"/>
    <row r="120" spans="1:31" ht="10.199999999999999" hidden="1"/>
    <row r="121" spans="1:31" ht="10.199999999999999" hidden="1"/>
    <row r="122" spans="1:31" s="2" customFormat="1" ht="6.9" customHeight="1">
      <c r="A122" s="29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4.9" customHeight="1">
      <c r="A123" s="29"/>
      <c r="B123" s="30"/>
      <c r="C123" s="18" t="s">
        <v>125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15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6.5" customHeight="1">
      <c r="A126" s="29"/>
      <c r="B126" s="30"/>
      <c r="C126" s="29"/>
      <c r="D126" s="29"/>
      <c r="E126" s="222" t="str">
        <f>E7</f>
        <v>Podpora dobudovania základnej technickej infraštruktúry v Dobšinej.</v>
      </c>
      <c r="F126" s="223"/>
      <c r="G126" s="223"/>
      <c r="H126" s="223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98</v>
      </c>
      <c r="D127" s="29"/>
      <c r="E127" s="29" t="s">
        <v>533</v>
      </c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30" customHeight="1">
      <c r="A128" s="29"/>
      <c r="B128" s="30"/>
      <c r="C128" s="29"/>
      <c r="D128" s="29"/>
      <c r="E128" s="180" t="str">
        <f>E9</f>
        <v>SO01_01 - Rekonštrukcia cesty  na ul. Zimná v km ZÚ - 0,505</v>
      </c>
      <c r="F128" s="224"/>
      <c r="G128" s="224"/>
      <c r="H128" s="224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19</v>
      </c>
      <c r="D130" s="29"/>
      <c r="E130" s="29"/>
      <c r="F130" s="22" t="str">
        <f>F12</f>
        <v xml:space="preserve"> </v>
      </c>
      <c r="G130" s="29"/>
      <c r="H130" s="29"/>
      <c r="I130" s="24" t="s">
        <v>21</v>
      </c>
      <c r="J130" s="55" t="str">
        <f>IF(J12="","",J12)</f>
        <v/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15" customHeight="1">
      <c r="A132" s="29"/>
      <c r="B132" s="30"/>
      <c r="C132" s="24" t="s">
        <v>22</v>
      </c>
      <c r="D132" s="29"/>
      <c r="E132" s="29"/>
      <c r="F132" s="22" t="str">
        <f>E15</f>
        <v xml:space="preserve">Mesto Dobšiná </v>
      </c>
      <c r="G132" s="29"/>
      <c r="H132" s="29"/>
      <c r="I132" s="24" t="s">
        <v>29</v>
      </c>
      <c r="J132" s="27">
        <f>E21</f>
        <v>0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15" customHeight="1">
      <c r="A133" s="29"/>
      <c r="B133" s="30"/>
      <c r="C133" s="24" t="s">
        <v>27</v>
      </c>
      <c r="D133" s="29"/>
      <c r="E133" s="29"/>
      <c r="F133" s="22" t="str">
        <f>IF(E18="","",E18)</f>
        <v>Vyplň údaj</v>
      </c>
      <c r="G133" s="29"/>
      <c r="H133" s="29"/>
      <c r="I133" s="24" t="s">
        <v>32</v>
      </c>
      <c r="J133" s="27" t="str">
        <f>E24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23"/>
      <c r="B135" s="124"/>
      <c r="C135" s="125" t="s">
        <v>126</v>
      </c>
      <c r="D135" s="126" t="s">
        <v>59</v>
      </c>
      <c r="E135" s="126" t="s">
        <v>55</v>
      </c>
      <c r="F135" s="126" t="s">
        <v>56</v>
      </c>
      <c r="G135" s="126" t="s">
        <v>127</v>
      </c>
      <c r="H135" s="126" t="s">
        <v>128</v>
      </c>
      <c r="I135" s="126" t="s">
        <v>129</v>
      </c>
      <c r="J135" s="127" t="s">
        <v>102</v>
      </c>
      <c r="K135" s="128" t="s">
        <v>130</v>
      </c>
      <c r="L135" s="129"/>
      <c r="M135" s="62" t="s">
        <v>1</v>
      </c>
      <c r="N135" s="63" t="s">
        <v>38</v>
      </c>
      <c r="O135" s="63" t="s">
        <v>131</v>
      </c>
      <c r="P135" s="63" t="s">
        <v>132</v>
      </c>
      <c r="Q135" s="63" t="s">
        <v>133</v>
      </c>
      <c r="R135" s="63" t="s">
        <v>134</v>
      </c>
      <c r="S135" s="63" t="s">
        <v>135</v>
      </c>
      <c r="T135" s="64" t="s">
        <v>136</v>
      </c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</row>
    <row r="136" spans="1:65" s="2" customFormat="1" ht="22.8" customHeight="1">
      <c r="A136" s="29"/>
      <c r="B136" s="30"/>
      <c r="C136" s="69" t="s">
        <v>103</v>
      </c>
      <c r="D136" s="29"/>
      <c r="E136" s="29"/>
      <c r="F136" s="29"/>
      <c r="G136" s="29"/>
      <c r="H136" s="29"/>
      <c r="I136" s="29"/>
      <c r="J136" s="130">
        <f>BK136</f>
        <v>0</v>
      </c>
      <c r="K136" s="29"/>
      <c r="L136" s="30"/>
      <c r="M136" s="65"/>
      <c r="N136" s="56"/>
      <c r="O136" s="66"/>
      <c r="P136" s="131">
        <f>P137+P146+P150+P160+P164+P168+P189</f>
        <v>0</v>
      </c>
      <c r="Q136" s="66"/>
      <c r="R136" s="131">
        <f>R137+R146+R150+R160+R164+R168+R189</f>
        <v>2169.9010640000001</v>
      </c>
      <c r="S136" s="66"/>
      <c r="T136" s="132">
        <f>T137+T146+T150+T160+T164+T168+T189</f>
        <v>1095.462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73</v>
      </c>
      <c r="AU136" s="14" t="s">
        <v>104</v>
      </c>
      <c r="BK136" s="133">
        <f>BK137+BK146+BK150+BK160+BK164+BK168+BK189</f>
        <v>0</v>
      </c>
    </row>
    <row r="137" spans="1:65" s="12" customFormat="1" ht="25.95" customHeight="1">
      <c r="B137" s="134"/>
      <c r="D137" s="135" t="s">
        <v>73</v>
      </c>
      <c r="E137" s="136" t="s">
        <v>137</v>
      </c>
      <c r="F137" s="136" t="s">
        <v>138</v>
      </c>
      <c r="I137" s="137"/>
      <c r="J137" s="138">
        <f>BK137</f>
        <v>0</v>
      </c>
      <c r="L137" s="134"/>
      <c r="M137" s="139"/>
      <c r="N137" s="140"/>
      <c r="O137" s="140"/>
      <c r="P137" s="141">
        <f>P138+P141+P144</f>
        <v>0</v>
      </c>
      <c r="Q137" s="140"/>
      <c r="R137" s="141">
        <f>R138+R141+R144</f>
        <v>28.35</v>
      </c>
      <c r="S137" s="140"/>
      <c r="T137" s="142">
        <f>T138+T141+T144</f>
        <v>0</v>
      </c>
      <c r="AR137" s="135" t="s">
        <v>81</v>
      </c>
      <c r="AT137" s="143" t="s">
        <v>73</v>
      </c>
      <c r="AU137" s="143" t="s">
        <v>74</v>
      </c>
      <c r="AY137" s="135" t="s">
        <v>139</v>
      </c>
      <c r="BK137" s="144">
        <f>BK138+BK141+BK144</f>
        <v>0</v>
      </c>
    </row>
    <row r="138" spans="1:65" s="12" customFormat="1" ht="22.8" customHeight="1">
      <c r="B138" s="134"/>
      <c r="D138" s="135" t="s">
        <v>73</v>
      </c>
      <c r="E138" s="145" t="s">
        <v>140</v>
      </c>
      <c r="F138" s="145" t="s">
        <v>141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SUM(P139:P140)</f>
        <v>0</v>
      </c>
      <c r="Q138" s="140"/>
      <c r="R138" s="141">
        <f>SUM(R139:R140)</f>
        <v>0</v>
      </c>
      <c r="S138" s="140"/>
      <c r="T138" s="142">
        <f>SUM(T139:T140)</f>
        <v>0</v>
      </c>
      <c r="AR138" s="135" t="s">
        <v>81</v>
      </c>
      <c r="AT138" s="143" t="s">
        <v>73</v>
      </c>
      <c r="AU138" s="143" t="s">
        <v>81</v>
      </c>
      <c r="AY138" s="135" t="s">
        <v>139</v>
      </c>
      <c r="BK138" s="144">
        <f>SUM(BK139:BK140)</f>
        <v>0</v>
      </c>
    </row>
    <row r="139" spans="1:65" s="2" customFormat="1" ht="24.15" customHeight="1">
      <c r="A139" s="29"/>
      <c r="B139" s="147"/>
      <c r="C139" s="148" t="s">
        <v>81</v>
      </c>
      <c r="D139" s="148" t="s">
        <v>142</v>
      </c>
      <c r="E139" s="149" t="s">
        <v>143</v>
      </c>
      <c r="F139" s="150" t="s">
        <v>144</v>
      </c>
      <c r="G139" s="151" t="s">
        <v>145</v>
      </c>
      <c r="H139" s="152">
        <v>255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146</v>
      </c>
      <c r="AT139" s="160" t="s">
        <v>142</v>
      </c>
      <c r="AU139" s="160" t="s">
        <v>147</v>
      </c>
      <c r="AY139" s="14" t="s">
        <v>139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147</v>
      </c>
      <c r="BK139" s="161">
        <f>ROUND(I139*H139,2)</f>
        <v>0</v>
      </c>
      <c r="BL139" s="14" t="s">
        <v>146</v>
      </c>
      <c r="BM139" s="160" t="s">
        <v>148</v>
      </c>
    </row>
    <row r="140" spans="1:65" s="2" customFormat="1" ht="24.15" customHeight="1">
      <c r="A140" s="29"/>
      <c r="B140" s="147"/>
      <c r="C140" s="148" t="s">
        <v>147</v>
      </c>
      <c r="D140" s="148" t="s">
        <v>142</v>
      </c>
      <c r="E140" s="149" t="s">
        <v>149</v>
      </c>
      <c r="F140" s="150" t="s">
        <v>150</v>
      </c>
      <c r="G140" s="151" t="s">
        <v>145</v>
      </c>
      <c r="H140" s="152">
        <v>255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40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146</v>
      </c>
      <c r="AT140" s="160" t="s">
        <v>142</v>
      </c>
      <c r="AU140" s="160" t="s">
        <v>147</v>
      </c>
      <c r="AY140" s="14" t="s">
        <v>139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147</v>
      </c>
      <c r="BK140" s="161">
        <f>ROUND(I140*H140,2)</f>
        <v>0</v>
      </c>
      <c r="BL140" s="14" t="s">
        <v>146</v>
      </c>
      <c r="BM140" s="160" t="s">
        <v>151</v>
      </c>
    </row>
    <row r="141" spans="1:65" s="12" customFormat="1" ht="22.8" customHeight="1">
      <c r="B141" s="134"/>
      <c r="D141" s="135" t="s">
        <v>73</v>
      </c>
      <c r="E141" s="145" t="s">
        <v>152</v>
      </c>
      <c r="F141" s="145" t="s">
        <v>153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SUM(P142:P143)</f>
        <v>0</v>
      </c>
      <c r="Q141" s="140"/>
      <c r="R141" s="141">
        <f>SUM(R142:R143)</f>
        <v>28.35</v>
      </c>
      <c r="S141" s="140"/>
      <c r="T141" s="142">
        <f>SUM(T142:T143)</f>
        <v>0</v>
      </c>
      <c r="AR141" s="135" t="s">
        <v>81</v>
      </c>
      <c r="AT141" s="143" t="s">
        <v>73</v>
      </c>
      <c r="AU141" s="143" t="s">
        <v>81</v>
      </c>
      <c r="AY141" s="135" t="s">
        <v>139</v>
      </c>
      <c r="BK141" s="144">
        <f>SUM(BK142:BK143)</f>
        <v>0</v>
      </c>
    </row>
    <row r="142" spans="1:65" s="2" customFormat="1" ht="24.15" customHeight="1">
      <c r="A142" s="29"/>
      <c r="B142" s="147"/>
      <c r="C142" s="148" t="s">
        <v>154</v>
      </c>
      <c r="D142" s="148" t="s">
        <v>142</v>
      </c>
      <c r="E142" s="149" t="s">
        <v>155</v>
      </c>
      <c r="F142" s="150" t="s">
        <v>156</v>
      </c>
      <c r="G142" s="151" t="s">
        <v>145</v>
      </c>
      <c r="H142" s="152">
        <v>15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146</v>
      </c>
      <c r="AT142" s="160" t="s">
        <v>142</v>
      </c>
      <c r="AU142" s="160" t="s">
        <v>147</v>
      </c>
      <c r="AY142" s="14" t="s">
        <v>139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147</v>
      </c>
      <c r="BK142" s="161">
        <f>ROUND(I142*H142,2)</f>
        <v>0</v>
      </c>
      <c r="BL142" s="14" t="s">
        <v>146</v>
      </c>
      <c r="BM142" s="160" t="s">
        <v>157</v>
      </c>
    </row>
    <row r="143" spans="1:65" s="2" customFormat="1" ht="16.5" customHeight="1">
      <c r="A143" s="29"/>
      <c r="B143" s="147"/>
      <c r="C143" s="162" t="s">
        <v>146</v>
      </c>
      <c r="D143" s="162" t="s">
        <v>158</v>
      </c>
      <c r="E143" s="163" t="s">
        <v>159</v>
      </c>
      <c r="F143" s="164" t="s">
        <v>160</v>
      </c>
      <c r="G143" s="165" t="s">
        <v>161</v>
      </c>
      <c r="H143" s="166">
        <v>28.35</v>
      </c>
      <c r="I143" s="167"/>
      <c r="J143" s="168">
        <f>ROUND(I143*H143,2)</f>
        <v>0</v>
      </c>
      <c r="K143" s="169"/>
      <c r="L143" s="170"/>
      <c r="M143" s="171" t="s">
        <v>1</v>
      </c>
      <c r="N143" s="172" t="s">
        <v>40</v>
      </c>
      <c r="O143" s="58"/>
      <c r="P143" s="158">
        <f>O143*H143</f>
        <v>0</v>
      </c>
      <c r="Q143" s="158">
        <v>1</v>
      </c>
      <c r="R143" s="158">
        <f>Q143*H143</f>
        <v>28.35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162</v>
      </c>
      <c r="AT143" s="160" t="s">
        <v>158</v>
      </c>
      <c r="AU143" s="160" t="s">
        <v>147</v>
      </c>
      <c r="AY143" s="14" t="s">
        <v>139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147</v>
      </c>
      <c r="BK143" s="161">
        <f>ROUND(I143*H143,2)</f>
        <v>0</v>
      </c>
      <c r="BL143" s="14" t="s">
        <v>146</v>
      </c>
      <c r="BM143" s="160" t="s">
        <v>163</v>
      </c>
    </row>
    <row r="144" spans="1:65" s="12" customFormat="1" ht="22.8" customHeight="1">
      <c r="B144" s="134"/>
      <c r="D144" s="135" t="s">
        <v>73</v>
      </c>
      <c r="E144" s="145" t="s">
        <v>164</v>
      </c>
      <c r="F144" s="145" t="s">
        <v>165</v>
      </c>
      <c r="I144" s="137"/>
      <c r="J144" s="146">
        <f>BK144</f>
        <v>0</v>
      </c>
      <c r="L144" s="134"/>
      <c r="M144" s="139"/>
      <c r="N144" s="140"/>
      <c r="O144" s="140"/>
      <c r="P144" s="141">
        <f>P145</f>
        <v>0</v>
      </c>
      <c r="Q144" s="140"/>
      <c r="R144" s="141">
        <f>R145</f>
        <v>0</v>
      </c>
      <c r="S144" s="140"/>
      <c r="T144" s="142">
        <f>T145</f>
        <v>0</v>
      </c>
      <c r="AR144" s="135" t="s">
        <v>81</v>
      </c>
      <c r="AT144" s="143" t="s">
        <v>73</v>
      </c>
      <c r="AU144" s="143" t="s">
        <v>81</v>
      </c>
      <c r="AY144" s="135" t="s">
        <v>139</v>
      </c>
      <c r="BK144" s="144">
        <f>BK145</f>
        <v>0</v>
      </c>
    </row>
    <row r="145" spans="1:65" s="2" customFormat="1" ht="24.15" customHeight="1">
      <c r="A145" s="29"/>
      <c r="B145" s="147"/>
      <c r="C145" s="148" t="s">
        <v>166</v>
      </c>
      <c r="D145" s="148" t="s">
        <v>142</v>
      </c>
      <c r="E145" s="149" t="s">
        <v>167</v>
      </c>
      <c r="F145" s="150" t="s">
        <v>168</v>
      </c>
      <c r="G145" s="151" t="s">
        <v>169</v>
      </c>
      <c r="H145" s="152">
        <v>555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146</v>
      </c>
      <c r="AT145" s="160" t="s">
        <v>142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170</v>
      </c>
    </row>
    <row r="146" spans="1:65" s="12" customFormat="1" ht="25.95" customHeight="1">
      <c r="B146" s="134"/>
      <c r="D146" s="135" t="s">
        <v>73</v>
      </c>
      <c r="E146" s="136" t="s">
        <v>171</v>
      </c>
      <c r="F146" s="136" t="s">
        <v>172</v>
      </c>
      <c r="I146" s="137"/>
      <c r="J146" s="138">
        <f>BK146</f>
        <v>0</v>
      </c>
      <c r="L146" s="134"/>
      <c r="M146" s="139"/>
      <c r="N146" s="140"/>
      <c r="O146" s="140"/>
      <c r="P146" s="141">
        <f>P147</f>
        <v>0</v>
      </c>
      <c r="Q146" s="140"/>
      <c r="R146" s="141">
        <f>R147</f>
        <v>0.18647999999999998</v>
      </c>
      <c r="S146" s="140"/>
      <c r="T146" s="142">
        <f>T147</f>
        <v>0</v>
      </c>
      <c r="AR146" s="135" t="s">
        <v>81</v>
      </c>
      <c r="AT146" s="143" t="s">
        <v>73</v>
      </c>
      <c r="AU146" s="143" t="s">
        <v>74</v>
      </c>
      <c r="AY146" s="135" t="s">
        <v>139</v>
      </c>
      <c r="BK146" s="144">
        <f>BK147</f>
        <v>0</v>
      </c>
    </row>
    <row r="147" spans="1:65" s="12" customFormat="1" ht="22.8" customHeight="1">
      <c r="B147" s="134"/>
      <c r="D147" s="135" t="s">
        <v>73</v>
      </c>
      <c r="E147" s="145" t="s">
        <v>173</v>
      </c>
      <c r="F147" s="145" t="s">
        <v>174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SUM(P148:P149)</f>
        <v>0</v>
      </c>
      <c r="Q147" s="140"/>
      <c r="R147" s="141">
        <f>SUM(R148:R149)</f>
        <v>0.18647999999999998</v>
      </c>
      <c r="S147" s="140"/>
      <c r="T147" s="142">
        <f>SUM(T148:T149)</f>
        <v>0</v>
      </c>
      <c r="AR147" s="135" t="s">
        <v>81</v>
      </c>
      <c r="AT147" s="143" t="s">
        <v>73</v>
      </c>
      <c r="AU147" s="143" t="s">
        <v>81</v>
      </c>
      <c r="AY147" s="135" t="s">
        <v>139</v>
      </c>
      <c r="BK147" s="144">
        <f>SUM(BK148:BK149)</f>
        <v>0</v>
      </c>
    </row>
    <row r="148" spans="1:65" s="2" customFormat="1" ht="24.15" customHeight="1">
      <c r="A148" s="29"/>
      <c r="B148" s="147"/>
      <c r="C148" s="148" t="s">
        <v>175</v>
      </c>
      <c r="D148" s="148" t="s">
        <v>142</v>
      </c>
      <c r="E148" s="149" t="s">
        <v>176</v>
      </c>
      <c r="F148" s="150" t="s">
        <v>177</v>
      </c>
      <c r="G148" s="151" t="s">
        <v>169</v>
      </c>
      <c r="H148" s="152">
        <v>555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3.0000000000000001E-5</v>
      </c>
      <c r="R148" s="158">
        <f>Q148*H148</f>
        <v>1.6650000000000002E-2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146</v>
      </c>
      <c r="AT148" s="160" t="s">
        <v>142</v>
      </c>
      <c r="AU148" s="160" t="s">
        <v>147</v>
      </c>
      <c r="AY148" s="14" t="s">
        <v>139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147</v>
      </c>
      <c r="BK148" s="161">
        <f>ROUND(I148*H148,2)</f>
        <v>0</v>
      </c>
      <c r="BL148" s="14" t="s">
        <v>146</v>
      </c>
      <c r="BM148" s="160" t="s">
        <v>178</v>
      </c>
    </row>
    <row r="149" spans="1:65" s="2" customFormat="1" ht="16.5" customHeight="1">
      <c r="A149" s="29"/>
      <c r="B149" s="147"/>
      <c r="C149" s="162" t="s">
        <v>179</v>
      </c>
      <c r="D149" s="162" t="s">
        <v>158</v>
      </c>
      <c r="E149" s="163" t="s">
        <v>180</v>
      </c>
      <c r="F149" s="164" t="s">
        <v>181</v>
      </c>
      <c r="G149" s="165" t="s">
        <v>169</v>
      </c>
      <c r="H149" s="166">
        <v>566.1</v>
      </c>
      <c r="I149" s="167"/>
      <c r="J149" s="168">
        <f>ROUND(I149*H149,2)</f>
        <v>0</v>
      </c>
      <c r="K149" s="169"/>
      <c r="L149" s="170"/>
      <c r="M149" s="171" t="s">
        <v>1</v>
      </c>
      <c r="N149" s="172" t="s">
        <v>40</v>
      </c>
      <c r="O149" s="58"/>
      <c r="P149" s="158">
        <f>O149*H149</f>
        <v>0</v>
      </c>
      <c r="Q149" s="158">
        <v>2.9999999999999997E-4</v>
      </c>
      <c r="R149" s="158">
        <f>Q149*H149</f>
        <v>0.16982999999999998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162</v>
      </c>
      <c r="AT149" s="160" t="s">
        <v>158</v>
      </c>
      <c r="AU149" s="160" t="s">
        <v>147</v>
      </c>
      <c r="AY149" s="14" t="s">
        <v>139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147</v>
      </c>
      <c r="BK149" s="161">
        <f>ROUND(I149*H149,2)</f>
        <v>0</v>
      </c>
      <c r="BL149" s="14" t="s">
        <v>146</v>
      </c>
      <c r="BM149" s="160" t="s">
        <v>182</v>
      </c>
    </row>
    <row r="150" spans="1:65" s="12" customFormat="1" ht="25.95" customHeight="1">
      <c r="B150" s="134"/>
      <c r="D150" s="135" t="s">
        <v>73</v>
      </c>
      <c r="E150" s="136" t="s">
        <v>183</v>
      </c>
      <c r="F150" s="136" t="s">
        <v>184</v>
      </c>
      <c r="I150" s="137"/>
      <c r="J150" s="138">
        <f>BK150</f>
        <v>0</v>
      </c>
      <c r="L150" s="134"/>
      <c r="M150" s="139"/>
      <c r="N150" s="140"/>
      <c r="O150" s="140"/>
      <c r="P150" s="141">
        <f>P151+P154+P157</f>
        <v>0</v>
      </c>
      <c r="Q150" s="140"/>
      <c r="R150" s="141">
        <f>R151+R154+R157</f>
        <v>1.3923399999999999</v>
      </c>
      <c r="S150" s="140"/>
      <c r="T150" s="142">
        <f>T151+T154+T157</f>
        <v>1095.462</v>
      </c>
      <c r="AR150" s="135" t="s">
        <v>81</v>
      </c>
      <c r="AT150" s="143" t="s">
        <v>73</v>
      </c>
      <c r="AU150" s="143" t="s">
        <v>74</v>
      </c>
      <c r="AY150" s="135" t="s">
        <v>139</v>
      </c>
      <c r="BK150" s="144">
        <f>BK151+BK154+BK157</f>
        <v>0</v>
      </c>
    </row>
    <row r="151" spans="1:65" s="12" customFormat="1" ht="22.8" customHeight="1">
      <c r="B151" s="134"/>
      <c r="D151" s="135" t="s">
        <v>73</v>
      </c>
      <c r="E151" s="145" t="s">
        <v>185</v>
      </c>
      <c r="F151" s="145" t="s">
        <v>186</v>
      </c>
      <c r="I151" s="137"/>
      <c r="J151" s="146">
        <f>BK151</f>
        <v>0</v>
      </c>
      <c r="L151" s="134"/>
      <c r="M151" s="139"/>
      <c r="N151" s="140"/>
      <c r="O151" s="140"/>
      <c r="P151" s="141">
        <f>SUM(P152:P153)</f>
        <v>0</v>
      </c>
      <c r="Q151" s="140"/>
      <c r="R151" s="141">
        <f>SUM(R152:R153)</f>
        <v>4.0000000000000002E-4</v>
      </c>
      <c r="S151" s="140"/>
      <c r="T151" s="142">
        <f>SUM(T152:T153)</f>
        <v>24.09</v>
      </c>
      <c r="AR151" s="135" t="s">
        <v>81</v>
      </c>
      <c r="AT151" s="143" t="s">
        <v>73</v>
      </c>
      <c r="AU151" s="143" t="s">
        <v>81</v>
      </c>
      <c r="AY151" s="135" t="s">
        <v>139</v>
      </c>
      <c r="BK151" s="144">
        <f>SUM(BK152:BK153)</f>
        <v>0</v>
      </c>
    </row>
    <row r="152" spans="1:65" s="2" customFormat="1" ht="33" customHeight="1">
      <c r="A152" s="29"/>
      <c r="B152" s="147"/>
      <c r="C152" s="148" t="s">
        <v>162</v>
      </c>
      <c r="D152" s="148" t="s">
        <v>142</v>
      </c>
      <c r="E152" s="149" t="s">
        <v>187</v>
      </c>
      <c r="F152" s="150" t="s">
        <v>188</v>
      </c>
      <c r="G152" s="151" t="s">
        <v>169</v>
      </c>
      <c r="H152" s="152">
        <v>60</v>
      </c>
      <c r="I152" s="153"/>
      <c r="J152" s="154">
        <f>ROUND(I152*H152,2)</f>
        <v>0</v>
      </c>
      <c r="K152" s="155"/>
      <c r="L152" s="30"/>
      <c r="M152" s="156" t="s">
        <v>1</v>
      </c>
      <c r="N152" s="157" t="s">
        <v>40</v>
      </c>
      <c r="O152" s="58"/>
      <c r="P152" s="158">
        <f>O152*H152</f>
        <v>0</v>
      </c>
      <c r="Q152" s="158">
        <v>0</v>
      </c>
      <c r="R152" s="158">
        <f>Q152*H152</f>
        <v>0</v>
      </c>
      <c r="S152" s="158">
        <v>0.4</v>
      </c>
      <c r="T152" s="159">
        <f>S152*H152</f>
        <v>24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146</v>
      </c>
      <c r="AT152" s="160" t="s">
        <v>142</v>
      </c>
      <c r="AU152" s="160" t="s">
        <v>147</v>
      </c>
      <c r="AY152" s="14" t="s">
        <v>139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4" t="s">
        <v>147</v>
      </c>
      <c r="BK152" s="161">
        <f>ROUND(I152*H152,2)</f>
        <v>0</v>
      </c>
      <c r="BL152" s="14" t="s">
        <v>146</v>
      </c>
      <c r="BM152" s="160" t="s">
        <v>189</v>
      </c>
    </row>
    <row r="153" spans="1:65" s="2" customFormat="1" ht="24.15" customHeight="1">
      <c r="A153" s="29"/>
      <c r="B153" s="147"/>
      <c r="C153" s="148" t="s">
        <v>190</v>
      </c>
      <c r="D153" s="148" t="s">
        <v>142</v>
      </c>
      <c r="E153" s="149" t="s">
        <v>191</v>
      </c>
      <c r="F153" s="150" t="s">
        <v>192</v>
      </c>
      <c r="G153" s="151" t="s">
        <v>193</v>
      </c>
      <c r="H153" s="152">
        <v>5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>O153*H153</f>
        <v>0</v>
      </c>
      <c r="Q153" s="158">
        <v>8.0000000000000007E-5</v>
      </c>
      <c r="R153" s="158">
        <f>Q153*H153</f>
        <v>4.0000000000000002E-4</v>
      </c>
      <c r="S153" s="158">
        <v>1.7999999999999999E-2</v>
      </c>
      <c r="T153" s="159">
        <f>S153*H153</f>
        <v>0.09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146</v>
      </c>
      <c r="AT153" s="160" t="s">
        <v>142</v>
      </c>
      <c r="AU153" s="160" t="s">
        <v>147</v>
      </c>
      <c r="AY153" s="14" t="s">
        <v>139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147</v>
      </c>
      <c r="BK153" s="161">
        <f>ROUND(I153*H153,2)</f>
        <v>0</v>
      </c>
      <c r="BL153" s="14" t="s">
        <v>146</v>
      </c>
      <c r="BM153" s="160" t="s">
        <v>194</v>
      </c>
    </row>
    <row r="154" spans="1:65" s="12" customFormat="1" ht="22.8" customHeight="1">
      <c r="B154" s="134"/>
      <c r="D154" s="135" t="s">
        <v>73</v>
      </c>
      <c r="E154" s="145" t="s">
        <v>195</v>
      </c>
      <c r="F154" s="145" t="s">
        <v>196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SUM(P155:P156)</f>
        <v>0</v>
      </c>
      <c r="Q154" s="140"/>
      <c r="R154" s="141">
        <f>SUM(R155:R156)</f>
        <v>0</v>
      </c>
      <c r="S154" s="140"/>
      <c r="T154" s="142">
        <f>SUM(T155:T156)</f>
        <v>0</v>
      </c>
      <c r="AR154" s="135" t="s">
        <v>81</v>
      </c>
      <c r="AT154" s="143" t="s">
        <v>73</v>
      </c>
      <c r="AU154" s="143" t="s">
        <v>81</v>
      </c>
      <c r="AY154" s="135" t="s">
        <v>139</v>
      </c>
      <c r="BK154" s="144">
        <f>SUM(BK155:BK156)</f>
        <v>0</v>
      </c>
    </row>
    <row r="155" spans="1:65" s="2" customFormat="1" ht="33" customHeight="1">
      <c r="A155" s="29"/>
      <c r="B155" s="147"/>
      <c r="C155" s="148" t="s">
        <v>197</v>
      </c>
      <c r="D155" s="148" t="s">
        <v>142</v>
      </c>
      <c r="E155" s="149" t="s">
        <v>198</v>
      </c>
      <c r="F155" s="150" t="s">
        <v>199</v>
      </c>
      <c r="G155" s="151" t="s">
        <v>161</v>
      </c>
      <c r="H155" s="152">
        <v>1095.3720000000001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40</v>
      </c>
      <c r="O155" s="58"/>
      <c r="P155" s="158">
        <f>O155*H155</f>
        <v>0</v>
      </c>
      <c r="Q155" s="158">
        <v>0</v>
      </c>
      <c r="R155" s="158">
        <f>Q155*H155</f>
        <v>0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146</v>
      </c>
      <c r="AT155" s="160" t="s">
        <v>142</v>
      </c>
      <c r="AU155" s="160" t="s">
        <v>147</v>
      </c>
      <c r="AY155" s="14" t="s">
        <v>139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147</v>
      </c>
      <c r="BK155" s="161">
        <f>ROUND(I155*H155,2)</f>
        <v>0</v>
      </c>
      <c r="BL155" s="14" t="s">
        <v>146</v>
      </c>
      <c r="BM155" s="160" t="s">
        <v>200</v>
      </c>
    </row>
    <row r="156" spans="1:65" s="2" customFormat="1" ht="24.15" customHeight="1">
      <c r="A156" s="29"/>
      <c r="B156" s="147"/>
      <c r="C156" s="148" t="s">
        <v>201</v>
      </c>
      <c r="D156" s="148" t="s">
        <v>142</v>
      </c>
      <c r="E156" s="149" t="s">
        <v>202</v>
      </c>
      <c r="F156" s="150" t="s">
        <v>203</v>
      </c>
      <c r="G156" s="151" t="s">
        <v>161</v>
      </c>
      <c r="H156" s="152">
        <v>5476.86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40</v>
      </c>
      <c r="O156" s="58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146</v>
      </c>
      <c r="AT156" s="160" t="s">
        <v>142</v>
      </c>
      <c r="AU156" s="160" t="s">
        <v>147</v>
      </c>
      <c r="AY156" s="14" t="s">
        <v>139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147</v>
      </c>
      <c r="BK156" s="161">
        <f>ROUND(I156*H156,2)</f>
        <v>0</v>
      </c>
      <c r="BL156" s="14" t="s">
        <v>146</v>
      </c>
      <c r="BM156" s="160" t="s">
        <v>204</v>
      </c>
    </row>
    <row r="157" spans="1:65" s="12" customFormat="1" ht="22.8" customHeight="1">
      <c r="B157" s="134"/>
      <c r="D157" s="135" t="s">
        <v>73</v>
      </c>
      <c r="E157" s="145" t="s">
        <v>205</v>
      </c>
      <c r="F157" s="145" t="s">
        <v>206</v>
      </c>
      <c r="I157" s="137"/>
      <c r="J157" s="146">
        <f>BK157</f>
        <v>0</v>
      </c>
      <c r="L157" s="134"/>
      <c r="M157" s="139"/>
      <c r="N157" s="140"/>
      <c r="O157" s="140"/>
      <c r="P157" s="141">
        <f>SUM(P158:P159)</f>
        <v>0</v>
      </c>
      <c r="Q157" s="140"/>
      <c r="R157" s="141">
        <f>SUM(R158:R159)</f>
        <v>1.39194</v>
      </c>
      <c r="S157" s="140"/>
      <c r="T157" s="142">
        <f>SUM(T158:T159)</f>
        <v>1071.3720000000001</v>
      </c>
      <c r="AR157" s="135" t="s">
        <v>81</v>
      </c>
      <c r="AT157" s="143" t="s">
        <v>73</v>
      </c>
      <c r="AU157" s="143" t="s">
        <v>81</v>
      </c>
      <c r="AY157" s="135" t="s">
        <v>139</v>
      </c>
      <c r="BK157" s="144">
        <f>SUM(BK158:BK159)</f>
        <v>0</v>
      </c>
    </row>
    <row r="158" spans="1:65" s="2" customFormat="1" ht="24.15" customHeight="1">
      <c r="A158" s="29"/>
      <c r="B158" s="147"/>
      <c r="C158" s="148" t="s">
        <v>207</v>
      </c>
      <c r="D158" s="148" t="s">
        <v>142</v>
      </c>
      <c r="E158" s="149" t="s">
        <v>208</v>
      </c>
      <c r="F158" s="150" t="s">
        <v>209</v>
      </c>
      <c r="G158" s="151" t="s">
        <v>161</v>
      </c>
      <c r="H158" s="152">
        <v>1095.3720000000001</v>
      </c>
      <c r="I158" s="153"/>
      <c r="J158" s="154">
        <f>ROUND(I158*H158,2)</f>
        <v>0</v>
      </c>
      <c r="K158" s="155"/>
      <c r="L158" s="30"/>
      <c r="M158" s="156" t="s">
        <v>1</v>
      </c>
      <c r="N158" s="157" t="s">
        <v>40</v>
      </c>
      <c r="O158" s="58"/>
      <c r="P158" s="158">
        <f>O158*H158</f>
        <v>0</v>
      </c>
      <c r="Q158" s="158">
        <v>0</v>
      </c>
      <c r="R158" s="158">
        <f>Q158*H158</f>
        <v>0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146</v>
      </c>
      <c r="AT158" s="160" t="s">
        <v>142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210</v>
      </c>
    </row>
    <row r="159" spans="1:65" s="2" customFormat="1" ht="37.799999999999997" customHeight="1">
      <c r="A159" s="29"/>
      <c r="B159" s="147"/>
      <c r="C159" s="148" t="s">
        <v>211</v>
      </c>
      <c r="D159" s="148" t="s">
        <v>142</v>
      </c>
      <c r="E159" s="149" t="s">
        <v>212</v>
      </c>
      <c r="F159" s="150" t="s">
        <v>213</v>
      </c>
      <c r="G159" s="151" t="s">
        <v>169</v>
      </c>
      <c r="H159" s="152">
        <v>4218</v>
      </c>
      <c r="I159" s="153"/>
      <c r="J159" s="154">
        <f>ROUND(I159*H159,2)</f>
        <v>0</v>
      </c>
      <c r="K159" s="155"/>
      <c r="L159" s="30"/>
      <c r="M159" s="156" t="s">
        <v>1</v>
      </c>
      <c r="N159" s="157" t="s">
        <v>40</v>
      </c>
      <c r="O159" s="58"/>
      <c r="P159" s="158">
        <f>O159*H159</f>
        <v>0</v>
      </c>
      <c r="Q159" s="158">
        <v>3.3E-4</v>
      </c>
      <c r="R159" s="158">
        <f>Q159*H159</f>
        <v>1.39194</v>
      </c>
      <c r="S159" s="158">
        <v>0.254</v>
      </c>
      <c r="T159" s="159">
        <f>S159*H159</f>
        <v>1071.3720000000001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146</v>
      </c>
      <c r="AT159" s="160" t="s">
        <v>142</v>
      </c>
      <c r="AU159" s="160" t="s">
        <v>147</v>
      </c>
      <c r="AY159" s="14" t="s">
        <v>139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147</v>
      </c>
      <c r="BK159" s="161">
        <f>ROUND(I159*H159,2)</f>
        <v>0</v>
      </c>
      <c r="BL159" s="14" t="s">
        <v>146</v>
      </c>
      <c r="BM159" s="160" t="s">
        <v>214</v>
      </c>
    </row>
    <row r="160" spans="1:65" s="12" customFormat="1" ht="25.95" customHeight="1">
      <c r="B160" s="134"/>
      <c r="D160" s="135" t="s">
        <v>73</v>
      </c>
      <c r="E160" s="136" t="s">
        <v>207</v>
      </c>
      <c r="F160" s="136" t="s">
        <v>215</v>
      </c>
      <c r="I160" s="137"/>
      <c r="J160" s="138">
        <f>BK160</f>
        <v>0</v>
      </c>
      <c r="L160" s="134"/>
      <c r="M160" s="139"/>
      <c r="N160" s="140"/>
      <c r="O160" s="140"/>
      <c r="P160" s="141">
        <f>P161</f>
        <v>0</v>
      </c>
      <c r="Q160" s="140"/>
      <c r="R160" s="141">
        <f>R161</f>
        <v>0.65979999999999994</v>
      </c>
      <c r="S160" s="140"/>
      <c r="T160" s="142">
        <f>T161</f>
        <v>0</v>
      </c>
      <c r="AR160" s="135" t="s">
        <v>81</v>
      </c>
      <c r="AT160" s="143" t="s">
        <v>73</v>
      </c>
      <c r="AU160" s="143" t="s">
        <v>74</v>
      </c>
      <c r="AY160" s="135" t="s">
        <v>139</v>
      </c>
      <c r="BK160" s="144">
        <f>BK161</f>
        <v>0</v>
      </c>
    </row>
    <row r="161" spans="1:65" s="12" customFormat="1" ht="22.8" customHeight="1">
      <c r="B161" s="134"/>
      <c r="D161" s="135" t="s">
        <v>73</v>
      </c>
      <c r="E161" s="145" t="s">
        <v>216</v>
      </c>
      <c r="F161" s="145" t="s">
        <v>217</v>
      </c>
      <c r="I161" s="137"/>
      <c r="J161" s="146">
        <f>BK161</f>
        <v>0</v>
      </c>
      <c r="L161" s="134"/>
      <c r="M161" s="139"/>
      <c r="N161" s="140"/>
      <c r="O161" s="140"/>
      <c r="P161" s="141">
        <f>SUM(P162:P163)</f>
        <v>0</v>
      </c>
      <c r="Q161" s="140"/>
      <c r="R161" s="141">
        <f>SUM(R162:R163)</f>
        <v>0.65979999999999994</v>
      </c>
      <c r="S161" s="140"/>
      <c r="T161" s="142">
        <f>SUM(T162:T163)</f>
        <v>0</v>
      </c>
      <c r="AR161" s="135" t="s">
        <v>81</v>
      </c>
      <c r="AT161" s="143" t="s">
        <v>73</v>
      </c>
      <c r="AU161" s="143" t="s">
        <v>81</v>
      </c>
      <c r="AY161" s="135" t="s">
        <v>139</v>
      </c>
      <c r="BK161" s="144">
        <f>SUM(BK162:BK163)</f>
        <v>0</v>
      </c>
    </row>
    <row r="162" spans="1:65" s="2" customFormat="1" ht="24.15" customHeight="1">
      <c r="A162" s="29"/>
      <c r="B162" s="147"/>
      <c r="C162" s="148" t="s">
        <v>218</v>
      </c>
      <c r="D162" s="148" t="s">
        <v>142</v>
      </c>
      <c r="E162" s="149" t="s">
        <v>219</v>
      </c>
      <c r="F162" s="150" t="s">
        <v>220</v>
      </c>
      <c r="G162" s="151" t="s">
        <v>221</v>
      </c>
      <c r="H162" s="152">
        <v>10</v>
      </c>
      <c r="I162" s="153"/>
      <c r="J162" s="154">
        <f>ROUND(I162*H162,2)</f>
        <v>0</v>
      </c>
      <c r="K162" s="155"/>
      <c r="L162" s="30"/>
      <c r="M162" s="156" t="s">
        <v>1</v>
      </c>
      <c r="N162" s="157" t="s">
        <v>40</v>
      </c>
      <c r="O162" s="58"/>
      <c r="P162" s="158">
        <f>O162*H162</f>
        <v>0</v>
      </c>
      <c r="Q162" s="158">
        <v>5.9800000000000001E-3</v>
      </c>
      <c r="R162" s="158">
        <f>Q162*H162</f>
        <v>5.9799999999999999E-2</v>
      </c>
      <c r="S162" s="158">
        <v>0</v>
      </c>
      <c r="T162" s="15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146</v>
      </c>
      <c r="AT162" s="160" t="s">
        <v>142</v>
      </c>
      <c r="AU162" s="160" t="s">
        <v>147</v>
      </c>
      <c r="AY162" s="14" t="s">
        <v>139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147</v>
      </c>
      <c r="BK162" s="161">
        <f>ROUND(I162*H162,2)</f>
        <v>0</v>
      </c>
      <c r="BL162" s="14" t="s">
        <v>146</v>
      </c>
      <c r="BM162" s="160" t="s">
        <v>222</v>
      </c>
    </row>
    <row r="163" spans="1:65" s="2" customFormat="1" ht="16.5" customHeight="1">
      <c r="A163" s="29"/>
      <c r="B163" s="147"/>
      <c r="C163" s="162" t="s">
        <v>223</v>
      </c>
      <c r="D163" s="162" t="s">
        <v>158</v>
      </c>
      <c r="E163" s="163" t="s">
        <v>224</v>
      </c>
      <c r="F163" s="164" t="s">
        <v>225</v>
      </c>
      <c r="G163" s="165" t="s">
        <v>221</v>
      </c>
      <c r="H163" s="166">
        <v>10</v>
      </c>
      <c r="I163" s="167"/>
      <c r="J163" s="168">
        <f>ROUND(I163*H163,2)</f>
        <v>0</v>
      </c>
      <c r="K163" s="169"/>
      <c r="L163" s="170"/>
      <c r="M163" s="171" t="s">
        <v>1</v>
      </c>
      <c r="N163" s="172" t="s">
        <v>40</v>
      </c>
      <c r="O163" s="58"/>
      <c r="P163" s="158">
        <f>O163*H163</f>
        <v>0</v>
      </c>
      <c r="Q163" s="158">
        <v>0.06</v>
      </c>
      <c r="R163" s="158">
        <f>Q163*H163</f>
        <v>0.6</v>
      </c>
      <c r="S163" s="158">
        <v>0</v>
      </c>
      <c r="T163" s="15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162</v>
      </c>
      <c r="AT163" s="160" t="s">
        <v>158</v>
      </c>
      <c r="AU163" s="160" t="s">
        <v>147</v>
      </c>
      <c r="AY163" s="14" t="s">
        <v>139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147</v>
      </c>
      <c r="BK163" s="161">
        <f>ROUND(I163*H163,2)</f>
        <v>0</v>
      </c>
      <c r="BL163" s="14" t="s">
        <v>146</v>
      </c>
      <c r="BM163" s="160" t="s">
        <v>226</v>
      </c>
    </row>
    <row r="164" spans="1:65" s="12" customFormat="1" ht="25.95" customHeight="1">
      <c r="B164" s="134"/>
      <c r="D164" s="135" t="s">
        <v>73</v>
      </c>
      <c r="E164" s="136" t="s">
        <v>227</v>
      </c>
      <c r="F164" s="136" t="s">
        <v>228</v>
      </c>
      <c r="I164" s="137"/>
      <c r="J164" s="138">
        <f>BK164</f>
        <v>0</v>
      </c>
      <c r="L164" s="134"/>
      <c r="M164" s="139"/>
      <c r="N164" s="140"/>
      <c r="O164" s="140"/>
      <c r="P164" s="141">
        <f>P165</f>
        <v>0</v>
      </c>
      <c r="Q164" s="140"/>
      <c r="R164" s="141">
        <f>R165</f>
        <v>0.35414999999999996</v>
      </c>
      <c r="S164" s="140"/>
      <c r="T164" s="142">
        <f>T165</f>
        <v>0</v>
      </c>
      <c r="AR164" s="135" t="s">
        <v>81</v>
      </c>
      <c r="AT164" s="143" t="s">
        <v>73</v>
      </c>
      <c r="AU164" s="143" t="s">
        <v>74</v>
      </c>
      <c r="AY164" s="135" t="s">
        <v>139</v>
      </c>
      <c r="BK164" s="144">
        <f>BK165</f>
        <v>0</v>
      </c>
    </row>
    <row r="165" spans="1:65" s="12" customFormat="1" ht="22.8" customHeight="1">
      <c r="B165" s="134"/>
      <c r="D165" s="135" t="s">
        <v>73</v>
      </c>
      <c r="E165" s="145" t="s">
        <v>229</v>
      </c>
      <c r="F165" s="145" t="s">
        <v>230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SUM(P166:P167)</f>
        <v>0</v>
      </c>
      <c r="Q165" s="140"/>
      <c r="R165" s="141">
        <f>SUM(R166:R167)</f>
        <v>0.35414999999999996</v>
      </c>
      <c r="S165" s="140"/>
      <c r="T165" s="142">
        <f>SUM(T166:T167)</f>
        <v>0</v>
      </c>
      <c r="AR165" s="135" t="s">
        <v>81</v>
      </c>
      <c r="AT165" s="143" t="s">
        <v>73</v>
      </c>
      <c r="AU165" s="143" t="s">
        <v>81</v>
      </c>
      <c r="AY165" s="135" t="s">
        <v>139</v>
      </c>
      <c r="BK165" s="144">
        <f>SUM(BK166:BK167)</f>
        <v>0</v>
      </c>
    </row>
    <row r="166" spans="1:65" s="2" customFormat="1" ht="24.15" customHeight="1">
      <c r="A166" s="29"/>
      <c r="B166" s="147"/>
      <c r="C166" s="148" t="s">
        <v>231</v>
      </c>
      <c r="D166" s="148" t="s">
        <v>142</v>
      </c>
      <c r="E166" s="149" t="s">
        <v>232</v>
      </c>
      <c r="F166" s="150" t="s">
        <v>233</v>
      </c>
      <c r="G166" s="151" t="s">
        <v>193</v>
      </c>
      <c r="H166" s="152">
        <v>5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40</v>
      </c>
      <c r="O166" s="58"/>
      <c r="P166" s="158">
        <f>O166*H166</f>
        <v>0</v>
      </c>
      <c r="Q166" s="158">
        <v>3.3E-4</v>
      </c>
      <c r="R166" s="158">
        <f>Q166*H166</f>
        <v>1.65E-3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146</v>
      </c>
      <c r="AT166" s="160" t="s">
        <v>142</v>
      </c>
      <c r="AU166" s="160" t="s">
        <v>147</v>
      </c>
      <c r="AY166" s="14" t="s">
        <v>139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147</v>
      </c>
      <c r="BK166" s="161">
        <f>ROUND(I166*H166,2)</f>
        <v>0</v>
      </c>
      <c r="BL166" s="14" t="s">
        <v>146</v>
      </c>
      <c r="BM166" s="160" t="s">
        <v>234</v>
      </c>
    </row>
    <row r="167" spans="1:65" s="2" customFormat="1" ht="24.15" customHeight="1">
      <c r="A167" s="29"/>
      <c r="B167" s="147"/>
      <c r="C167" s="162" t="s">
        <v>235</v>
      </c>
      <c r="D167" s="162" t="s">
        <v>158</v>
      </c>
      <c r="E167" s="163" t="s">
        <v>236</v>
      </c>
      <c r="F167" s="164" t="s">
        <v>548</v>
      </c>
      <c r="G167" s="165" t="s">
        <v>193</v>
      </c>
      <c r="H167" s="166">
        <v>5</v>
      </c>
      <c r="I167" s="167"/>
      <c r="J167" s="168">
        <f>ROUND(I167*H167,2)</f>
        <v>0</v>
      </c>
      <c r="K167" s="169"/>
      <c r="L167" s="170"/>
      <c r="M167" s="171" t="s">
        <v>1</v>
      </c>
      <c r="N167" s="172" t="s">
        <v>40</v>
      </c>
      <c r="O167" s="58"/>
      <c r="P167" s="158">
        <f>O167*H167</f>
        <v>0</v>
      </c>
      <c r="Q167" s="158">
        <v>7.0499999999999993E-2</v>
      </c>
      <c r="R167" s="158">
        <f>Q167*H167</f>
        <v>0.35249999999999998</v>
      </c>
      <c r="S167" s="158">
        <v>0</v>
      </c>
      <c r="T167" s="15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162</v>
      </c>
      <c r="AT167" s="160" t="s">
        <v>158</v>
      </c>
      <c r="AU167" s="160" t="s">
        <v>147</v>
      </c>
      <c r="AY167" s="14" t="s">
        <v>139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147</v>
      </c>
      <c r="BK167" s="161">
        <f>ROUND(I167*H167,2)</f>
        <v>0</v>
      </c>
      <c r="BL167" s="14" t="s">
        <v>146</v>
      </c>
      <c r="BM167" s="160" t="s">
        <v>237</v>
      </c>
    </row>
    <row r="168" spans="1:65" s="12" customFormat="1" ht="25.95" customHeight="1">
      <c r="B168" s="134"/>
      <c r="D168" s="135" t="s">
        <v>73</v>
      </c>
      <c r="E168" s="136" t="s">
        <v>238</v>
      </c>
      <c r="F168" s="136" t="s">
        <v>239</v>
      </c>
      <c r="I168" s="137"/>
      <c r="J168" s="138">
        <f>BK168</f>
        <v>0</v>
      </c>
      <c r="L168" s="134"/>
      <c r="M168" s="139"/>
      <c r="N168" s="140"/>
      <c r="O168" s="140"/>
      <c r="P168" s="141">
        <f>P169+P172+P177</f>
        <v>0</v>
      </c>
      <c r="Q168" s="140"/>
      <c r="R168" s="141">
        <f>R169+R172+R177</f>
        <v>2138.8659539999999</v>
      </c>
      <c r="S168" s="140"/>
      <c r="T168" s="142">
        <f>T169+T172+T177</f>
        <v>0</v>
      </c>
      <c r="AR168" s="135" t="s">
        <v>81</v>
      </c>
      <c r="AT168" s="143" t="s">
        <v>73</v>
      </c>
      <c r="AU168" s="143" t="s">
        <v>74</v>
      </c>
      <c r="AY168" s="135" t="s">
        <v>139</v>
      </c>
      <c r="BK168" s="144">
        <f>BK169+BK172+BK177</f>
        <v>0</v>
      </c>
    </row>
    <row r="169" spans="1:65" s="12" customFormat="1" ht="22.8" customHeight="1">
      <c r="B169" s="134"/>
      <c r="D169" s="135" t="s">
        <v>73</v>
      </c>
      <c r="E169" s="145" t="s">
        <v>240</v>
      </c>
      <c r="F169" s="145" t="s">
        <v>241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SUM(P170:P171)</f>
        <v>0</v>
      </c>
      <c r="Q169" s="140"/>
      <c r="R169" s="141">
        <f>SUM(R170:R171)</f>
        <v>207.10832000000002</v>
      </c>
      <c r="S169" s="140"/>
      <c r="T169" s="142">
        <f>SUM(T170:T171)</f>
        <v>0</v>
      </c>
      <c r="AR169" s="135" t="s">
        <v>81</v>
      </c>
      <c r="AT169" s="143" t="s">
        <v>73</v>
      </c>
      <c r="AU169" s="143" t="s">
        <v>81</v>
      </c>
      <c r="AY169" s="135" t="s">
        <v>139</v>
      </c>
      <c r="BK169" s="144">
        <f>SUM(BK170:BK171)</f>
        <v>0</v>
      </c>
    </row>
    <row r="170" spans="1:65" s="2" customFormat="1" ht="24.15" customHeight="1">
      <c r="A170" s="29"/>
      <c r="B170" s="147"/>
      <c r="C170" s="148" t="s">
        <v>242</v>
      </c>
      <c r="D170" s="148" t="s">
        <v>142</v>
      </c>
      <c r="E170" s="149" t="s">
        <v>243</v>
      </c>
      <c r="F170" s="150" t="s">
        <v>244</v>
      </c>
      <c r="G170" s="151" t="s">
        <v>169</v>
      </c>
      <c r="H170" s="152">
        <v>555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40</v>
      </c>
      <c r="O170" s="58"/>
      <c r="P170" s="158">
        <f>O170*H170</f>
        <v>0</v>
      </c>
      <c r="Q170" s="158">
        <v>0.37080000000000002</v>
      </c>
      <c r="R170" s="158">
        <f>Q170*H170</f>
        <v>205.79400000000001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146</v>
      </c>
      <c r="AT170" s="160" t="s">
        <v>142</v>
      </c>
      <c r="AU170" s="160" t="s">
        <v>147</v>
      </c>
      <c r="AY170" s="14" t="s">
        <v>139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147</v>
      </c>
      <c r="BK170" s="161">
        <f>ROUND(I170*H170,2)</f>
        <v>0</v>
      </c>
      <c r="BL170" s="14" t="s">
        <v>146</v>
      </c>
      <c r="BM170" s="160" t="s">
        <v>245</v>
      </c>
    </row>
    <row r="171" spans="1:65" s="2" customFormat="1" ht="24.15" customHeight="1">
      <c r="A171" s="29"/>
      <c r="B171" s="147"/>
      <c r="C171" s="148" t="s">
        <v>246</v>
      </c>
      <c r="D171" s="148" t="s">
        <v>142</v>
      </c>
      <c r="E171" s="149" t="s">
        <v>247</v>
      </c>
      <c r="F171" s="150" t="s">
        <v>248</v>
      </c>
      <c r="G171" s="151" t="s">
        <v>169</v>
      </c>
      <c r="H171" s="152">
        <v>7</v>
      </c>
      <c r="I171" s="153"/>
      <c r="J171" s="154">
        <f>ROUND(I171*H171,2)</f>
        <v>0</v>
      </c>
      <c r="K171" s="155"/>
      <c r="L171" s="30"/>
      <c r="M171" s="156" t="s">
        <v>1</v>
      </c>
      <c r="N171" s="157" t="s">
        <v>40</v>
      </c>
      <c r="O171" s="58"/>
      <c r="P171" s="158">
        <f>O171*H171</f>
        <v>0</v>
      </c>
      <c r="Q171" s="158">
        <v>0.18776000000000001</v>
      </c>
      <c r="R171" s="158">
        <f>Q171*H171</f>
        <v>1.3143200000000002</v>
      </c>
      <c r="S171" s="158">
        <v>0</v>
      </c>
      <c r="T171" s="15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146</v>
      </c>
      <c r="AT171" s="160" t="s">
        <v>142</v>
      </c>
      <c r="AU171" s="160" t="s">
        <v>147</v>
      </c>
      <c r="AY171" s="14" t="s">
        <v>139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147</v>
      </c>
      <c r="BK171" s="161">
        <f>ROUND(I171*H171,2)</f>
        <v>0</v>
      </c>
      <c r="BL171" s="14" t="s">
        <v>146</v>
      </c>
      <c r="BM171" s="160" t="s">
        <v>249</v>
      </c>
    </row>
    <row r="172" spans="1:65" s="12" customFormat="1" ht="22.8" customHeight="1">
      <c r="B172" s="134"/>
      <c r="D172" s="135" t="s">
        <v>73</v>
      </c>
      <c r="E172" s="145" t="s">
        <v>250</v>
      </c>
      <c r="F172" s="145" t="s">
        <v>251</v>
      </c>
      <c r="I172" s="137"/>
      <c r="J172" s="146">
        <f>BK172</f>
        <v>0</v>
      </c>
      <c r="L172" s="134"/>
      <c r="M172" s="139"/>
      <c r="N172" s="140"/>
      <c r="O172" s="140"/>
      <c r="P172" s="141">
        <f>SUM(P173:P176)</f>
        <v>0</v>
      </c>
      <c r="Q172" s="140"/>
      <c r="R172" s="141">
        <f>SUM(R173:R176)</f>
        <v>1653.2711599999998</v>
      </c>
      <c r="S172" s="140"/>
      <c r="T172" s="142">
        <f>SUM(T173:T176)</f>
        <v>0</v>
      </c>
      <c r="AR172" s="135" t="s">
        <v>81</v>
      </c>
      <c r="AT172" s="143" t="s">
        <v>73</v>
      </c>
      <c r="AU172" s="143" t="s">
        <v>81</v>
      </c>
      <c r="AY172" s="135" t="s">
        <v>139</v>
      </c>
      <c r="BK172" s="144">
        <f>SUM(BK173:BK176)</f>
        <v>0</v>
      </c>
    </row>
    <row r="173" spans="1:65" s="2" customFormat="1" ht="33" customHeight="1">
      <c r="A173" s="29"/>
      <c r="B173" s="147"/>
      <c r="C173" s="148" t="s">
        <v>8</v>
      </c>
      <c r="D173" s="148" t="s">
        <v>142</v>
      </c>
      <c r="E173" s="149" t="s">
        <v>252</v>
      </c>
      <c r="F173" s="150" t="s">
        <v>253</v>
      </c>
      <c r="G173" s="151" t="s">
        <v>169</v>
      </c>
      <c r="H173" s="152">
        <v>4762</v>
      </c>
      <c r="I173" s="153"/>
      <c r="J173" s="154">
        <f>ROUND(I173*H173,2)</f>
        <v>0</v>
      </c>
      <c r="K173" s="155"/>
      <c r="L173" s="30"/>
      <c r="M173" s="156" t="s">
        <v>1</v>
      </c>
      <c r="N173" s="157" t="s">
        <v>40</v>
      </c>
      <c r="O173" s="58"/>
      <c r="P173" s="158">
        <f>O173*H173</f>
        <v>0</v>
      </c>
      <c r="Q173" s="158">
        <v>6.0099999999999997E-3</v>
      </c>
      <c r="R173" s="158">
        <f>Q173*H173</f>
        <v>28.619619999999998</v>
      </c>
      <c r="S173" s="158">
        <v>0</v>
      </c>
      <c r="T173" s="159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146</v>
      </c>
      <c r="AT173" s="160" t="s">
        <v>142</v>
      </c>
      <c r="AU173" s="160" t="s">
        <v>147</v>
      </c>
      <c r="AY173" s="14" t="s">
        <v>139</v>
      </c>
      <c r="BE173" s="161">
        <f>IF(N173="základná",J173,0)</f>
        <v>0</v>
      </c>
      <c r="BF173" s="161">
        <f>IF(N173="znížená",J173,0)</f>
        <v>0</v>
      </c>
      <c r="BG173" s="161">
        <f>IF(N173="zákl. prenesená",J173,0)</f>
        <v>0</v>
      </c>
      <c r="BH173" s="161">
        <f>IF(N173="zníž. prenesená",J173,0)</f>
        <v>0</v>
      </c>
      <c r="BI173" s="161">
        <f>IF(N173="nulová",J173,0)</f>
        <v>0</v>
      </c>
      <c r="BJ173" s="14" t="s">
        <v>147</v>
      </c>
      <c r="BK173" s="161">
        <f>ROUND(I173*H173,2)</f>
        <v>0</v>
      </c>
      <c r="BL173" s="14" t="s">
        <v>146</v>
      </c>
      <c r="BM173" s="160" t="s">
        <v>254</v>
      </c>
    </row>
    <row r="174" spans="1:65" s="2" customFormat="1" ht="33" customHeight="1">
      <c r="A174" s="29"/>
      <c r="B174" s="147"/>
      <c r="C174" s="148" t="s">
        <v>227</v>
      </c>
      <c r="D174" s="148" t="s">
        <v>142</v>
      </c>
      <c r="E174" s="149" t="s">
        <v>255</v>
      </c>
      <c r="F174" s="150" t="s">
        <v>256</v>
      </c>
      <c r="G174" s="151" t="s">
        <v>169</v>
      </c>
      <c r="H174" s="152">
        <v>4762</v>
      </c>
      <c r="I174" s="153"/>
      <c r="J174" s="154">
        <f>ROUND(I174*H174,2)</f>
        <v>0</v>
      </c>
      <c r="K174" s="155"/>
      <c r="L174" s="30"/>
      <c r="M174" s="156" t="s">
        <v>1</v>
      </c>
      <c r="N174" s="157" t="s">
        <v>40</v>
      </c>
      <c r="O174" s="58"/>
      <c r="P174" s="158">
        <f>O174*H174</f>
        <v>0</v>
      </c>
      <c r="Q174" s="158">
        <v>5.1000000000000004E-4</v>
      </c>
      <c r="R174" s="158">
        <f>Q174*H174</f>
        <v>2.42862</v>
      </c>
      <c r="S174" s="158">
        <v>0</v>
      </c>
      <c r="T174" s="159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146</v>
      </c>
      <c r="AT174" s="160" t="s">
        <v>142</v>
      </c>
      <c r="AU174" s="160" t="s">
        <v>147</v>
      </c>
      <c r="AY174" s="14" t="s">
        <v>139</v>
      </c>
      <c r="BE174" s="161">
        <f>IF(N174="základná",J174,0)</f>
        <v>0</v>
      </c>
      <c r="BF174" s="161">
        <f>IF(N174="znížená",J174,0)</f>
        <v>0</v>
      </c>
      <c r="BG174" s="161">
        <f>IF(N174="zákl. prenesená",J174,0)</f>
        <v>0</v>
      </c>
      <c r="BH174" s="161">
        <f>IF(N174="zníž. prenesená",J174,0)</f>
        <v>0</v>
      </c>
      <c r="BI174" s="161">
        <f>IF(N174="nulová",J174,0)</f>
        <v>0</v>
      </c>
      <c r="BJ174" s="14" t="s">
        <v>147</v>
      </c>
      <c r="BK174" s="161">
        <f>ROUND(I174*H174,2)</f>
        <v>0</v>
      </c>
      <c r="BL174" s="14" t="s">
        <v>146</v>
      </c>
      <c r="BM174" s="160" t="s">
        <v>257</v>
      </c>
    </row>
    <row r="175" spans="1:65" s="2" customFormat="1" ht="33" customHeight="1">
      <c r="A175" s="29"/>
      <c r="B175" s="147"/>
      <c r="C175" s="148" t="s">
        <v>238</v>
      </c>
      <c r="D175" s="148" t="s">
        <v>142</v>
      </c>
      <c r="E175" s="149" t="s">
        <v>258</v>
      </c>
      <c r="F175" s="150" t="s">
        <v>259</v>
      </c>
      <c r="G175" s="151" t="s">
        <v>169</v>
      </c>
      <c r="H175" s="152">
        <v>4762</v>
      </c>
      <c r="I175" s="153"/>
      <c r="J175" s="154">
        <f>ROUND(I175*H175,2)</f>
        <v>0</v>
      </c>
      <c r="K175" s="155"/>
      <c r="L175" s="30"/>
      <c r="M175" s="156" t="s">
        <v>1</v>
      </c>
      <c r="N175" s="157" t="s">
        <v>40</v>
      </c>
      <c r="O175" s="58"/>
      <c r="P175" s="158">
        <f>O175*H175</f>
        <v>0</v>
      </c>
      <c r="Q175" s="158">
        <v>0.12966</v>
      </c>
      <c r="R175" s="158">
        <f>Q175*H175</f>
        <v>617.44092000000001</v>
      </c>
      <c r="S175" s="158">
        <v>0</v>
      </c>
      <c r="T175" s="15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146</v>
      </c>
      <c r="AT175" s="160" t="s">
        <v>142</v>
      </c>
      <c r="AU175" s="160" t="s">
        <v>147</v>
      </c>
      <c r="AY175" s="14" t="s">
        <v>139</v>
      </c>
      <c r="BE175" s="161">
        <f>IF(N175="základná",J175,0)</f>
        <v>0</v>
      </c>
      <c r="BF175" s="161">
        <f>IF(N175="znížená",J175,0)</f>
        <v>0</v>
      </c>
      <c r="BG175" s="161">
        <f>IF(N175="zákl. prenesená",J175,0)</f>
        <v>0</v>
      </c>
      <c r="BH175" s="161">
        <f>IF(N175="zníž. prenesená",J175,0)</f>
        <v>0</v>
      </c>
      <c r="BI175" s="161">
        <f>IF(N175="nulová",J175,0)</f>
        <v>0</v>
      </c>
      <c r="BJ175" s="14" t="s">
        <v>147</v>
      </c>
      <c r="BK175" s="161">
        <f>ROUND(I175*H175,2)</f>
        <v>0</v>
      </c>
      <c r="BL175" s="14" t="s">
        <v>146</v>
      </c>
      <c r="BM175" s="160" t="s">
        <v>260</v>
      </c>
    </row>
    <row r="176" spans="1:65" s="2" customFormat="1" ht="37.799999999999997" customHeight="1">
      <c r="A176" s="29"/>
      <c r="B176" s="147"/>
      <c r="C176" s="148" t="s">
        <v>261</v>
      </c>
      <c r="D176" s="148" t="s">
        <v>142</v>
      </c>
      <c r="E176" s="149" t="s">
        <v>262</v>
      </c>
      <c r="F176" s="150" t="s">
        <v>263</v>
      </c>
      <c r="G176" s="151" t="s">
        <v>169</v>
      </c>
      <c r="H176" s="152">
        <v>4762</v>
      </c>
      <c r="I176" s="153"/>
      <c r="J176" s="154">
        <f>ROUND(I176*H176,2)</f>
        <v>0</v>
      </c>
      <c r="K176" s="155"/>
      <c r="L176" s="30"/>
      <c r="M176" s="156" t="s">
        <v>1</v>
      </c>
      <c r="N176" s="157" t="s">
        <v>40</v>
      </c>
      <c r="O176" s="58"/>
      <c r="P176" s="158">
        <f>O176*H176</f>
        <v>0</v>
      </c>
      <c r="Q176" s="158">
        <v>0.21099999999999999</v>
      </c>
      <c r="R176" s="158">
        <f>Q176*H176</f>
        <v>1004.7819999999999</v>
      </c>
      <c r="S176" s="158">
        <v>0</v>
      </c>
      <c r="T176" s="159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146</v>
      </c>
      <c r="AT176" s="160" t="s">
        <v>142</v>
      </c>
      <c r="AU176" s="160" t="s">
        <v>147</v>
      </c>
      <c r="AY176" s="14" t="s">
        <v>139</v>
      </c>
      <c r="BE176" s="161">
        <f>IF(N176="základná",J176,0)</f>
        <v>0</v>
      </c>
      <c r="BF176" s="161">
        <f>IF(N176="znížená",J176,0)</f>
        <v>0</v>
      </c>
      <c r="BG176" s="161">
        <f>IF(N176="zákl. prenesená",J176,0)</f>
        <v>0</v>
      </c>
      <c r="BH176" s="161">
        <f>IF(N176="zníž. prenesená",J176,0)</f>
        <v>0</v>
      </c>
      <c r="BI176" s="161">
        <f>IF(N176="nulová",J176,0)</f>
        <v>0</v>
      </c>
      <c r="BJ176" s="14" t="s">
        <v>147</v>
      </c>
      <c r="BK176" s="161">
        <f>ROUND(I176*H176,2)</f>
        <v>0</v>
      </c>
      <c r="BL176" s="14" t="s">
        <v>146</v>
      </c>
      <c r="BM176" s="160" t="s">
        <v>264</v>
      </c>
    </row>
    <row r="177" spans="1:65" s="12" customFormat="1" ht="22.8" customHeight="1">
      <c r="B177" s="134"/>
      <c r="D177" s="135" t="s">
        <v>73</v>
      </c>
      <c r="E177" s="145" t="s">
        <v>265</v>
      </c>
      <c r="F177" s="145" t="s">
        <v>230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SUM(P178:P188)</f>
        <v>0</v>
      </c>
      <c r="Q177" s="140"/>
      <c r="R177" s="141">
        <f>SUM(R178:R188)</f>
        <v>278.48647399999999</v>
      </c>
      <c r="S177" s="140"/>
      <c r="T177" s="142">
        <f>SUM(T178:T188)</f>
        <v>0</v>
      </c>
      <c r="AR177" s="135" t="s">
        <v>81</v>
      </c>
      <c r="AT177" s="143" t="s">
        <v>73</v>
      </c>
      <c r="AU177" s="143" t="s">
        <v>81</v>
      </c>
      <c r="AY177" s="135" t="s">
        <v>139</v>
      </c>
      <c r="BK177" s="144">
        <f>SUM(BK178:BK188)</f>
        <v>0</v>
      </c>
    </row>
    <row r="178" spans="1:65" s="2" customFormat="1" ht="24.15" customHeight="1">
      <c r="A178" s="29"/>
      <c r="B178" s="147"/>
      <c r="C178" s="148" t="s">
        <v>266</v>
      </c>
      <c r="D178" s="148" t="s">
        <v>142</v>
      </c>
      <c r="E178" s="149" t="s">
        <v>267</v>
      </c>
      <c r="F178" s="150" t="s">
        <v>268</v>
      </c>
      <c r="G178" s="151" t="s">
        <v>269</v>
      </c>
      <c r="H178" s="152">
        <v>1</v>
      </c>
      <c r="I178" s="153"/>
      <c r="J178" s="154">
        <f t="shared" ref="J178:J188" si="0">ROUND(I178*H178,2)</f>
        <v>0</v>
      </c>
      <c r="K178" s="155"/>
      <c r="L178" s="30"/>
      <c r="M178" s="156" t="s">
        <v>1</v>
      </c>
      <c r="N178" s="157" t="s">
        <v>40</v>
      </c>
      <c r="O178" s="58"/>
      <c r="P178" s="158">
        <f t="shared" ref="P178:P188" si="1">O178*H178</f>
        <v>0</v>
      </c>
      <c r="Q178" s="158">
        <v>0</v>
      </c>
      <c r="R178" s="158">
        <f t="shared" ref="R178:R188" si="2">Q178*H178</f>
        <v>0</v>
      </c>
      <c r="S178" s="158">
        <v>0</v>
      </c>
      <c r="T178" s="159">
        <f t="shared" ref="T178:T188" si="3"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146</v>
      </c>
      <c r="AT178" s="160" t="s">
        <v>142</v>
      </c>
      <c r="AU178" s="160" t="s">
        <v>147</v>
      </c>
      <c r="AY178" s="14" t="s">
        <v>139</v>
      </c>
      <c r="BE178" s="161">
        <f t="shared" ref="BE178:BE188" si="4">IF(N178="základná",J178,0)</f>
        <v>0</v>
      </c>
      <c r="BF178" s="161">
        <f t="shared" ref="BF178:BF188" si="5">IF(N178="znížená",J178,0)</f>
        <v>0</v>
      </c>
      <c r="BG178" s="161">
        <f t="shared" ref="BG178:BG188" si="6">IF(N178="zákl. prenesená",J178,0)</f>
        <v>0</v>
      </c>
      <c r="BH178" s="161">
        <f t="shared" ref="BH178:BH188" si="7">IF(N178="zníž. prenesená",J178,0)</f>
        <v>0</v>
      </c>
      <c r="BI178" s="161">
        <f t="shared" ref="BI178:BI188" si="8">IF(N178="nulová",J178,0)</f>
        <v>0</v>
      </c>
      <c r="BJ178" s="14" t="s">
        <v>147</v>
      </c>
      <c r="BK178" s="161">
        <f t="shared" ref="BK178:BK188" si="9">ROUND(I178*H178,2)</f>
        <v>0</v>
      </c>
      <c r="BL178" s="14" t="s">
        <v>146</v>
      </c>
      <c r="BM178" s="160" t="s">
        <v>270</v>
      </c>
    </row>
    <row r="179" spans="1:65" s="2" customFormat="1" ht="37.799999999999997" customHeight="1">
      <c r="A179" s="29"/>
      <c r="B179" s="147"/>
      <c r="C179" s="148" t="s">
        <v>271</v>
      </c>
      <c r="D179" s="148" t="s">
        <v>142</v>
      </c>
      <c r="E179" s="149" t="s">
        <v>272</v>
      </c>
      <c r="F179" s="150" t="s">
        <v>273</v>
      </c>
      <c r="G179" s="151" t="s">
        <v>193</v>
      </c>
      <c r="H179" s="152">
        <v>489</v>
      </c>
      <c r="I179" s="153"/>
      <c r="J179" s="154">
        <f t="shared" si="0"/>
        <v>0</v>
      </c>
      <c r="K179" s="155"/>
      <c r="L179" s="30"/>
      <c r="M179" s="156" t="s">
        <v>1</v>
      </c>
      <c r="N179" s="157" t="s">
        <v>40</v>
      </c>
      <c r="O179" s="58"/>
      <c r="P179" s="158">
        <f t="shared" si="1"/>
        <v>0</v>
      </c>
      <c r="Q179" s="158">
        <v>1.1E-4</v>
      </c>
      <c r="R179" s="158">
        <f t="shared" si="2"/>
        <v>5.3790000000000004E-2</v>
      </c>
      <c r="S179" s="158">
        <v>0</v>
      </c>
      <c r="T179" s="159">
        <f t="shared" si="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146</v>
      </c>
      <c r="AT179" s="160" t="s">
        <v>142</v>
      </c>
      <c r="AU179" s="160" t="s">
        <v>147</v>
      </c>
      <c r="AY179" s="14" t="s">
        <v>139</v>
      </c>
      <c r="BE179" s="161">
        <f t="shared" si="4"/>
        <v>0</v>
      </c>
      <c r="BF179" s="161">
        <f t="shared" si="5"/>
        <v>0</v>
      </c>
      <c r="BG179" s="161">
        <f t="shared" si="6"/>
        <v>0</v>
      </c>
      <c r="BH179" s="161">
        <f t="shared" si="7"/>
        <v>0</v>
      </c>
      <c r="BI179" s="161">
        <f t="shared" si="8"/>
        <v>0</v>
      </c>
      <c r="BJ179" s="14" t="s">
        <v>147</v>
      </c>
      <c r="BK179" s="161">
        <f t="shared" si="9"/>
        <v>0</v>
      </c>
      <c r="BL179" s="14" t="s">
        <v>146</v>
      </c>
      <c r="BM179" s="160" t="s">
        <v>274</v>
      </c>
    </row>
    <row r="180" spans="1:65" s="2" customFormat="1" ht="37.799999999999997" customHeight="1">
      <c r="A180" s="29"/>
      <c r="B180" s="147"/>
      <c r="C180" s="148" t="s">
        <v>275</v>
      </c>
      <c r="D180" s="148" t="s">
        <v>142</v>
      </c>
      <c r="E180" s="149" t="s">
        <v>276</v>
      </c>
      <c r="F180" s="150" t="s">
        <v>277</v>
      </c>
      <c r="G180" s="151" t="s">
        <v>169</v>
      </c>
      <c r="H180" s="152">
        <v>9</v>
      </c>
      <c r="I180" s="153"/>
      <c r="J180" s="154">
        <f t="shared" si="0"/>
        <v>0</v>
      </c>
      <c r="K180" s="155"/>
      <c r="L180" s="30"/>
      <c r="M180" s="156" t="s">
        <v>1</v>
      </c>
      <c r="N180" s="157" t="s">
        <v>40</v>
      </c>
      <c r="O180" s="58"/>
      <c r="P180" s="158">
        <f t="shared" si="1"/>
        <v>0</v>
      </c>
      <c r="Q180" s="158">
        <v>8.9999999999999998E-4</v>
      </c>
      <c r="R180" s="158">
        <f t="shared" si="2"/>
        <v>8.0999999999999996E-3</v>
      </c>
      <c r="S180" s="158">
        <v>0</v>
      </c>
      <c r="T180" s="159">
        <f t="shared" si="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146</v>
      </c>
      <c r="AT180" s="160" t="s">
        <v>142</v>
      </c>
      <c r="AU180" s="160" t="s">
        <v>147</v>
      </c>
      <c r="AY180" s="14" t="s">
        <v>139</v>
      </c>
      <c r="BE180" s="161">
        <f t="shared" si="4"/>
        <v>0</v>
      </c>
      <c r="BF180" s="161">
        <f t="shared" si="5"/>
        <v>0</v>
      </c>
      <c r="BG180" s="161">
        <f t="shared" si="6"/>
        <v>0</v>
      </c>
      <c r="BH180" s="161">
        <f t="shared" si="7"/>
        <v>0</v>
      </c>
      <c r="BI180" s="161">
        <f t="shared" si="8"/>
        <v>0</v>
      </c>
      <c r="BJ180" s="14" t="s">
        <v>147</v>
      </c>
      <c r="BK180" s="161">
        <f t="shared" si="9"/>
        <v>0</v>
      </c>
      <c r="BL180" s="14" t="s">
        <v>146</v>
      </c>
      <c r="BM180" s="160" t="s">
        <v>278</v>
      </c>
    </row>
    <row r="181" spans="1:65" s="2" customFormat="1" ht="33" customHeight="1">
      <c r="A181" s="29"/>
      <c r="B181" s="147"/>
      <c r="C181" s="148" t="s">
        <v>279</v>
      </c>
      <c r="D181" s="148" t="s">
        <v>142</v>
      </c>
      <c r="E181" s="149" t="s">
        <v>280</v>
      </c>
      <c r="F181" s="150" t="s">
        <v>281</v>
      </c>
      <c r="G181" s="151" t="s">
        <v>193</v>
      </c>
      <c r="H181" s="152">
        <v>407</v>
      </c>
      <c r="I181" s="153"/>
      <c r="J181" s="154">
        <f t="shared" si="0"/>
        <v>0</v>
      </c>
      <c r="K181" s="155"/>
      <c r="L181" s="30"/>
      <c r="M181" s="156" t="s">
        <v>1</v>
      </c>
      <c r="N181" s="157" t="s">
        <v>40</v>
      </c>
      <c r="O181" s="58"/>
      <c r="P181" s="158">
        <f t="shared" si="1"/>
        <v>0</v>
      </c>
      <c r="Q181" s="158">
        <v>0.19843</v>
      </c>
      <c r="R181" s="158">
        <f t="shared" si="2"/>
        <v>80.761009999999999</v>
      </c>
      <c r="S181" s="158">
        <v>0</v>
      </c>
      <c r="T181" s="159">
        <f t="shared" si="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146</v>
      </c>
      <c r="AT181" s="160" t="s">
        <v>142</v>
      </c>
      <c r="AU181" s="160" t="s">
        <v>147</v>
      </c>
      <c r="AY181" s="14" t="s">
        <v>139</v>
      </c>
      <c r="BE181" s="161">
        <f t="shared" si="4"/>
        <v>0</v>
      </c>
      <c r="BF181" s="161">
        <f t="shared" si="5"/>
        <v>0</v>
      </c>
      <c r="BG181" s="161">
        <f t="shared" si="6"/>
        <v>0</v>
      </c>
      <c r="BH181" s="161">
        <f t="shared" si="7"/>
        <v>0</v>
      </c>
      <c r="BI181" s="161">
        <f t="shared" si="8"/>
        <v>0</v>
      </c>
      <c r="BJ181" s="14" t="s">
        <v>147</v>
      </c>
      <c r="BK181" s="161">
        <f t="shared" si="9"/>
        <v>0</v>
      </c>
      <c r="BL181" s="14" t="s">
        <v>146</v>
      </c>
      <c r="BM181" s="160" t="s">
        <v>282</v>
      </c>
    </row>
    <row r="182" spans="1:65" s="2" customFormat="1" ht="21.75" customHeight="1">
      <c r="A182" s="29"/>
      <c r="B182" s="147"/>
      <c r="C182" s="162" t="s">
        <v>283</v>
      </c>
      <c r="D182" s="162" t="s">
        <v>158</v>
      </c>
      <c r="E182" s="163" t="s">
        <v>284</v>
      </c>
      <c r="F182" s="164" t="s">
        <v>285</v>
      </c>
      <c r="G182" s="165" t="s">
        <v>221</v>
      </c>
      <c r="H182" s="166">
        <v>411.07</v>
      </c>
      <c r="I182" s="167"/>
      <c r="J182" s="168">
        <f t="shared" si="0"/>
        <v>0</v>
      </c>
      <c r="K182" s="169"/>
      <c r="L182" s="170"/>
      <c r="M182" s="171" t="s">
        <v>1</v>
      </c>
      <c r="N182" s="172" t="s">
        <v>40</v>
      </c>
      <c r="O182" s="58"/>
      <c r="P182" s="158">
        <f t="shared" si="1"/>
        <v>0</v>
      </c>
      <c r="Q182" s="158">
        <v>8.1000000000000003E-2</v>
      </c>
      <c r="R182" s="158">
        <f t="shared" si="2"/>
        <v>33.296669999999999</v>
      </c>
      <c r="S182" s="158">
        <v>0</v>
      </c>
      <c r="T182" s="159">
        <f t="shared" si="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162</v>
      </c>
      <c r="AT182" s="160" t="s">
        <v>158</v>
      </c>
      <c r="AU182" s="160" t="s">
        <v>147</v>
      </c>
      <c r="AY182" s="14" t="s">
        <v>139</v>
      </c>
      <c r="BE182" s="161">
        <f t="shared" si="4"/>
        <v>0</v>
      </c>
      <c r="BF182" s="161">
        <f t="shared" si="5"/>
        <v>0</v>
      </c>
      <c r="BG182" s="161">
        <f t="shared" si="6"/>
        <v>0</v>
      </c>
      <c r="BH182" s="161">
        <f t="shared" si="7"/>
        <v>0</v>
      </c>
      <c r="BI182" s="161">
        <f t="shared" si="8"/>
        <v>0</v>
      </c>
      <c r="BJ182" s="14" t="s">
        <v>147</v>
      </c>
      <c r="BK182" s="161">
        <f t="shared" si="9"/>
        <v>0</v>
      </c>
      <c r="BL182" s="14" t="s">
        <v>146</v>
      </c>
      <c r="BM182" s="160" t="s">
        <v>286</v>
      </c>
    </row>
    <row r="183" spans="1:65" s="2" customFormat="1" ht="33" customHeight="1">
      <c r="A183" s="29"/>
      <c r="B183" s="147"/>
      <c r="C183" s="148" t="s">
        <v>287</v>
      </c>
      <c r="D183" s="148" t="s">
        <v>142</v>
      </c>
      <c r="E183" s="149" t="s">
        <v>288</v>
      </c>
      <c r="F183" s="150" t="s">
        <v>289</v>
      </c>
      <c r="G183" s="151" t="s">
        <v>221</v>
      </c>
      <c r="H183" s="152">
        <v>72</v>
      </c>
      <c r="I183" s="153"/>
      <c r="J183" s="154">
        <f t="shared" si="0"/>
        <v>0</v>
      </c>
      <c r="K183" s="155"/>
      <c r="L183" s="30"/>
      <c r="M183" s="156" t="s">
        <v>1</v>
      </c>
      <c r="N183" s="157" t="s">
        <v>40</v>
      </c>
      <c r="O183" s="58"/>
      <c r="P183" s="158">
        <f t="shared" si="1"/>
        <v>0</v>
      </c>
      <c r="Q183" s="158">
        <v>1.6167899999999999</v>
      </c>
      <c r="R183" s="158">
        <f t="shared" si="2"/>
        <v>116.40888</v>
      </c>
      <c r="S183" s="158">
        <v>0</v>
      </c>
      <c r="T183" s="159">
        <f t="shared" si="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146</v>
      </c>
      <c r="AT183" s="160" t="s">
        <v>142</v>
      </c>
      <c r="AU183" s="160" t="s">
        <v>147</v>
      </c>
      <c r="AY183" s="14" t="s">
        <v>139</v>
      </c>
      <c r="BE183" s="161">
        <f t="shared" si="4"/>
        <v>0</v>
      </c>
      <c r="BF183" s="161">
        <f t="shared" si="5"/>
        <v>0</v>
      </c>
      <c r="BG183" s="161">
        <f t="shared" si="6"/>
        <v>0</v>
      </c>
      <c r="BH183" s="161">
        <f t="shared" si="7"/>
        <v>0</v>
      </c>
      <c r="BI183" s="161">
        <f t="shared" si="8"/>
        <v>0</v>
      </c>
      <c r="BJ183" s="14" t="s">
        <v>147</v>
      </c>
      <c r="BK183" s="161">
        <f t="shared" si="9"/>
        <v>0</v>
      </c>
      <c r="BL183" s="14" t="s">
        <v>146</v>
      </c>
      <c r="BM183" s="160" t="s">
        <v>290</v>
      </c>
    </row>
    <row r="184" spans="1:65" s="2" customFormat="1" ht="37.799999999999997" customHeight="1">
      <c r="A184" s="29"/>
      <c r="B184" s="147"/>
      <c r="C184" s="148" t="s">
        <v>291</v>
      </c>
      <c r="D184" s="148" t="s">
        <v>142</v>
      </c>
      <c r="E184" s="149" t="s">
        <v>292</v>
      </c>
      <c r="F184" s="150" t="s">
        <v>293</v>
      </c>
      <c r="G184" s="151" t="s">
        <v>193</v>
      </c>
      <c r="H184" s="152">
        <v>30</v>
      </c>
      <c r="I184" s="153"/>
      <c r="J184" s="154">
        <f t="shared" si="0"/>
        <v>0</v>
      </c>
      <c r="K184" s="155"/>
      <c r="L184" s="30"/>
      <c r="M184" s="156" t="s">
        <v>1</v>
      </c>
      <c r="N184" s="157" t="s">
        <v>40</v>
      </c>
      <c r="O184" s="58"/>
      <c r="P184" s="158">
        <f t="shared" si="1"/>
        <v>0</v>
      </c>
      <c r="Q184" s="158">
        <v>0.25888</v>
      </c>
      <c r="R184" s="158">
        <f t="shared" si="2"/>
        <v>7.7664</v>
      </c>
      <c r="S184" s="158">
        <v>0</v>
      </c>
      <c r="T184" s="159">
        <f t="shared" si="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146</v>
      </c>
      <c r="AT184" s="160" t="s">
        <v>142</v>
      </c>
      <c r="AU184" s="160" t="s">
        <v>147</v>
      </c>
      <c r="AY184" s="14" t="s">
        <v>139</v>
      </c>
      <c r="BE184" s="161">
        <f t="shared" si="4"/>
        <v>0</v>
      </c>
      <c r="BF184" s="161">
        <f t="shared" si="5"/>
        <v>0</v>
      </c>
      <c r="BG184" s="161">
        <f t="shared" si="6"/>
        <v>0</v>
      </c>
      <c r="BH184" s="161">
        <f t="shared" si="7"/>
        <v>0</v>
      </c>
      <c r="BI184" s="161">
        <f t="shared" si="8"/>
        <v>0</v>
      </c>
      <c r="BJ184" s="14" t="s">
        <v>147</v>
      </c>
      <c r="BK184" s="161">
        <f t="shared" si="9"/>
        <v>0</v>
      </c>
      <c r="BL184" s="14" t="s">
        <v>146</v>
      </c>
      <c r="BM184" s="160" t="s">
        <v>294</v>
      </c>
    </row>
    <row r="185" spans="1:65" s="2" customFormat="1" ht="37.799999999999997" customHeight="1">
      <c r="A185" s="29"/>
      <c r="B185" s="147"/>
      <c r="C185" s="162" t="s">
        <v>295</v>
      </c>
      <c r="D185" s="162" t="s">
        <v>158</v>
      </c>
      <c r="E185" s="163" t="s">
        <v>296</v>
      </c>
      <c r="F185" s="164" t="s">
        <v>550</v>
      </c>
      <c r="G185" s="165" t="s">
        <v>221</v>
      </c>
      <c r="H185" s="166">
        <v>63.636000000000003</v>
      </c>
      <c r="I185" s="167"/>
      <c r="J185" s="168">
        <f t="shared" si="0"/>
        <v>0</v>
      </c>
      <c r="K185" s="169"/>
      <c r="L185" s="170"/>
      <c r="M185" s="171" t="s">
        <v>1</v>
      </c>
      <c r="N185" s="172" t="s">
        <v>40</v>
      </c>
      <c r="O185" s="58"/>
      <c r="P185" s="158">
        <f t="shared" si="1"/>
        <v>0</v>
      </c>
      <c r="Q185" s="158">
        <v>3.9E-2</v>
      </c>
      <c r="R185" s="158">
        <f t="shared" si="2"/>
        <v>2.4818039999999999</v>
      </c>
      <c r="S185" s="158">
        <v>0</v>
      </c>
      <c r="T185" s="159">
        <f t="shared" si="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162</v>
      </c>
      <c r="AT185" s="160" t="s">
        <v>158</v>
      </c>
      <c r="AU185" s="160" t="s">
        <v>147</v>
      </c>
      <c r="AY185" s="14" t="s">
        <v>139</v>
      </c>
      <c r="BE185" s="161">
        <f t="shared" si="4"/>
        <v>0</v>
      </c>
      <c r="BF185" s="161">
        <f t="shared" si="5"/>
        <v>0</v>
      </c>
      <c r="BG185" s="161">
        <f t="shared" si="6"/>
        <v>0</v>
      </c>
      <c r="BH185" s="161">
        <f t="shared" si="7"/>
        <v>0</v>
      </c>
      <c r="BI185" s="161">
        <f t="shared" si="8"/>
        <v>0</v>
      </c>
      <c r="BJ185" s="14" t="s">
        <v>147</v>
      </c>
      <c r="BK185" s="161">
        <f t="shared" si="9"/>
        <v>0</v>
      </c>
      <c r="BL185" s="14" t="s">
        <v>146</v>
      </c>
      <c r="BM185" s="160" t="s">
        <v>297</v>
      </c>
    </row>
    <row r="186" spans="1:65" s="2" customFormat="1" ht="37.799999999999997" customHeight="1">
      <c r="A186" s="29"/>
      <c r="B186" s="147"/>
      <c r="C186" s="162" t="s">
        <v>298</v>
      </c>
      <c r="D186" s="162" t="s">
        <v>158</v>
      </c>
      <c r="E186" s="163" t="s">
        <v>299</v>
      </c>
      <c r="F186" s="164" t="s">
        <v>549</v>
      </c>
      <c r="G186" s="165" t="s">
        <v>221</v>
      </c>
      <c r="H186" s="166">
        <v>31.818000000000001</v>
      </c>
      <c r="I186" s="167"/>
      <c r="J186" s="168">
        <f t="shared" si="0"/>
        <v>0</v>
      </c>
      <c r="K186" s="169"/>
      <c r="L186" s="170"/>
      <c r="M186" s="171" t="s">
        <v>1</v>
      </c>
      <c r="N186" s="172" t="s">
        <v>40</v>
      </c>
      <c r="O186" s="58"/>
      <c r="P186" s="158">
        <f t="shared" si="1"/>
        <v>0</v>
      </c>
      <c r="Q186" s="158">
        <v>0.38</v>
      </c>
      <c r="R186" s="158">
        <f t="shared" si="2"/>
        <v>12.09084</v>
      </c>
      <c r="S186" s="158">
        <v>0</v>
      </c>
      <c r="T186" s="159">
        <f t="shared" si="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162</v>
      </c>
      <c r="AT186" s="160" t="s">
        <v>158</v>
      </c>
      <c r="AU186" s="160" t="s">
        <v>147</v>
      </c>
      <c r="AY186" s="14" t="s">
        <v>139</v>
      </c>
      <c r="BE186" s="161">
        <f t="shared" si="4"/>
        <v>0</v>
      </c>
      <c r="BF186" s="161">
        <f t="shared" si="5"/>
        <v>0</v>
      </c>
      <c r="BG186" s="161">
        <f t="shared" si="6"/>
        <v>0</v>
      </c>
      <c r="BH186" s="161">
        <f t="shared" si="7"/>
        <v>0</v>
      </c>
      <c r="BI186" s="161">
        <f t="shared" si="8"/>
        <v>0</v>
      </c>
      <c r="BJ186" s="14" t="s">
        <v>147</v>
      </c>
      <c r="BK186" s="161">
        <f t="shared" si="9"/>
        <v>0</v>
      </c>
      <c r="BL186" s="14" t="s">
        <v>146</v>
      </c>
      <c r="BM186" s="160" t="s">
        <v>300</v>
      </c>
    </row>
    <row r="187" spans="1:65" s="2" customFormat="1" ht="24.15" customHeight="1">
      <c r="A187" s="29"/>
      <c r="B187" s="147"/>
      <c r="C187" s="148" t="s">
        <v>301</v>
      </c>
      <c r="D187" s="148" t="s">
        <v>142</v>
      </c>
      <c r="E187" s="149" t="s">
        <v>302</v>
      </c>
      <c r="F187" s="150" t="s">
        <v>303</v>
      </c>
      <c r="G187" s="151" t="s">
        <v>193</v>
      </c>
      <c r="H187" s="152">
        <v>118</v>
      </c>
      <c r="I187" s="153"/>
      <c r="J187" s="154">
        <f t="shared" si="0"/>
        <v>0</v>
      </c>
      <c r="K187" s="155"/>
      <c r="L187" s="30"/>
      <c r="M187" s="156" t="s">
        <v>1</v>
      </c>
      <c r="N187" s="157" t="s">
        <v>40</v>
      </c>
      <c r="O187" s="58"/>
      <c r="P187" s="158">
        <f t="shared" si="1"/>
        <v>0</v>
      </c>
      <c r="Q187" s="158">
        <v>0.12665999999999999</v>
      </c>
      <c r="R187" s="158">
        <f t="shared" si="2"/>
        <v>14.945879999999999</v>
      </c>
      <c r="S187" s="158">
        <v>0</v>
      </c>
      <c r="T187" s="159">
        <f t="shared" si="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146</v>
      </c>
      <c r="AT187" s="160" t="s">
        <v>142</v>
      </c>
      <c r="AU187" s="160" t="s">
        <v>147</v>
      </c>
      <c r="AY187" s="14" t="s">
        <v>139</v>
      </c>
      <c r="BE187" s="161">
        <f t="shared" si="4"/>
        <v>0</v>
      </c>
      <c r="BF187" s="161">
        <f t="shared" si="5"/>
        <v>0</v>
      </c>
      <c r="BG187" s="161">
        <f t="shared" si="6"/>
        <v>0</v>
      </c>
      <c r="BH187" s="161">
        <f t="shared" si="7"/>
        <v>0</v>
      </c>
      <c r="BI187" s="161">
        <f t="shared" si="8"/>
        <v>0</v>
      </c>
      <c r="BJ187" s="14" t="s">
        <v>147</v>
      </c>
      <c r="BK187" s="161">
        <f t="shared" si="9"/>
        <v>0</v>
      </c>
      <c r="BL187" s="14" t="s">
        <v>146</v>
      </c>
      <c r="BM187" s="160" t="s">
        <v>304</v>
      </c>
    </row>
    <row r="188" spans="1:65" s="2" customFormat="1" ht="16.5" customHeight="1">
      <c r="A188" s="29"/>
      <c r="B188" s="147"/>
      <c r="C188" s="162" t="s">
        <v>305</v>
      </c>
      <c r="D188" s="162" t="s">
        <v>158</v>
      </c>
      <c r="E188" s="163" t="s">
        <v>306</v>
      </c>
      <c r="F188" s="164" t="s">
        <v>307</v>
      </c>
      <c r="G188" s="165" t="s">
        <v>221</v>
      </c>
      <c r="H188" s="166">
        <v>474.36</v>
      </c>
      <c r="I188" s="167"/>
      <c r="J188" s="168">
        <f t="shared" si="0"/>
        <v>0</v>
      </c>
      <c r="K188" s="169"/>
      <c r="L188" s="170"/>
      <c r="M188" s="171" t="s">
        <v>1</v>
      </c>
      <c r="N188" s="172" t="s">
        <v>40</v>
      </c>
      <c r="O188" s="58"/>
      <c r="P188" s="158">
        <f t="shared" si="1"/>
        <v>0</v>
      </c>
      <c r="Q188" s="158">
        <v>2.2499999999999999E-2</v>
      </c>
      <c r="R188" s="158">
        <f t="shared" si="2"/>
        <v>10.6731</v>
      </c>
      <c r="S188" s="158">
        <v>0</v>
      </c>
      <c r="T188" s="159">
        <f t="shared" si="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162</v>
      </c>
      <c r="AT188" s="160" t="s">
        <v>158</v>
      </c>
      <c r="AU188" s="160" t="s">
        <v>147</v>
      </c>
      <c r="AY188" s="14" t="s">
        <v>139</v>
      </c>
      <c r="BE188" s="161">
        <f t="shared" si="4"/>
        <v>0</v>
      </c>
      <c r="BF188" s="161">
        <f t="shared" si="5"/>
        <v>0</v>
      </c>
      <c r="BG188" s="161">
        <f t="shared" si="6"/>
        <v>0</v>
      </c>
      <c r="BH188" s="161">
        <f t="shared" si="7"/>
        <v>0</v>
      </c>
      <c r="BI188" s="161">
        <f t="shared" si="8"/>
        <v>0</v>
      </c>
      <c r="BJ188" s="14" t="s">
        <v>147</v>
      </c>
      <c r="BK188" s="161">
        <f t="shared" si="9"/>
        <v>0</v>
      </c>
      <c r="BL188" s="14" t="s">
        <v>146</v>
      </c>
      <c r="BM188" s="160" t="s">
        <v>308</v>
      </c>
    </row>
    <row r="189" spans="1:65" s="12" customFormat="1" ht="25.95" customHeight="1">
      <c r="B189" s="134"/>
      <c r="D189" s="135" t="s">
        <v>73</v>
      </c>
      <c r="E189" s="136" t="s">
        <v>279</v>
      </c>
      <c r="F189" s="136" t="s">
        <v>309</v>
      </c>
      <c r="I189" s="137"/>
      <c r="J189" s="138">
        <f>BK189</f>
        <v>0</v>
      </c>
      <c r="L189" s="134"/>
      <c r="M189" s="139"/>
      <c r="N189" s="140"/>
      <c r="O189" s="140"/>
      <c r="P189" s="141">
        <f>P190</f>
        <v>0</v>
      </c>
      <c r="Q189" s="140"/>
      <c r="R189" s="141">
        <f>R190</f>
        <v>9.2340000000000005E-2</v>
      </c>
      <c r="S189" s="140"/>
      <c r="T189" s="142">
        <f>T190</f>
        <v>0</v>
      </c>
      <c r="AR189" s="135" t="s">
        <v>81</v>
      </c>
      <c r="AT189" s="143" t="s">
        <v>73</v>
      </c>
      <c r="AU189" s="143" t="s">
        <v>74</v>
      </c>
      <c r="AY189" s="135" t="s">
        <v>139</v>
      </c>
      <c r="BK189" s="144">
        <f>BK190</f>
        <v>0</v>
      </c>
    </row>
    <row r="190" spans="1:65" s="12" customFormat="1" ht="22.8" customHeight="1">
      <c r="B190" s="134"/>
      <c r="D190" s="135" t="s">
        <v>73</v>
      </c>
      <c r="E190" s="145" t="s">
        <v>310</v>
      </c>
      <c r="F190" s="145" t="s">
        <v>311</v>
      </c>
      <c r="I190" s="137"/>
      <c r="J190" s="146">
        <f>BK190</f>
        <v>0</v>
      </c>
      <c r="L190" s="134"/>
      <c r="M190" s="139"/>
      <c r="N190" s="140"/>
      <c r="O190" s="140"/>
      <c r="P190" s="141">
        <f>SUM(P191:P192)</f>
        <v>0</v>
      </c>
      <c r="Q190" s="140"/>
      <c r="R190" s="141">
        <f>SUM(R191:R192)</f>
        <v>9.2340000000000005E-2</v>
      </c>
      <c r="S190" s="140"/>
      <c r="T190" s="142">
        <f>SUM(T191:T192)</f>
        <v>0</v>
      </c>
      <c r="AR190" s="135" t="s">
        <v>81</v>
      </c>
      <c r="AT190" s="143" t="s">
        <v>73</v>
      </c>
      <c r="AU190" s="143" t="s">
        <v>81</v>
      </c>
      <c r="AY190" s="135" t="s">
        <v>139</v>
      </c>
      <c r="BK190" s="144">
        <f>SUM(BK191:BK192)</f>
        <v>0</v>
      </c>
    </row>
    <row r="191" spans="1:65" s="2" customFormat="1" ht="24.15" customHeight="1">
      <c r="A191" s="29"/>
      <c r="B191" s="147"/>
      <c r="C191" s="148" t="s">
        <v>312</v>
      </c>
      <c r="D191" s="148" t="s">
        <v>142</v>
      </c>
      <c r="E191" s="149" t="s">
        <v>313</v>
      </c>
      <c r="F191" s="150" t="s">
        <v>314</v>
      </c>
      <c r="G191" s="151" t="s">
        <v>221</v>
      </c>
      <c r="H191" s="152">
        <v>1</v>
      </c>
      <c r="I191" s="153"/>
      <c r="J191" s="154">
        <f>ROUND(I191*H191,2)</f>
        <v>0</v>
      </c>
      <c r="K191" s="155"/>
      <c r="L191" s="30"/>
      <c r="M191" s="156" t="s">
        <v>1</v>
      </c>
      <c r="N191" s="157" t="s">
        <v>40</v>
      </c>
      <c r="O191" s="58"/>
      <c r="P191" s="158">
        <f>O191*H191</f>
        <v>0</v>
      </c>
      <c r="Q191" s="158">
        <v>3.4000000000000002E-4</v>
      </c>
      <c r="R191" s="158">
        <f>Q191*H191</f>
        <v>3.4000000000000002E-4</v>
      </c>
      <c r="S191" s="158">
        <v>0</v>
      </c>
      <c r="T191" s="159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146</v>
      </c>
      <c r="AT191" s="160" t="s">
        <v>142</v>
      </c>
      <c r="AU191" s="160" t="s">
        <v>147</v>
      </c>
      <c r="AY191" s="14" t="s">
        <v>139</v>
      </c>
      <c r="BE191" s="161">
        <f>IF(N191="základná",J191,0)</f>
        <v>0</v>
      </c>
      <c r="BF191" s="161">
        <f>IF(N191="znížená",J191,0)</f>
        <v>0</v>
      </c>
      <c r="BG191" s="161">
        <f>IF(N191="zákl. prenesená",J191,0)</f>
        <v>0</v>
      </c>
      <c r="BH191" s="161">
        <f>IF(N191="zníž. prenesená",J191,0)</f>
        <v>0</v>
      </c>
      <c r="BI191" s="161">
        <f>IF(N191="nulová",J191,0)</f>
        <v>0</v>
      </c>
      <c r="BJ191" s="14" t="s">
        <v>147</v>
      </c>
      <c r="BK191" s="161">
        <f>ROUND(I191*H191,2)</f>
        <v>0</v>
      </c>
      <c r="BL191" s="14" t="s">
        <v>146</v>
      </c>
      <c r="BM191" s="160" t="s">
        <v>315</v>
      </c>
    </row>
    <row r="192" spans="1:65" s="2" customFormat="1" ht="16.5" customHeight="1">
      <c r="A192" s="29"/>
      <c r="B192" s="147"/>
      <c r="C192" s="162" t="s">
        <v>316</v>
      </c>
      <c r="D192" s="162" t="s">
        <v>158</v>
      </c>
      <c r="E192" s="163" t="s">
        <v>317</v>
      </c>
      <c r="F192" s="164" t="s">
        <v>318</v>
      </c>
      <c r="G192" s="165" t="s">
        <v>221</v>
      </c>
      <c r="H192" s="166">
        <v>1</v>
      </c>
      <c r="I192" s="167"/>
      <c r="J192" s="168">
        <f>ROUND(I192*H192,2)</f>
        <v>0</v>
      </c>
      <c r="K192" s="169"/>
      <c r="L192" s="170"/>
      <c r="M192" s="173" t="s">
        <v>1</v>
      </c>
      <c r="N192" s="174" t="s">
        <v>40</v>
      </c>
      <c r="O192" s="175"/>
      <c r="P192" s="176">
        <f>O192*H192</f>
        <v>0</v>
      </c>
      <c r="Q192" s="176">
        <v>9.1999999999999998E-2</v>
      </c>
      <c r="R192" s="176">
        <f>Q192*H192</f>
        <v>9.1999999999999998E-2</v>
      </c>
      <c r="S192" s="176">
        <v>0</v>
      </c>
      <c r="T192" s="177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162</v>
      </c>
      <c r="AT192" s="160" t="s">
        <v>158</v>
      </c>
      <c r="AU192" s="160" t="s">
        <v>147</v>
      </c>
      <c r="AY192" s="14" t="s">
        <v>139</v>
      </c>
      <c r="BE192" s="161">
        <f>IF(N192="základná",J192,0)</f>
        <v>0</v>
      </c>
      <c r="BF192" s="161">
        <f>IF(N192="znížená",J192,0)</f>
        <v>0</v>
      </c>
      <c r="BG192" s="161">
        <f>IF(N192="zákl. prenesená",J192,0)</f>
        <v>0</v>
      </c>
      <c r="BH192" s="161">
        <f>IF(N192="zníž. prenesená",J192,0)</f>
        <v>0</v>
      </c>
      <c r="BI192" s="161">
        <f>IF(N192="nulová",J192,0)</f>
        <v>0</v>
      </c>
      <c r="BJ192" s="14" t="s">
        <v>147</v>
      </c>
      <c r="BK192" s="161">
        <f>ROUND(I192*H192,2)</f>
        <v>0</v>
      </c>
      <c r="BL192" s="14" t="s">
        <v>146</v>
      </c>
      <c r="BM192" s="160" t="s">
        <v>319</v>
      </c>
    </row>
    <row r="193" spans="1:31" s="2" customFormat="1" ht="6.9" customHeight="1">
      <c r="A193" s="29"/>
      <c r="B193" s="47"/>
      <c r="C193" s="48"/>
      <c r="D193" s="48"/>
      <c r="E193" s="48"/>
      <c r="F193" s="48"/>
      <c r="G193" s="48"/>
      <c r="H193" s="48"/>
      <c r="I193" s="48"/>
      <c r="J193" s="48"/>
      <c r="K193" s="48"/>
      <c r="L193" s="30"/>
      <c r="M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</row>
    <row r="194" spans="1:31" ht="10.199999999999999"/>
    <row r="195" spans="1:31" ht="14.4" customHeight="1">
      <c r="B195" s="226" t="s">
        <v>551</v>
      </c>
      <c r="C195" s="226"/>
      <c r="D195" s="226"/>
      <c r="E195" s="226"/>
      <c r="F195" s="226"/>
      <c r="G195" s="226"/>
      <c r="H195" s="226"/>
      <c r="I195" s="226"/>
      <c r="J195" s="226"/>
    </row>
    <row r="196" spans="1:31" ht="14.4" customHeight="1">
      <c r="B196" s="226"/>
      <c r="C196" s="226"/>
      <c r="D196" s="226"/>
      <c r="E196" s="226"/>
      <c r="F196" s="226"/>
      <c r="G196" s="226"/>
      <c r="H196" s="226"/>
      <c r="I196" s="226"/>
      <c r="J196" s="226"/>
    </row>
    <row r="197" spans="1:31" ht="14.4" customHeight="1">
      <c r="B197" s="226"/>
      <c r="C197" s="226"/>
      <c r="D197" s="226"/>
      <c r="E197" s="226"/>
      <c r="F197" s="226"/>
      <c r="G197" s="226"/>
      <c r="H197" s="226"/>
      <c r="I197" s="226"/>
      <c r="J197" s="226"/>
    </row>
    <row r="198" spans="1:31" ht="10.199999999999999"/>
    <row r="199" spans="1:31" ht="10.199999999999999"/>
    <row r="200" spans="1:31" ht="14.4" customHeight="1">
      <c r="C200" s="226" t="s">
        <v>552</v>
      </c>
      <c r="D200" s="226"/>
      <c r="E200" s="226"/>
      <c r="F200" s="226"/>
      <c r="G200" s="226"/>
      <c r="H200" s="226"/>
      <c r="I200" s="226"/>
      <c r="J200" s="226"/>
    </row>
    <row r="201" spans="1:31" ht="14.4" customHeight="1">
      <c r="C201" s="226"/>
      <c r="D201" s="226"/>
      <c r="E201" s="226"/>
      <c r="F201" s="226"/>
      <c r="G201" s="226"/>
      <c r="H201" s="226"/>
      <c r="I201" s="226"/>
      <c r="J201" s="226"/>
    </row>
    <row r="202" spans="1:31" ht="14.4" customHeight="1">
      <c r="C202" s="226"/>
      <c r="D202" s="226"/>
      <c r="E202" s="226"/>
      <c r="F202" s="226"/>
      <c r="G202" s="226"/>
      <c r="H202" s="226"/>
      <c r="I202" s="226"/>
      <c r="J202" s="226"/>
    </row>
    <row r="203" spans="1:31" ht="10.199999999999999"/>
  </sheetData>
  <autoFilter ref="C135:K192" xr:uid="{00000000-0009-0000-0000-000001000000}"/>
  <mergeCells count="11">
    <mergeCell ref="C200:J202"/>
    <mergeCell ref="E87:H87"/>
    <mergeCell ref="E126:H126"/>
    <mergeCell ref="E128:H128"/>
    <mergeCell ref="L2:V2"/>
    <mergeCell ref="B195:J19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1"/>
  <sheetViews>
    <sheetView showGridLines="0" topLeftCell="A153" workbookViewId="0">
      <selection activeCell="C168" sqref="C168:J170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534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0" t="s">
        <v>320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ROUND((SUM(BE127:BE159)),  2)</f>
        <v>0</v>
      </c>
      <c r="G33" s="100"/>
      <c r="H33" s="100"/>
      <c r="I33" s="101">
        <v>0.2</v>
      </c>
      <c r="J33" s="99">
        <f>ROUND(((SUM(BE127:BE159))*I33),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ROUND((SUM(BF127:BF159)),  2)</f>
        <v>0</v>
      </c>
      <c r="G34" s="100"/>
      <c r="H34" s="100"/>
      <c r="I34" s="101">
        <v>0.2</v>
      </c>
      <c r="J34" s="99">
        <f>ROUND(((SUM(BF127:BF159))*I34),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ROUND((SUM(BG127:BG159)),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ROUND((SUM(BH127:BH159)),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ROUND((SUM(BI127:BI159)),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0" t="str">
        <f>E9</f>
        <v>SO01_02 - Rekonštrukcia chodníkov a odstavných plôch na ul. Zimná v km ZÚ - 0,505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95" hidden="1" customHeight="1">
      <c r="B99" s="119"/>
      <c r="D99" s="120" t="s">
        <v>108</v>
      </c>
      <c r="E99" s="121"/>
      <c r="F99" s="121"/>
      <c r="G99" s="121"/>
      <c r="H99" s="121"/>
      <c r="I99" s="121"/>
      <c r="J99" s="122">
        <f>J132</f>
        <v>0</v>
      </c>
      <c r="L99" s="119"/>
    </row>
    <row r="100" spans="1:31" s="9" customFormat="1" ht="24.9" hidden="1" customHeight="1">
      <c r="B100" s="115"/>
      <c r="D100" s="116" t="s">
        <v>111</v>
      </c>
      <c r="E100" s="117"/>
      <c r="F100" s="117"/>
      <c r="G100" s="117"/>
      <c r="H100" s="117"/>
      <c r="I100" s="117"/>
      <c r="J100" s="118">
        <f>J134</f>
        <v>0</v>
      </c>
      <c r="L100" s="115"/>
    </row>
    <row r="101" spans="1:31" s="10" customFormat="1" ht="19.95" hidden="1" customHeight="1">
      <c r="B101" s="119"/>
      <c r="D101" s="120" t="s">
        <v>112</v>
      </c>
      <c r="E101" s="121"/>
      <c r="F101" s="121"/>
      <c r="G101" s="121"/>
      <c r="H101" s="121"/>
      <c r="I101" s="121"/>
      <c r="J101" s="122">
        <f>J135</f>
        <v>0</v>
      </c>
      <c r="L101" s="119"/>
    </row>
    <row r="102" spans="1:31" s="10" customFormat="1" ht="19.95" hidden="1" customHeight="1">
      <c r="B102" s="119"/>
      <c r="D102" s="120" t="s">
        <v>113</v>
      </c>
      <c r="E102" s="121"/>
      <c r="F102" s="121"/>
      <c r="G102" s="121"/>
      <c r="H102" s="121"/>
      <c r="I102" s="121"/>
      <c r="J102" s="122">
        <f>J141</f>
        <v>0</v>
      </c>
      <c r="L102" s="119"/>
    </row>
    <row r="103" spans="1:31" s="10" customFormat="1" ht="19.95" hidden="1" customHeight="1">
      <c r="B103" s="119"/>
      <c r="D103" s="120" t="s">
        <v>114</v>
      </c>
      <c r="E103" s="121"/>
      <c r="F103" s="121"/>
      <c r="G103" s="121"/>
      <c r="H103" s="121"/>
      <c r="I103" s="121"/>
      <c r="J103" s="122">
        <f>J144</f>
        <v>0</v>
      </c>
      <c r="L103" s="119"/>
    </row>
    <row r="104" spans="1:31" s="9" customFormat="1" ht="24.9" hidden="1" customHeight="1">
      <c r="B104" s="115"/>
      <c r="D104" s="116" t="s">
        <v>119</v>
      </c>
      <c r="E104" s="117"/>
      <c r="F104" s="117"/>
      <c r="G104" s="117"/>
      <c r="H104" s="117"/>
      <c r="I104" s="117"/>
      <c r="J104" s="118">
        <f>J146</f>
        <v>0</v>
      </c>
      <c r="L104" s="115"/>
    </row>
    <row r="105" spans="1:31" s="10" customFormat="1" ht="19.95" hidden="1" customHeight="1">
      <c r="B105" s="119"/>
      <c r="D105" s="120" t="s">
        <v>120</v>
      </c>
      <c r="E105" s="121"/>
      <c r="F105" s="121"/>
      <c r="G105" s="121"/>
      <c r="H105" s="121"/>
      <c r="I105" s="121"/>
      <c r="J105" s="122">
        <f>J147</f>
        <v>0</v>
      </c>
      <c r="L105" s="119"/>
    </row>
    <row r="106" spans="1:31" s="10" customFormat="1" ht="19.95" hidden="1" customHeight="1">
      <c r="B106" s="119"/>
      <c r="D106" s="120" t="s">
        <v>321</v>
      </c>
      <c r="E106" s="121"/>
      <c r="F106" s="121"/>
      <c r="G106" s="121"/>
      <c r="H106" s="121"/>
      <c r="I106" s="121"/>
      <c r="J106" s="122">
        <f>J150</f>
        <v>0</v>
      </c>
      <c r="L106" s="119"/>
    </row>
    <row r="107" spans="1:31" s="10" customFormat="1" ht="19.95" hidden="1" customHeight="1">
      <c r="B107" s="119"/>
      <c r="D107" s="120" t="s">
        <v>122</v>
      </c>
      <c r="E107" s="121"/>
      <c r="F107" s="121"/>
      <c r="G107" s="121"/>
      <c r="H107" s="121"/>
      <c r="I107" s="121"/>
      <c r="J107" s="122">
        <f>J155</f>
        <v>0</v>
      </c>
      <c r="L107" s="119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t="10.199999999999999" hidden="1"/>
    <row r="111" spans="1:31" ht="10.199999999999999" hidden="1"/>
    <row r="112" spans="1:31" ht="10.199999999999999" hidden="1"/>
    <row r="113" spans="1:63" s="2" customFormat="1" ht="6.9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" customHeight="1">
      <c r="A114" s="29"/>
      <c r="B114" s="30"/>
      <c r="C114" s="18" t="s">
        <v>125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15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6.5" customHeight="1">
      <c r="A117" s="29"/>
      <c r="B117" s="30"/>
      <c r="C117" s="29"/>
      <c r="D117" s="29"/>
      <c r="E117" s="222" t="str">
        <f>E7</f>
        <v>Podpora dobudovania základnej technickej infraštruktúry v Dobšinej.</v>
      </c>
      <c r="F117" s="223"/>
      <c r="G117" s="223"/>
      <c r="H117" s="223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98</v>
      </c>
      <c r="D118" s="29"/>
      <c r="E118" s="29" t="s">
        <v>535</v>
      </c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30" customHeight="1">
      <c r="A119" s="29"/>
      <c r="B119" s="30"/>
      <c r="C119" s="29"/>
      <c r="D119" s="29"/>
      <c r="E119" s="180" t="str">
        <f>E9</f>
        <v>SO01_02 - Rekonštrukcia chodníkov a odstavných plôch na ul. Zimná v km ZÚ - 0,505</v>
      </c>
      <c r="F119" s="224"/>
      <c r="G119" s="224"/>
      <c r="H119" s="224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19</v>
      </c>
      <c r="D121" s="29"/>
      <c r="E121" s="29"/>
      <c r="F121" s="22" t="str">
        <f>F12</f>
        <v xml:space="preserve"> </v>
      </c>
      <c r="G121" s="29"/>
      <c r="H121" s="29"/>
      <c r="I121" s="24" t="s">
        <v>21</v>
      </c>
      <c r="J121" s="55" t="str">
        <f>IF(J12="","",J12)</f>
        <v/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15" customHeight="1">
      <c r="A123" s="29"/>
      <c r="B123" s="30"/>
      <c r="C123" s="24" t="s">
        <v>22</v>
      </c>
      <c r="D123" s="29"/>
      <c r="E123" s="29"/>
      <c r="F123" s="22" t="str">
        <f>E15</f>
        <v xml:space="preserve">Mesto Dobšiná </v>
      </c>
      <c r="G123" s="29"/>
      <c r="H123" s="29"/>
      <c r="I123" s="24" t="s">
        <v>29</v>
      </c>
      <c r="J123" s="27">
        <f>E21</f>
        <v>0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15" customHeight="1">
      <c r="A124" s="29"/>
      <c r="B124" s="30"/>
      <c r="C124" s="24" t="s">
        <v>27</v>
      </c>
      <c r="D124" s="29"/>
      <c r="E124" s="29"/>
      <c r="F124" s="22" t="str">
        <f>IF(E18="","",E18)</f>
        <v>Vyplň údaj</v>
      </c>
      <c r="G124" s="29"/>
      <c r="H124" s="29"/>
      <c r="I124" s="24" t="s">
        <v>32</v>
      </c>
      <c r="J124" s="27" t="str">
        <f>E24</f>
        <v xml:space="preserve">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126</v>
      </c>
      <c r="D126" s="126" t="s">
        <v>59</v>
      </c>
      <c r="E126" s="126" t="s">
        <v>55</v>
      </c>
      <c r="F126" s="126" t="s">
        <v>56</v>
      </c>
      <c r="G126" s="126" t="s">
        <v>127</v>
      </c>
      <c r="H126" s="126" t="s">
        <v>128</v>
      </c>
      <c r="I126" s="126" t="s">
        <v>129</v>
      </c>
      <c r="J126" s="127" t="s">
        <v>102</v>
      </c>
      <c r="K126" s="128" t="s">
        <v>130</v>
      </c>
      <c r="L126" s="129"/>
      <c r="M126" s="62" t="s">
        <v>1</v>
      </c>
      <c r="N126" s="63" t="s">
        <v>38</v>
      </c>
      <c r="O126" s="63" t="s">
        <v>131</v>
      </c>
      <c r="P126" s="63" t="s">
        <v>132</v>
      </c>
      <c r="Q126" s="63" t="s">
        <v>133</v>
      </c>
      <c r="R126" s="63" t="s">
        <v>134</v>
      </c>
      <c r="S126" s="63" t="s">
        <v>135</v>
      </c>
      <c r="T126" s="64" t="s">
        <v>136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8" customHeight="1">
      <c r="A127" s="29"/>
      <c r="B127" s="30"/>
      <c r="C127" s="69" t="s">
        <v>103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P128+P134+P146</f>
        <v>0</v>
      </c>
      <c r="Q127" s="66"/>
      <c r="R127" s="131">
        <f>R128+R134+R146</f>
        <v>905.47958000000006</v>
      </c>
      <c r="S127" s="66"/>
      <c r="T127" s="132">
        <f>T128+T134+T146</f>
        <v>579.53800000000001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73</v>
      </c>
      <c r="AU127" s="14" t="s">
        <v>104</v>
      </c>
      <c r="BK127" s="133">
        <f>BK128+BK134+BK146</f>
        <v>0</v>
      </c>
    </row>
    <row r="128" spans="1:63" s="12" customFormat="1" ht="25.95" customHeight="1">
      <c r="B128" s="134"/>
      <c r="D128" s="135" t="s">
        <v>73</v>
      </c>
      <c r="E128" s="136" t="s">
        <v>137</v>
      </c>
      <c r="F128" s="136" t="s">
        <v>138</v>
      </c>
      <c r="I128" s="137"/>
      <c r="J128" s="138">
        <f>BK128</f>
        <v>0</v>
      </c>
      <c r="L128" s="134"/>
      <c r="M128" s="139"/>
      <c r="N128" s="140"/>
      <c r="O128" s="140"/>
      <c r="P128" s="141">
        <f>P129+P132</f>
        <v>0</v>
      </c>
      <c r="Q128" s="140"/>
      <c r="R128" s="141">
        <f>R129+R132</f>
        <v>0</v>
      </c>
      <c r="S128" s="140"/>
      <c r="T128" s="142">
        <f>T129+T132</f>
        <v>0</v>
      </c>
      <c r="AR128" s="135" t="s">
        <v>81</v>
      </c>
      <c r="AT128" s="143" t="s">
        <v>73</v>
      </c>
      <c r="AU128" s="143" t="s">
        <v>74</v>
      </c>
      <c r="AY128" s="135" t="s">
        <v>139</v>
      </c>
      <c r="BK128" s="144">
        <f>BK129+BK132</f>
        <v>0</v>
      </c>
    </row>
    <row r="129" spans="1:65" s="12" customFormat="1" ht="22.8" customHeight="1">
      <c r="B129" s="134"/>
      <c r="D129" s="135" t="s">
        <v>73</v>
      </c>
      <c r="E129" s="145" t="s">
        <v>140</v>
      </c>
      <c r="F129" s="145" t="s">
        <v>141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SUM(P130:P131)</f>
        <v>0</v>
      </c>
      <c r="Q129" s="140"/>
      <c r="R129" s="141">
        <f>SUM(R130:R131)</f>
        <v>0</v>
      </c>
      <c r="S129" s="140"/>
      <c r="T129" s="142">
        <f>SUM(T130:T131)</f>
        <v>0</v>
      </c>
      <c r="AR129" s="135" t="s">
        <v>81</v>
      </c>
      <c r="AT129" s="143" t="s">
        <v>73</v>
      </c>
      <c r="AU129" s="143" t="s">
        <v>81</v>
      </c>
      <c r="AY129" s="135" t="s">
        <v>139</v>
      </c>
      <c r="BK129" s="144">
        <f>SUM(BK130:BK131)</f>
        <v>0</v>
      </c>
    </row>
    <row r="130" spans="1:65" s="2" customFormat="1" ht="24.15" customHeight="1">
      <c r="A130" s="29"/>
      <c r="B130" s="147"/>
      <c r="C130" s="148" t="s">
        <v>81</v>
      </c>
      <c r="D130" s="148" t="s">
        <v>142</v>
      </c>
      <c r="E130" s="149" t="s">
        <v>143</v>
      </c>
      <c r="F130" s="150" t="s">
        <v>144</v>
      </c>
      <c r="G130" s="151" t="s">
        <v>145</v>
      </c>
      <c r="H130" s="152">
        <v>44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40</v>
      </c>
      <c r="O130" s="5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146</v>
      </c>
      <c r="AT130" s="160" t="s">
        <v>142</v>
      </c>
      <c r="AU130" s="160" t="s">
        <v>147</v>
      </c>
      <c r="AY130" s="14" t="s">
        <v>139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147</v>
      </c>
      <c r="BK130" s="161">
        <f>ROUND(I130*H130,2)</f>
        <v>0</v>
      </c>
      <c r="BL130" s="14" t="s">
        <v>146</v>
      </c>
      <c r="BM130" s="160" t="s">
        <v>322</v>
      </c>
    </row>
    <row r="131" spans="1:65" s="2" customFormat="1" ht="24.15" customHeight="1">
      <c r="A131" s="29"/>
      <c r="B131" s="147"/>
      <c r="C131" s="148" t="s">
        <v>147</v>
      </c>
      <c r="D131" s="148" t="s">
        <v>142</v>
      </c>
      <c r="E131" s="149" t="s">
        <v>149</v>
      </c>
      <c r="F131" s="150" t="s">
        <v>150</v>
      </c>
      <c r="G131" s="151" t="s">
        <v>145</v>
      </c>
      <c r="H131" s="152">
        <v>44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146</v>
      </c>
      <c r="AT131" s="160" t="s">
        <v>142</v>
      </c>
      <c r="AU131" s="160" t="s">
        <v>147</v>
      </c>
      <c r="AY131" s="14" t="s">
        <v>139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147</v>
      </c>
      <c r="BK131" s="161">
        <f>ROUND(I131*H131,2)</f>
        <v>0</v>
      </c>
      <c r="BL131" s="14" t="s">
        <v>146</v>
      </c>
      <c r="BM131" s="160" t="s">
        <v>323</v>
      </c>
    </row>
    <row r="132" spans="1:65" s="12" customFormat="1" ht="22.8" customHeight="1">
      <c r="B132" s="134"/>
      <c r="D132" s="135" t="s">
        <v>73</v>
      </c>
      <c r="E132" s="145" t="s">
        <v>164</v>
      </c>
      <c r="F132" s="145" t="s">
        <v>165</v>
      </c>
      <c r="I132" s="137"/>
      <c r="J132" s="146">
        <f>BK132</f>
        <v>0</v>
      </c>
      <c r="L132" s="134"/>
      <c r="M132" s="139"/>
      <c r="N132" s="140"/>
      <c r="O132" s="140"/>
      <c r="P132" s="141">
        <f>P133</f>
        <v>0</v>
      </c>
      <c r="Q132" s="140"/>
      <c r="R132" s="141">
        <f>R133</f>
        <v>0</v>
      </c>
      <c r="S132" s="140"/>
      <c r="T132" s="142">
        <f>T133</f>
        <v>0</v>
      </c>
      <c r="AR132" s="135" t="s">
        <v>81</v>
      </c>
      <c r="AT132" s="143" t="s">
        <v>73</v>
      </c>
      <c r="AU132" s="143" t="s">
        <v>81</v>
      </c>
      <c r="AY132" s="135" t="s">
        <v>139</v>
      </c>
      <c r="BK132" s="144">
        <f>BK133</f>
        <v>0</v>
      </c>
    </row>
    <row r="133" spans="1:65" s="2" customFormat="1" ht="24.15" customHeight="1">
      <c r="A133" s="29"/>
      <c r="B133" s="147"/>
      <c r="C133" s="148" t="s">
        <v>154</v>
      </c>
      <c r="D133" s="148" t="s">
        <v>142</v>
      </c>
      <c r="E133" s="149" t="s">
        <v>167</v>
      </c>
      <c r="F133" s="150" t="s">
        <v>324</v>
      </c>
      <c r="G133" s="151" t="s">
        <v>169</v>
      </c>
      <c r="H133" s="152">
        <v>1051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146</v>
      </c>
      <c r="AT133" s="160" t="s">
        <v>142</v>
      </c>
      <c r="AU133" s="160" t="s">
        <v>147</v>
      </c>
      <c r="AY133" s="14" t="s">
        <v>139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147</v>
      </c>
      <c r="BK133" s="161">
        <f>ROUND(I133*H133,2)</f>
        <v>0</v>
      </c>
      <c r="BL133" s="14" t="s">
        <v>146</v>
      </c>
      <c r="BM133" s="160" t="s">
        <v>325</v>
      </c>
    </row>
    <row r="134" spans="1:65" s="12" customFormat="1" ht="25.95" customHeight="1">
      <c r="B134" s="134"/>
      <c r="D134" s="135" t="s">
        <v>73</v>
      </c>
      <c r="E134" s="136" t="s">
        <v>183</v>
      </c>
      <c r="F134" s="136" t="s">
        <v>184</v>
      </c>
      <c r="I134" s="137"/>
      <c r="J134" s="138">
        <f>BK134</f>
        <v>0</v>
      </c>
      <c r="L134" s="134"/>
      <c r="M134" s="139"/>
      <c r="N134" s="140"/>
      <c r="O134" s="140"/>
      <c r="P134" s="141">
        <f>P135+P141+P144</f>
        <v>0</v>
      </c>
      <c r="Q134" s="140"/>
      <c r="R134" s="141">
        <f>R135+R141+R144</f>
        <v>0</v>
      </c>
      <c r="S134" s="140"/>
      <c r="T134" s="142">
        <f>T135+T141+T144</f>
        <v>579.53800000000001</v>
      </c>
      <c r="AR134" s="135" t="s">
        <v>81</v>
      </c>
      <c r="AT134" s="143" t="s">
        <v>73</v>
      </c>
      <c r="AU134" s="143" t="s">
        <v>74</v>
      </c>
      <c r="AY134" s="135" t="s">
        <v>139</v>
      </c>
      <c r="BK134" s="144">
        <f>BK135+BK141+BK144</f>
        <v>0</v>
      </c>
    </row>
    <row r="135" spans="1:65" s="12" customFormat="1" ht="22.8" customHeight="1">
      <c r="B135" s="134"/>
      <c r="D135" s="135" t="s">
        <v>73</v>
      </c>
      <c r="E135" s="145" t="s">
        <v>185</v>
      </c>
      <c r="F135" s="145" t="s">
        <v>186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SUM(P136:P140)</f>
        <v>0</v>
      </c>
      <c r="Q135" s="140"/>
      <c r="R135" s="141">
        <f>SUM(R136:R140)</f>
        <v>0</v>
      </c>
      <c r="S135" s="140"/>
      <c r="T135" s="142">
        <f>SUM(T136:T140)</f>
        <v>579.53800000000001</v>
      </c>
      <c r="AR135" s="135" t="s">
        <v>81</v>
      </c>
      <c r="AT135" s="143" t="s">
        <v>73</v>
      </c>
      <c r="AU135" s="143" t="s">
        <v>81</v>
      </c>
      <c r="AY135" s="135" t="s">
        <v>139</v>
      </c>
      <c r="BK135" s="144">
        <f>SUM(BK136:BK140)</f>
        <v>0</v>
      </c>
    </row>
    <row r="136" spans="1:65" s="2" customFormat="1" ht="24.15" customHeight="1">
      <c r="A136" s="29"/>
      <c r="B136" s="147"/>
      <c r="C136" s="148" t="s">
        <v>146</v>
      </c>
      <c r="D136" s="148" t="s">
        <v>142</v>
      </c>
      <c r="E136" s="149" t="s">
        <v>326</v>
      </c>
      <c r="F136" s="150" t="s">
        <v>327</v>
      </c>
      <c r="G136" s="151" t="s">
        <v>169</v>
      </c>
      <c r="H136" s="152">
        <v>566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9.8000000000000004E-2</v>
      </c>
      <c r="T136" s="159">
        <f>S136*H136</f>
        <v>55.468000000000004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146</v>
      </c>
      <c r="AT136" s="160" t="s">
        <v>142</v>
      </c>
      <c r="AU136" s="160" t="s">
        <v>147</v>
      </c>
      <c r="AY136" s="14" t="s">
        <v>139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147</v>
      </c>
      <c r="BK136" s="161">
        <f>ROUND(I136*H136,2)</f>
        <v>0</v>
      </c>
      <c r="BL136" s="14" t="s">
        <v>146</v>
      </c>
      <c r="BM136" s="160" t="s">
        <v>328</v>
      </c>
    </row>
    <row r="137" spans="1:65" s="2" customFormat="1" ht="33" customHeight="1">
      <c r="A137" s="29"/>
      <c r="B137" s="147"/>
      <c r="C137" s="148" t="s">
        <v>166</v>
      </c>
      <c r="D137" s="148" t="s">
        <v>142</v>
      </c>
      <c r="E137" s="149" t="s">
        <v>187</v>
      </c>
      <c r="F137" s="150" t="s">
        <v>188</v>
      </c>
      <c r="G137" s="151" t="s">
        <v>169</v>
      </c>
      <c r="H137" s="152">
        <v>566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40</v>
      </c>
      <c r="O137" s="58"/>
      <c r="P137" s="158">
        <f>O137*H137</f>
        <v>0</v>
      </c>
      <c r="Q137" s="158">
        <v>0</v>
      </c>
      <c r="R137" s="158">
        <f>Q137*H137</f>
        <v>0</v>
      </c>
      <c r="S137" s="158">
        <v>0.4</v>
      </c>
      <c r="T137" s="159">
        <f>S137*H137</f>
        <v>226.4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146</v>
      </c>
      <c r="AT137" s="160" t="s">
        <v>142</v>
      </c>
      <c r="AU137" s="160" t="s">
        <v>147</v>
      </c>
      <c r="AY137" s="14" t="s">
        <v>139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147</v>
      </c>
      <c r="BK137" s="161">
        <f>ROUND(I137*H137,2)</f>
        <v>0</v>
      </c>
      <c r="BL137" s="14" t="s">
        <v>146</v>
      </c>
      <c r="BM137" s="160" t="s">
        <v>329</v>
      </c>
    </row>
    <row r="138" spans="1:65" s="2" customFormat="1" ht="24.15" customHeight="1">
      <c r="A138" s="29"/>
      <c r="B138" s="147"/>
      <c r="C138" s="148" t="s">
        <v>175</v>
      </c>
      <c r="D138" s="148" t="s">
        <v>142</v>
      </c>
      <c r="E138" s="149" t="s">
        <v>330</v>
      </c>
      <c r="F138" s="150" t="s">
        <v>331</v>
      </c>
      <c r="G138" s="151" t="s">
        <v>169</v>
      </c>
      <c r="H138" s="152">
        <v>371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0.26</v>
      </c>
      <c r="T138" s="159">
        <f>S138*H138</f>
        <v>96.460000000000008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146</v>
      </c>
      <c r="AT138" s="160" t="s">
        <v>142</v>
      </c>
      <c r="AU138" s="160" t="s">
        <v>147</v>
      </c>
      <c r="AY138" s="14" t="s">
        <v>139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147</v>
      </c>
      <c r="BK138" s="161">
        <f>ROUND(I138*H138,2)</f>
        <v>0</v>
      </c>
      <c r="BL138" s="14" t="s">
        <v>146</v>
      </c>
      <c r="BM138" s="160" t="s">
        <v>332</v>
      </c>
    </row>
    <row r="139" spans="1:65" s="2" customFormat="1" ht="24.15" customHeight="1">
      <c r="A139" s="29"/>
      <c r="B139" s="147"/>
      <c r="C139" s="148" t="s">
        <v>179</v>
      </c>
      <c r="D139" s="148" t="s">
        <v>142</v>
      </c>
      <c r="E139" s="149" t="s">
        <v>333</v>
      </c>
      <c r="F139" s="150" t="s">
        <v>334</v>
      </c>
      <c r="G139" s="151" t="s">
        <v>169</v>
      </c>
      <c r="H139" s="152">
        <v>100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0.432</v>
      </c>
      <c r="T139" s="159">
        <f>S139*H139</f>
        <v>43.2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146</v>
      </c>
      <c r="AT139" s="160" t="s">
        <v>142</v>
      </c>
      <c r="AU139" s="160" t="s">
        <v>147</v>
      </c>
      <c r="AY139" s="14" t="s">
        <v>139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147</v>
      </c>
      <c r="BK139" s="161">
        <f>ROUND(I139*H139,2)</f>
        <v>0</v>
      </c>
      <c r="BL139" s="14" t="s">
        <v>146</v>
      </c>
      <c r="BM139" s="160" t="s">
        <v>335</v>
      </c>
    </row>
    <row r="140" spans="1:65" s="2" customFormat="1" ht="24.15" customHeight="1">
      <c r="A140" s="29"/>
      <c r="B140" s="147"/>
      <c r="C140" s="148" t="s">
        <v>162</v>
      </c>
      <c r="D140" s="148" t="s">
        <v>142</v>
      </c>
      <c r="E140" s="149" t="s">
        <v>336</v>
      </c>
      <c r="F140" s="150" t="s">
        <v>337</v>
      </c>
      <c r="G140" s="151" t="s">
        <v>193</v>
      </c>
      <c r="H140" s="152">
        <v>687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40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0.23</v>
      </c>
      <c r="T140" s="159">
        <f>S140*H140</f>
        <v>158.01000000000002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146</v>
      </c>
      <c r="AT140" s="160" t="s">
        <v>142</v>
      </c>
      <c r="AU140" s="160" t="s">
        <v>147</v>
      </c>
      <c r="AY140" s="14" t="s">
        <v>139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147</v>
      </c>
      <c r="BK140" s="161">
        <f>ROUND(I140*H140,2)</f>
        <v>0</v>
      </c>
      <c r="BL140" s="14" t="s">
        <v>146</v>
      </c>
      <c r="BM140" s="160" t="s">
        <v>338</v>
      </c>
    </row>
    <row r="141" spans="1:65" s="12" customFormat="1" ht="22.8" customHeight="1">
      <c r="B141" s="134"/>
      <c r="D141" s="135" t="s">
        <v>73</v>
      </c>
      <c r="E141" s="145" t="s">
        <v>195</v>
      </c>
      <c r="F141" s="145" t="s">
        <v>196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SUM(P142:P143)</f>
        <v>0</v>
      </c>
      <c r="Q141" s="140"/>
      <c r="R141" s="141">
        <f>SUM(R142:R143)</f>
        <v>0</v>
      </c>
      <c r="S141" s="140"/>
      <c r="T141" s="142">
        <f>SUM(T142:T143)</f>
        <v>0</v>
      </c>
      <c r="AR141" s="135" t="s">
        <v>81</v>
      </c>
      <c r="AT141" s="143" t="s">
        <v>73</v>
      </c>
      <c r="AU141" s="143" t="s">
        <v>81</v>
      </c>
      <c r="AY141" s="135" t="s">
        <v>139</v>
      </c>
      <c r="BK141" s="144">
        <f>SUM(BK142:BK143)</f>
        <v>0</v>
      </c>
    </row>
    <row r="142" spans="1:65" s="2" customFormat="1" ht="33" customHeight="1">
      <c r="A142" s="29"/>
      <c r="B142" s="147"/>
      <c r="C142" s="148" t="s">
        <v>190</v>
      </c>
      <c r="D142" s="148" t="s">
        <v>142</v>
      </c>
      <c r="E142" s="149" t="s">
        <v>198</v>
      </c>
      <c r="F142" s="150" t="s">
        <v>199</v>
      </c>
      <c r="G142" s="151" t="s">
        <v>161</v>
      </c>
      <c r="H142" s="152">
        <v>579.53800000000001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146</v>
      </c>
      <c r="AT142" s="160" t="s">
        <v>142</v>
      </c>
      <c r="AU142" s="160" t="s">
        <v>147</v>
      </c>
      <c r="AY142" s="14" t="s">
        <v>139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147</v>
      </c>
      <c r="BK142" s="161">
        <f>ROUND(I142*H142,2)</f>
        <v>0</v>
      </c>
      <c r="BL142" s="14" t="s">
        <v>146</v>
      </c>
      <c r="BM142" s="160" t="s">
        <v>339</v>
      </c>
    </row>
    <row r="143" spans="1:65" s="2" customFormat="1" ht="24.15" customHeight="1">
      <c r="A143" s="29"/>
      <c r="B143" s="147"/>
      <c r="C143" s="148" t="s">
        <v>197</v>
      </c>
      <c r="D143" s="148" t="s">
        <v>142</v>
      </c>
      <c r="E143" s="149" t="s">
        <v>202</v>
      </c>
      <c r="F143" s="150" t="s">
        <v>203</v>
      </c>
      <c r="G143" s="151" t="s">
        <v>161</v>
      </c>
      <c r="H143" s="152">
        <v>2897.69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146</v>
      </c>
      <c r="AT143" s="160" t="s">
        <v>142</v>
      </c>
      <c r="AU143" s="160" t="s">
        <v>147</v>
      </c>
      <c r="AY143" s="14" t="s">
        <v>139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147</v>
      </c>
      <c r="BK143" s="161">
        <f>ROUND(I143*H143,2)</f>
        <v>0</v>
      </c>
      <c r="BL143" s="14" t="s">
        <v>146</v>
      </c>
      <c r="BM143" s="160" t="s">
        <v>340</v>
      </c>
    </row>
    <row r="144" spans="1:65" s="12" customFormat="1" ht="22.8" customHeight="1">
      <c r="B144" s="134"/>
      <c r="D144" s="135" t="s">
        <v>73</v>
      </c>
      <c r="E144" s="145" t="s">
        <v>205</v>
      </c>
      <c r="F144" s="145" t="s">
        <v>206</v>
      </c>
      <c r="I144" s="137"/>
      <c r="J144" s="146">
        <f>BK144</f>
        <v>0</v>
      </c>
      <c r="L144" s="134"/>
      <c r="M144" s="139"/>
      <c r="N144" s="140"/>
      <c r="O144" s="140"/>
      <c r="P144" s="141">
        <f>P145</f>
        <v>0</v>
      </c>
      <c r="Q144" s="140"/>
      <c r="R144" s="141">
        <f>R145</f>
        <v>0</v>
      </c>
      <c r="S144" s="140"/>
      <c r="T144" s="142">
        <f>T145</f>
        <v>0</v>
      </c>
      <c r="AR144" s="135" t="s">
        <v>81</v>
      </c>
      <c r="AT144" s="143" t="s">
        <v>73</v>
      </c>
      <c r="AU144" s="143" t="s">
        <v>81</v>
      </c>
      <c r="AY144" s="135" t="s">
        <v>139</v>
      </c>
      <c r="BK144" s="144">
        <f>BK145</f>
        <v>0</v>
      </c>
    </row>
    <row r="145" spans="1:65" s="2" customFormat="1" ht="24.15" customHeight="1">
      <c r="A145" s="29"/>
      <c r="B145" s="147"/>
      <c r="C145" s="148" t="s">
        <v>201</v>
      </c>
      <c r="D145" s="148" t="s">
        <v>142</v>
      </c>
      <c r="E145" s="149" t="s">
        <v>208</v>
      </c>
      <c r="F145" s="150" t="s">
        <v>209</v>
      </c>
      <c r="G145" s="151" t="s">
        <v>161</v>
      </c>
      <c r="H145" s="152">
        <v>579.53800000000001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146</v>
      </c>
      <c r="AT145" s="160" t="s">
        <v>142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341</v>
      </c>
    </row>
    <row r="146" spans="1:65" s="12" customFormat="1" ht="25.95" customHeight="1">
      <c r="B146" s="134"/>
      <c r="D146" s="135" t="s">
        <v>73</v>
      </c>
      <c r="E146" s="136" t="s">
        <v>238</v>
      </c>
      <c r="F146" s="136" t="s">
        <v>239</v>
      </c>
      <c r="I146" s="137"/>
      <c r="J146" s="138">
        <f>BK146</f>
        <v>0</v>
      </c>
      <c r="L146" s="134"/>
      <c r="M146" s="139"/>
      <c r="N146" s="140"/>
      <c r="O146" s="140"/>
      <c r="P146" s="141">
        <f>P147+P150+P155</f>
        <v>0</v>
      </c>
      <c r="Q146" s="140"/>
      <c r="R146" s="141">
        <f>R147+R150+R155</f>
        <v>905.47958000000006</v>
      </c>
      <c r="S146" s="140"/>
      <c r="T146" s="142">
        <f>T147+T150+T155</f>
        <v>0</v>
      </c>
      <c r="AR146" s="135" t="s">
        <v>81</v>
      </c>
      <c r="AT146" s="143" t="s">
        <v>73</v>
      </c>
      <c r="AU146" s="143" t="s">
        <v>74</v>
      </c>
      <c r="AY146" s="135" t="s">
        <v>139</v>
      </c>
      <c r="BK146" s="144">
        <f>BK147+BK150+BK155</f>
        <v>0</v>
      </c>
    </row>
    <row r="147" spans="1:65" s="12" customFormat="1" ht="22.8" customHeight="1">
      <c r="B147" s="134"/>
      <c r="D147" s="135" t="s">
        <v>73</v>
      </c>
      <c r="E147" s="145" t="s">
        <v>240</v>
      </c>
      <c r="F147" s="145" t="s">
        <v>241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SUM(P148:P149)</f>
        <v>0</v>
      </c>
      <c r="Q147" s="140"/>
      <c r="R147" s="141">
        <f>SUM(R148:R149)</f>
        <v>373.16079999999999</v>
      </c>
      <c r="S147" s="140"/>
      <c r="T147" s="142">
        <f>SUM(T148:T149)</f>
        <v>0</v>
      </c>
      <c r="AR147" s="135" t="s">
        <v>81</v>
      </c>
      <c r="AT147" s="143" t="s">
        <v>73</v>
      </c>
      <c r="AU147" s="143" t="s">
        <v>81</v>
      </c>
      <c r="AY147" s="135" t="s">
        <v>139</v>
      </c>
      <c r="BK147" s="144">
        <f>SUM(BK148:BK149)</f>
        <v>0</v>
      </c>
    </row>
    <row r="148" spans="1:65" s="2" customFormat="1" ht="24.15" customHeight="1">
      <c r="A148" s="29"/>
      <c r="B148" s="147"/>
      <c r="C148" s="148" t="s">
        <v>207</v>
      </c>
      <c r="D148" s="148" t="s">
        <v>142</v>
      </c>
      <c r="E148" s="149" t="s">
        <v>342</v>
      </c>
      <c r="F148" s="150" t="s">
        <v>343</v>
      </c>
      <c r="G148" s="151" t="s">
        <v>169</v>
      </c>
      <c r="H148" s="152">
        <v>1051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0.27994000000000002</v>
      </c>
      <c r="R148" s="158">
        <f>Q148*H148</f>
        <v>294.21694000000002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146</v>
      </c>
      <c r="AT148" s="160" t="s">
        <v>142</v>
      </c>
      <c r="AU148" s="160" t="s">
        <v>147</v>
      </c>
      <c r="AY148" s="14" t="s">
        <v>139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147</v>
      </c>
      <c r="BK148" s="161">
        <f>ROUND(I148*H148,2)</f>
        <v>0</v>
      </c>
      <c r="BL148" s="14" t="s">
        <v>146</v>
      </c>
      <c r="BM148" s="160" t="s">
        <v>344</v>
      </c>
    </row>
    <row r="149" spans="1:65" s="2" customFormat="1" ht="24.15" customHeight="1">
      <c r="A149" s="29"/>
      <c r="B149" s="147"/>
      <c r="C149" s="148" t="s">
        <v>211</v>
      </c>
      <c r="D149" s="148" t="s">
        <v>142</v>
      </c>
      <c r="E149" s="149" t="s">
        <v>345</v>
      </c>
      <c r="F149" s="150" t="s">
        <v>346</v>
      </c>
      <c r="G149" s="151" t="s">
        <v>169</v>
      </c>
      <c r="H149" s="152">
        <v>171</v>
      </c>
      <c r="I149" s="153"/>
      <c r="J149" s="154">
        <f>ROUND(I149*H149,2)</f>
        <v>0</v>
      </c>
      <c r="K149" s="155"/>
      <c r="L149" s="30"/>
      <c r="M149" s="156" t="s">
        <v>1</v>
      </c>
      <c r="N149" s="157" t="s">
        <v>40</v>
      </c>
      <c r="O149" s="58"/>
      <c r="P149" s="158">
        <f>O149*H149</f>
        <v>0</v>
      </c>
      <c r="Q149" s="158">
        <v>0.46166000000000001</v>
      </c>
      <c r="R149" s="158">
        <f>Q149*H149</f>
        <v>78.943860000000001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146</v>
      </c>
      <c r="AT149" s="160" t="s">
        <v>142</v>
      </c>
      <c r="AU149" s="160" t="s">
        <v>147</v>
      </c>
      <c r="AY149" s="14" t="s">
        <v>139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147</v>
      </c>
      <c r="BK149" s="161">
        <f>ROUND(I149*H149,2)</f>
        <v>0</v>
      </c>
      <c r="BL149" s="14" t="s">
        <v>146</v>
      </c>
      <c r="BM149" s="160" t="s">
        <v>347</v>
      </c>
    </row>
    <row r="150" spans="1:65" s="12" customFormat="1" ht="22.8" customHeight="1">
      <c r="B150" s="134"/>
      <c r="D150" s="135" t="s">
        <v>73</v>
      </c>
      <c r="E150" s="145" t="s">
        <v>348</v>
      </c>
      <c r="F150" s="145" t="s">
        <v>349</v>
      </c>
      <c r="I150" s="137"/>
      <c r="J150" s="146">
        <f>BK150</f>
        <v>0</v>
      </c>
      <c r="L150" s="134"/>
      <c r="M150" s="139"/>
      <c r="N150" s="140"/>
      <c r="O150" s="140"/>
      <c r="P150" s="141">
        <f>SUM(P151:P154)</f>
        <v>0</v>
      </c>
      <c r="Q150" s="140"/>
      <c r="R150" s="141">
        <f>SUM(R151:R154)</f>
        <v>307.62220000000002</v>
      </c>
      <c r="S150" s="140"/>
      <c r="T150" s="142">
        <f>SUM(T151:T154)</f>
        <v>0</v>
      </c>
      <c r="AR150" s="135" t="s">
        <v>81</v>
      </c>
      <c r="AT150" s="143" t="s">
        <v>73</v>
      </c>
      <c r="AU150" s="143" t="s">
        <v>81</v>
      </c>
      <c r="AY150" s="135" t="s">
        <v>139</v>
      </c>
      <c r="BK150" s="144">
        <f>SUM(BK151:BK154)</f>
        <v>0</v>
      </c>
    </row>
    <row r="151" spans="1:65" s="2" customFormat="1" ht="24.15" customHeight="1">
      <c r="A151" s="29"/>
      <c r="B151" s="147"/>
      <c r="C151" s="148" t="s">
        <v>218</v>
      </c>
      <c r="D151" s="148" t="s">
        <v>142</v>
      </c>
      <c r="E151" s="149" t="s">
        <v>350</v>
      </c>
      <c r="F151" s="150" t="s">
        <v>351</v>
      </c>
      <c r="G151" s="151" t="s">
        <v>169</v>
      </c>
      <c r="H151" s="152">
        <v>1051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40</v>
      </c>
      <c r="O151" s="58"/>
      <c r="P151" s="158">
        <f>O151*H151</f>
        <v>0</v>
      </c>
      <c r="Q151" s="158">
        <v>0.112</v>
      </c>
      <c r="R151" s="158">
        <f>Q151*H151</f>
        <v>117.712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146</v>
      </c>
      <c r="AT151" s="160" t="s">
        <v>142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352</v>
      </c>
    </row>
    <row r="152" spans="1:65" s="2" customFormat="1" ht="24.15" customHeight="1">
      <c r="A152" s="29"/>
      <c r="B152" s="147"/>
      <c r="C152" s="162" t="s">
        <v>223</v>
      </c>
      <c r="D152" s="162" t="s">
        <v>158</v>
      </c>
      <c r="E152" s="163" t="s">
        <v>353</v>
      </c>
      <c r="F152" s="164" t="s">
        <v>354</v>
      </c>
      <c r="G152" s="165" t="s">
        <v>169</v>
      </c>
      <c r="H152" s="166">
        <v>1072.02</v>
      </c>
      <c r="I152" s="167"/>
      <c r="J152" s="168">
        <f>ROUND(I152*H152,2)</f>
        <v>0</v>
      </c>
      <c r="K152" s="169"/>
      <c r="L152" s="170"/>
      <c r="M152" s="171" t="s">
        <v>1</v>
      </c>
      <c r="N152" s="172" t="s">
        <v>40</v>
      </c>
      <c r="O152" s="58"/>
      <c r="P152" s="158">
        <f>O152*H152</f>
        <v>0</v>
      </c>
      <c r="Q152" s="158">
        <v>0.13</v>
      </c>
      <c r="R152" s="158">
        <f>Q152*H152</f>
        <v>139.36260000000001</v>
      </c>
      <c r="S152" s="158">
        <v>0</v>
      </c>
      <c r="T152" s="159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162</v>
      </c>
      <c r="AT152" s="160" t="s">
        <v>158</v>
      </c>
      <c r="AU152" s="160" t="s">
        <v>147</v>
      </c>
      <c r="AY152" s="14" t="s">
        <v>139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4" t="s">
        <v>147</v>
      </c>
      <c r="BK152" s="161">
        <f>ROUND(I152*H152,2)</f>
        <v>0</v>
      </c>
      <c r="BL152" s="14" t="s">
        <v>146</v>
      </c>
      <c r="BM152" s="160" t="s">
        <v>355</v>
      </c>
    </row>
    <row r="153" spans="1:65" s="2" customFormat="1" ht="24.15" customHeight="1">
      <c r="A153" s="29"/>
      <c r="B153" s="147"/>
      <c r="C153" s="148" t="s">
        <v>231</v>
      </c>
      <c r="D153" s="148" t="s">
        <v>142</v>
      </c>
      <c r="E153" s="149" t="s">
        <v>356</v>
      </c>
      <c r="F153" s="150" t="s">
        <v>357</v>
      </c>
      <c r="G153" s="151" t="s">
        <v>169</v>
      </c>
      <c r="H153" s="152">
        <v>171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>O153*H153</f>
        <v>0</v>
      </c>
      <c r="Q153" s="158">
        <v>0.112</v>
      </c>
      <c r="R153" s="158">
        <f>Q153*H153</f>
        <v>19.152000000000001</v>
      </c>
      <c r="S153" s="158">
        <v>0</v>
      </c>
      <c r="T153" s="159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146</v>
      </c>
      <c r="AT153" s="160" t="s">
        <v>142</v>
      </c>
      <c r="AU153" s="160" t="s">
        <v>147</v>
      </c>
      <c r="AY153" s="14" t="s">
        <v>139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147</v>
      </c>
      <c r="BK153" s="161">
        <f>ROUND(I153*H153,2)</f>
        <v>0</v>
      </c>
      <c r="BL153" s="14" t="s">
        <v>146</v>
      </c>
      <c r="BM153" s="160" t="s">
        <v>358</v>
      </c>
    </row>
    <row r="154" spans="1:65" s="2" customFormat="1" ht="24.15" customHeight="1">
      <c r="A154" s="29"/>
      <c r="B154" s="147"/>
      <c r="C154" s="162" t="s">
        <v>235</v>
      </c>
      <c r="D154" s="162" t="s">
        <v>158</v>
      </c>
      <c r="E154" s="163" t="s">
        <v>359</v>
      </c>
      <c r="F154" s="164" t="s">
        <v>360</v>
      </c>
      <c r="G154" s="165" t="s">
        <v>169</v>
      </c>
      <c r="H154" s="166">
        <v>174.42</v>
      </c>
      <c r="I154" s="167"/>
      <c r="J154" s="168">
        <f>ROUND(I154*H154,2)</f>
        <v>0</v>
      </c>
      <c r="K154" s="169"/>
      <c r="L154" s="170"/>
      <c r="M154" s="171" t="s">
        <v>1</v>
      </c>
      <c r="N154" s="172" t="s">
        <v>40</v>
      </c>
      <c r="O154" s="58"/>
      <c r="P154" s="158">
        <f>O154*H154</f>
        <v>0</v>
      </c>
      <c r="Q154" s="158">
        <v>0.18</v>
      </c>
      <c r="R154" s="158">
        <f>Q154*H154</f>
        <v>31.395599999999998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162</v>
      </c>
      <c r="AT154" s="160" t="s">
        <v>158</v>
      </c>
      <c r="AU154" s="160" t="s">
        <v>147</v>
      </c>
      <c r="AY154" s="14" t="s">
        <v>139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147</v>
      </c>
      <c r="BK154" s="161">
        <f>ROUND(I154*H154,2)</f>
        <v>0</v>
      </c>
      <c r="BL154" s="14" t="s">
        <v>146</v>
      </c>
      <c r="BM154" s="160" t="s">
        <v>361</v>
      </c>
    </row>
    <row r="155" spans="1:65" s="12" customFormat="1" ht="22.8" customHeight="1">
      <c r="B155" s="134"/>
      <c r="D155" s="135" t="s">
        <v>73</v>
      </c>
      <c r="E155" s="145" t="s">
        <v>265</v>
      </c>
      <c r="F155" s="145" t="s">
        <v>230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SUM(P156:P159)</f>
        <v>0</v>
      </c>
      <c r="Q155" s="140"/>
      <c r="R155" s="141">
        <f>SUM(R156:R159)</f>
        <v>224.69658000000001</v>
      </c>
      <c r="S155" s="140"/>
      <c r="T155" s="142">
        <f>SUM(T156:T159)</f>
        <v>0</v>
      </c>
      <c r="AR155" s="135" t="s">
        <v>81</v>
      </c>
      <c r="AT155" s="143" t="s">
        <v>73</v>
      </c>
      <c r="AU155" s="143" t="s">
        <v>81</v>
      </c>
      <c r="AY155" s="135" t="s">
        <v>139</v>
      </c>
      <c r="BK155" s="144">
        <f>SUM(BK156:BK159)</f>
        <v>0</v>
      </c>
    </row>
    <row r="156" spans="1:65" s="2" customFormat="1" ht="33" customHeight="1">
      <c r="A156" s="29"/>
      <c r="B156" s="147"/>
      <c r="C156" s="148" t="s">
        <v>242</v>
      </c>
      <c r="D156" s="148" t="s">
        <v>142</v>
      </c>
      <c r="E156" s="149" t="s">
        <v>280</v>
      </c>
      <c r="F156" s="150" t="s">
        <v>281</v>
      </c>
      <c r="G156" s="151" t="s">
        <v>193</v>
      </c>
      <c r="H156" s="152">
        <v>558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40</v>
      </c>
      <c r="O156" s="58"/>
      <c r="P156" s="158">
        <f>O156*H156</f>
        <v>0</v>
      </c>
      <c r="Q156" s="158">
        <v>0.19843</v>
      </c>
      <c r="R156" s="158">
        <f>Q156*H156</f>
        <v>110.72394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146</v>
      </c>
      <c r="AT156" s="160" t="s">
        <v>142</v>
      </c>
      <c r="AU156" s="160" t="s">
        <v>147</v>
      </c>
      <c r="AY156" s="14" t="s">
        <v>139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147</v>
      </c>
      <c r="BK156" s="161">
        <f>ROUND(I156*H156,2)</f>
        <v>0</v>
      </c>
      <c r="BL156" s="14" t="s">
        <v>146</v>
      </c>
      <c r="BM156" s="160" t="s">
        <v>362</v>
      </c>
    </row>
    <row r="157" spans="1:65" s="2" customFormat="1" ht="21.75" customHeight="1">
      <c r="A157" s="29"/>
      <c r="B157" s="147"/>
      <c r="C157" s="162" t="s">
        <v>246</v>
      </c>
      <c r="D157" s="162" t="s">
        <v>158</v>
      </c>
      <c r="E157" s="163" t="s">
        <v>284</v>
      </c>
      <c r="F157" s="164" t="s">
        <v>285</v>
      </c>
      <c r="G157" s="165" t="s">
        <v>221</v>
      </c>
      <c r="H157" s="166">
        <v>429.25</v>
      </c>
      <c r="I157" s="167"/>
      <c r="J157" s="168">
        <f>ROUND(I157*H157,2)</f>
        <v>0</v>
      </c>
      <c r="K157" s="169"/>
      <c r="L157" s="170"/>
      <c r="M157" s="171" t="s">
        <v>1</v>
      </c>
      <c r="N157" s="172" t="s">
        <v>40</v>
      </c>
      <c r="O157" s="58"/>
      <c r="P157" s="158">
        <f>O157*H157</f>
        <v>0</v>
      </c>
      <c r="Q157" s="158">
        <v>8.1000000000000003E-2</v>
      </c>
      <c r="R157" s="158">
        <f>Q157*H157</f>
        <v>34.76925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162</v>
      </c>
      <c r="AT157" s="160" t="s">
        <v>158</v>
      </c>
      <c r="AU157" s="160" t="s">
        <v>147</v>
      </c>
      <c r="AY157" s="14" t="s">
        <v>139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147</v>
      </c>
      <c r="BK157" s="161">
        <f>ROUND(I157*H157,2)</f>
        <v>0</v>
      </c>
      <c r="BL157" s="14" t="s">
        <v>146</v>
      </c>
      <c r="BM157" s="160" t="s">
        <v>363</v>
      </c>
    </row>
    <row r="158" spans="1:65" s="2" customFormat="1" ht="24.15" customHeight="1">
      <c r="A158" s="29"/>
      <c r="B158" s="147"/>
      <c r="C158" s="162" t="s">
        <v>8</v>
      </c>
      <c r="D158" s="162" t="s">
        <v>158</v>
      </c>
      <c r="E158" s="163" t="s">
        <v>364</v>
      </c>
      <c r="F158" s="164" t="s">
        <v>365</v>
      </c>
      <c r="G158" s="165" t="s">
        <v>221</v>
      </c>
      <c r="H158" s="166">
        <v>134.33000000000001</v>
      </c>
      <c r="I158" s="167"/>
      <c r="J158" s="168">
        <f>ROUND(I158*H158,2)</f>
        <v>0</v>
      </c>
      <c r="K158" s="169"/>
      <c r="L158" s="170"/>
      <c r="M158" s="171" t="s">
        <v>1</v>
      </c>
      <c r="N158" s="172" t="s">
        <v>40</v>
      </c>
      <c r="O158" s="58"/>
      <c r="P158" s="158">
        <f>O158*H158</f>
        <v>0</v>
      </c>
      <c r="Q158" s="158">
        <v>4.8000000000000001E-2</v>
      </c>
      <c r="R158" s="158">
        <f>Q158*H158</f>
        <v>6.4478400000000011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162</v>
      </c>
      <c r="AT158" s="160" t="s">
        <v>158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366</v>
      </c>
    </row>
    <row r="159" spans="1:65" s="2" customFormat="1" ht="33" customHeight="1">
      <c r="A159" s="29"/>
      <c r="B159" s="147"/>
      <c r="C159" s="148" t="s">
        <v>227</v>
      </c>
      <c r="D159" s="148" t="s">
        <v>142</v>
      </c>
      <c r="E159" s="149" t="s">
        <v>288</v>
      </c>
      <c r="F159" s="150" t="s">
        <v>289</v>
      </c>
      <c r="G159" s="151" t="s">
        <v>221</v>
      </c>
      <c r="H159" s="152">
        <v>45</v>
      </c>
      <c r="I159" s="153"/>
      <c r="J159" s="154">
        <f>ROUND(I159*H159,2)</f>
        <v>0</v>
      </c>
      <c r="K159" s="155"/>
      <c r="L159" s="30"/>
      <c r="M159" s="178" t="s">
        <v>1</v>
      </c>
      <c r="N159" s="179" t="s">
        <v>40</v>
      </c>
      <c r="O159" s="175"/>
      <c r="P159" s="176">
        <f>O159*H159</f>
        <v>0</v>
      </c>
      <c r="Q159" s="176">
        <v>1.6167899999999999</v>
      </c>
      <c r="R159" s="176">
        <f>Q159*H159</f>
        <v>72.755549999999999</v>
      </c>
      <c r="S159" s="176">
        <v>0</v>
      </c>
      <c r="T159" s="177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146</v>
      </c>
      <c r="AT159" s="160" t="s">
        <v>142</v>
      </c>
      <c r="AU159" s="160" t="s">
        <v>147</v>
      </c>
      <c r="AY159" s="14" t="s">
        <v>139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147</v>
      </c>
      <c r="BK159" s="161">
        <f>ROUND(I159*H159,2)</f>
        <v>0</v>
      </c>
      <c r="BL159" s="14" t="s">
        <v>146</v>
      </c>
      <c r="BM159" s="160" t="s">
        <v>367</v>
      </c>
    </row>
    <row r="160" spans="1:65" s="2" customFormat="1" ht="6.9" customHeight="1">
      <c r="A160" s="29"/>
      <c r="B160" s="47"/>
      <c r="C160" s="48"/>
      <c r="D160" s="48"/>
      <c r="E160" s="48"/>
      <c r="F160" s="48"/>
      <c r="G160" s="48"/>
      <c r="H160" s="48"/>
      <c r="I160" s="48"/>
      <c r="J160" s="48"/>
      <c r="K160" s="48"/>
      <c r="L160" s="30"/>
      <c r="M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  <row r="161" spans="3:10" ht="10.199999999999999"/>
    <row r="162" spans="3:10" ht="14.4" customHeight="1">
      <c r="C162" s="226" t="s">
        <v>551</v>
      </c>
      <c r="D162" s="226"/>
      <c r="E162" s="226"/>
      <c r="F162" s="226"/>
      <c r="G162" s="226"/>
      <c r="H162" s="226"/>
      <c r="I162" s="226"/>
      <c r="J162" s="226"/>
    </row>
    <row r="163" spans="3:10" ht="14.4" customHeight="1">
      <c r="C163" s="226"/>
      <c r="D163" s="226"/>
      <c r="E163" s="226"/>
      <c r="F163" s="226"/>
      <c r="G163" s="226"/>
      <c r="H163" s="226"/>
      <c r="I163" s="226"/>
      <c r="J163" s="226"/>
    </row>
    <row r="164" spans="3:10" ht="14.4" customHeight="1">
      <c r="C164" s="226"/>
      <c r="D164" s="226"/>
      <c r="E164" s="226"/>
      <c r="F164" s="226"/>
      <c r="G164" s="226"/>
      <c r="H164" s="226"/>
      <c r="I164" s="226"/>
      <c r="J164" s="226"/>
    </row>
    <row r="165" spans="3:10" ht="14.4" customHeight="1">
      <c r="C165" s="226"/>
      <c r="D165" s="226"/>
      <c r="E165" s="226"/>
      <c r="F165" s="226"/>
      <c r="G165" s="226"/>
      <c r="H165" s="226"/>
      <c r="I165" s="226"/>
      <c r="J165" s="226"/>
    </row>
    <row r="166" spans="3:10" ht="10.199999999999999"/>
    <row r="167" spans="3:10" ht="10.199999999999999"/>
    <row r="168" spans="3:10" ht="14.4" customHeight="1">
      <c r="C168" s="226" t="s">
        <v>552</v>
      </c>
      <c r="D168" s="226"/>
      <c r="E168" s="226"/>
      <c r="F168" s="226"/>
      <c r="G168" s="226"/>
      <c r="H168" s="226"/>
      <c r="I168" s="226"/>
      <c r="J168" s="226"/>
    </row>
    <row r="169" spans="3:10" ht="14.4" customHeight="1">
      <c r="C169" s="226"/>
      <c r="D169" s="226"/>
      <c r="E169" s="226"/>
      <c r="F169" s="226"/>
      <c r="G169" s="226"/>
      <c r="H169" s="226"/>
      <c r="I169" s="226"/>
      <c r="J169" s="226"/>
    </row>
    <row r="170" spans="3:10" ht="14.4" customHeight="1">
      <c r="C170" s="226"/>
      <c r="D170" s="226"/>
      <c r="E170" s="226"/>
      <c r="F170" s="226"/>
      <c r="G170" s="226"/>
      <c r="H170" s="226"/>
      <c r="I170" s="226"/>
      <c r="J170" s="226"/>
    </row>
    <row r="171" spans="3:10" ht="10.199999999999999"/>
  </sheetData>
  <autoFilter ref="C126:K159" xr:uid="{00000000-0009-0000-0000-000002000000}"/>
  <mergeCells count="11">
    <mergeCell ref="C168:J170"/>
    <mergeCell ref="E87:H87"/>
    <mergeCell ref="E117:H117"/>
    <mergeCell ref="E119:H119"/>
    <mergeCell ref="L2:V2"/>
    <mergeCell ref="C162:J16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06"/>
  <sheetViews>
    <sheetView showGridLines="0" topLeftCell="A187" workbookViewId="0">
      <selection activeCell="C203" sqref="C203:J20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86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537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0" t="s">
        <v>368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ROUND(J138,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ROUND((SUM(BE138:BE193)),  2)</f>
        <v>0</v>
      </c>
      <c r="G33" s="100"/>
      <c r="H33" s="100"/>
      <c r="I33" s="101">
        <v>0.2</v>
      </c>
      <c r="J33" s="99">
        <f>ROUND(((SUM(BE138:BE193))*I33),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ROUND((SUM(BF138:BF193)),  2)</f>
        <v>0</v>
      </c>
      <c r="G34" s="100"/>
      <c r="H34" s="100"/>
      <c r="I34" s="101">
        <v>0.2</v>
      </c>
      <c r="J34" s="99">
        <f>ROUND(((SUM(BF138:BF193))*I34),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ROUND((SUM(BG138:BG193)),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ROUND((SUM(BH138:BH193)),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ROUND((SUM(BI138:BI193)),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0" t="str">
        <f>E9</f>
        <v>SO02_01 - Rekonštrukcia cesty  na ul. Zimná v km 0,505 - KÚ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J138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2:12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J139</f>
        <v>0</v>
      </c>
      <c r="L97" s="115"/>
    </row>
    <row r="98" spans="2:12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J140</f>
        <v>0</v>
      </c>
      <c r="L98" s="119"/>
    </row>
    <row r="99" spans="2:12" s="10" customFormat="1" ht="19.95" hidden="1" customHeight="1">
      <c r="B99" s="119"/>
      <c r="D99" s="120" t="s">
        <v>107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2:12" s="10" customFormat="1" ht="19.95" hidden="1" customHeight="1">
      <c r="B100" s="119"/>
      <c r="D100" s="120" t="s">
        <v>108</v>
      </c>
      <c r="E100" s="121"/>
      <c r="F100" s="121"/>
      <c r="G100" s="121"/>
      <c r="H100" s="121"/>
      <c r="I100" s="121"/>
      <c r="J100" s="122">
        <f>J146</f>
        <v>0</v>
      </c>
      <c r="L100" s="119"/>
    </row>
    <row r="101" spans="2:12" s="9" customFormat="1" ht="24.9" hidden="1" customHeight="1">
      <c r="B101" s="115"/>
      <c r="D101" s="116" t="s">
        <v>109</v>
      </c>
      <c r="E101" s="117"/>
      <c r="F101" s="117"/>
      <c r="G101" s="117"/>
      <c r="H101" s="117"/>
      <c r="I101" s="117"/>
      <c r="J101" s="118">
        <f>J148</f>
        <v>0</v>
      </c>
      <c r="L101" s="115"/>
    </row>
    <row r="102" spans="2:12" s="10" customFormat="1" ht="19.95" hidden="1" customHeight="1">
      <c r="B102" s="119"/>
      <c r="D102" s="120" t="s">
        <v>110</v>
      </c>
      <c r="E102" s="121"/>
      <c r="F102" s="121"/>
      <c r="G102" s="121"/>
      <c r="H102" s="121"/>
      <c r="I102" s="121"/>
      <c r="J102" s="122">
        <f>J149</f>
        <v>0</v>
      </c>
      <c r="L102" s="119"/>
    </row>
    <row r="103" spans="2:12" s="9" customFormat="1" ht="24.9" hidden="1" customHeight="1">
      <c r="B103" s="115"/>
      <c r="D103" s="116" t="s">
        <v>109</v>
      </c>
      <c r="E103" s="117"/>
      <c r="F103" s="117"/>
      <c r="G103" s="117"/>
      <c r="H103" s="117"/>
      <c r="I103" s="117"/>
      <c r="J103" s="118">
        <f>J152</f>
        <v>0</v>
      </c>
      <c r="L103" s="115"/>
    </row>
    <row r="104" spans="2:12" s="10" customFormat="1" ht="19.95" hidden="1" customHeight="1">
      <c r="B104" s="119"/>
      <c r="D104" s="120" t="s">
        <v>110</v>
      </c>
      <c r="E104" s="121"/>
      <c r="F104" s="121"/>
      <c r="G104" s="121"/>
      <c r="H104" s="121"/>
      <c r="I104" s="121"/>
      <c r="J104" s="122">
        <f>J153</f>
        <v>0</v>
      </c>
      <c r="L104" s="119"/>
    </row>
    <row r="105" spans="2:12" s="9" customFormat="1" ht="24.9" hidden="1" customHeight="1">
      <c r="B105" s="115"/>
      <c r="D105" s="116" t="s">
        <v>111</v>
      </c>
      <c r="E105" s="117"/>
      <c r="F105" s="117"/>
      <c r="G105" s="117"/>
      <c r="H105" s="117"/>
      <c r="I105" s="117"/>
      <c r="J105" s="118">
        <f>J155</f>
        <v>0</v>
      </c>
      <c r="L105" s="115"/>
    </row>
    <row r="106" spans="2:12" s="10" customFormat="1" ht="19.95" hidden="1" customHeight="1">
      <c r="B106" s="119"/>
      <c r="D106" s="120" t="s">
        <v>112</v>
      </c>
      <c r="E106" s="121"/>
      <c r="F106" s="121"/>
      <c r="G106" s="121"/>
      <c r="H106" s="121"/>
      <c r="I106" s="121"/>
      <c r="J106" s="122">
        <f>J156</f>
        <v>0</v>
      </c>
      <c r="L106" s="119"/>
    </row>
    <row r="107" spans="2:12" s="10" customFormat="1" ht="19.95" hidden="1" customHeight="1">
      <c r="B107" s="119"/>
      <c r="D107" s="120" t="s">
        <v>113</v>
      </c>
      <c r="E107" s="121"/>
      <c r="F107" s="121"/>
      <c r="G107" s="121"/>
      <c r="H107" s="121"/>
      <c r="I107" s="121"/>
      <c r="J107" s="122">
        <f>J159</f>
        <v>0</v>
      </c>
      <c r="L107" s="119"/>
    </row>
    <row r="108" spans="2:12" s="10" customFormat="1" ht="19.95" hidden="1" customHeight="1">
      <c r="B108" s="119"/>
      <c r="D108" s="120" t="s">
        <v>114</v>
      </c>
      <c r="E108" s="121"/>
      <c r="F108" s="121"/>
      <c r="G108" s="121"/>
      <c r="H108" s="121"/>
      <c r="I108" s="121"/>
      <c r="J108" s="122">
        <f>J162</f>
        <v>0</v>
      </c>
      <c r="L108" s="119"/>
    </row>
    <row r="109" spans="2:12" s="9" customFormat="1" ht="24.9" hidden="1" customHeight="1">
      <c r="B109" s="115"/>
      <c r="D109" s="116" t="s">
        <v>115</v>
      </c>
      <c r="E109" s="117"/>
      <c r="F109" s="117"/>
      <c r="G109" s="117"/>
      <c r="H109" s="117"/>
      <c r="I109" s="117"/>
      <c r="J109" s="118">
        <f>J165</f>
        <v>0</v>
      </c>
      <c r="L109" s="115"/>
    </row>
    <row r="110" spans="2:12" s="10" customFormat="1" ht="19.95" hidden="1" customHeight="1">
      <c r="B110" s="119"/>
      <c r="D110" s="120" t="s">
        <v>116</v>
      </c>
      <c r="E110" s="121"/>
      <c r="F110" s="121"/>
      <c r="G110" s="121"/>
      <c r="H110" s="121"/>
      <c r="I110" s="121"/>
      <c r="J110" s="122">
        <f>J166</f>
        <v>0</v>
      </c>
      <c r="L110" s="119"/>
    </row>
    <row r="111" spans="2:12" s="9" customFormat="1" ht="24.9" hidden="1" customHeight="1">
      <c r="B111" s="115"/>
      <c r="D111" s="116" t="s">
        <v>117</v>
      </c>
      <c r="E111" s="117"/>
      <c r="F111" s="117"/>
      <c r="G111" s="117"/>
      <c r="H111" s="117"/>
      <c r="I111" s="117"/>
      <c r="J111" s="118">
        <f>J169</f>
        <v>0</v>
      </c>
      <c r="L111" s="115"/>
    </row>
    <row r="112" spans="2:12" s="10" customFormat="1" ht="19.95" hidden="1" customHeight="1">
      <c r="B112" s="119"/>
      <c r="D112" s="120" t="s">
        <v>118</v>
      </c>
      <c r="E112" s="121"/>
      <c r="F112" s="121"/>
      <c r="G112" s="121"/>
      <c r="H112" s="121"/>
      <c r="I112" s="121"/>
      <c r="J112" s="122">
        <f>J170</f>
        <v>0</v>
      </c>
      <c r="L112" s="119"/>
    </row>
    <row r="113" spans="1:31" s="9" customFormat="1" ht="24.9" hidden="1" customHeight="1">
      <c r="B113" s="115"/>
      <c r="D113" s="116" t="s">
        <v>119</v>
      </c>
      <c r="E113" s="117"/>
      <c r="F113" s="117"/>
      <c r="G113" s="117"/>
      <c r="H113" s="117"/>
      <c r="I113" s="117"/>
      <c r="J113" s="118">
        <f>J173</f>
        <v>0</v>
      </c>
      <c r="L113" s="115"/>
    </row>
    <row r="114" spans="1:31" s="10" customFormat="1" ht="19.95" hidden="1" customHeight="1">
      <c r="B114" s="119"/>
      <c r="D114" s="120" t="s">
        <v>120</v>
      </c>
      <c r="E114" s="121"/>
      <c r="F114" s="121"/>
      <c r="G114" s="121"/>
      <c r="H114" s="121"/>
      <c r="I114" s="121"/>
      <c r="J114" s="122">
        <f>J174</f>
        <v>0</v>
      </c>
      <c r="L114" s="119"/>
    </row>
    <row r="115" spans="1:31" s="10" customFormat="1" ht="19.95" hidden="1" customHeight="1">
      <c r="B115" s="119"/>
      <c r="D115" s="120" t="s">
        <v>121</v>
      </c>
      <c r="E115" s="121"/>
      <c r="F115" s="121"/>
      <c r="G115" s="121"/>
      <c r="H115" s="121"/>
      <c r="I115" s="121"/>
      <c r="J115" s="122">
        <f>J177</f>
        <v>0</v>
      </c>
      <c r="L115" s="119"/>
    </row>
    <row r="116" spans="1:31" s="10" customFormat="1" ht="19.95" hidden="1" customHeight="1">
      <c r="B116" s="119"/>
      <c r="D116" s="120" t="s">
        <v>122</v>
      </c>
      <c r="E116" s="121"/>
      <c r="F116" s="121"/>
      <c r="G116" s="121"/>
      <c r="H116" s="121"/>
      <c r="I116" s="121"/>
      <c r="J116" s="122">
        <f>J182</f>
        <v>0</v>
      </c>
      <c r="L116" s="119"/>
    </row>
    <row r="117" spans="1:31" s="9" customFormat="1" ht="24.9" hidden="1" customHeight="1">
      <c r="B117" s="115"/>
      <c r="D117" s="116" t="s">
        <v>123</v>
      </c>
      <c r="E117" s="117"/>
      <c r="F117" s="117"/>
      <c r="G117" s="117"/>
      <c r="H117" s="117"/>
      <c r="I117" s="117"/>
      <c r="J117" s="118">
        <f>J190</f>
        <v>0</v>
      </c>
      <c r="L117" s="115"/>
    </row>
    <row r="118" spans="1:31" s="10" customFormat="1" ht="19.95" hidden="1" customHeight="1">
      <c r="B118" s="119"/>
      <c r="D118" s="120" t="s">
        <v>124</v>
      </c>
      <c r="E118" s="121"/>
      <c r="F118" s="121"/>
      <c r="G118" s="121"/>
      <c r="H118" s="121"/>
      <c r="I118" s="121"/>
      <c r="J118" s="122">
        <f>J191</f>
        <v>0</v>
      </c>
      <c r="L118" s="119"/>
    </row>
    <row r="119" spans="1:31" s="2" customFormat="1" ht="21.75" hidden="1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" hidden="1" customHeight="1">
      <c r="A120" s="29"/>
      <c r="B120" s="47"/>
      <c r="C120" s="48"/>
      <c r="D120" s="48"/>
      <c r="E120" s="48"/>
      <c r="F120" s="48"/>
      <c r="G120" s="48"/>
      <c r="H120" s="48"/>
      <c r="I120" s="48"/>
      <c r="J120" s="48"/>
      <c r="K120" s="48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ht="10.199999999999999" hidden="1"/>
    <row r="122" spans="1:31" ht="10.199999999999999" hidden="1"/>
    <row r="123" spans="1:31" ht="10.199999999999999" hidden="1"/>
    <row r="124" spans="1:31" s="2" customFormat="1" ht="6.9" customHeight="1">
      <c r="A124" s="29"/>
      <c r="B124" s="49"/>
      <c r="C124" s="50"/>
      <c r="D124" s="50"/>
      <c r="E124" s="50"/>
      <c r="F124" s="50"/>
      <c r="G124" s="50"/>
      <c r="H124" s="50"/>
      <c r="I124" s="50"/>
      <c r="J124" s="50"/>
      <c r="K124" s="50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24.9" customHeight="1">
      <c r="A125" s="29"/>
      <c r="B125" s="30"/>
      <c r="C125" s="18" t="s">
        <v>125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15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6.5" customHeight="1">
      <c r="A128" s="29"/>
      <c r="B128" s="30"/>
      <c r="C128" s="29"/>
      <c r="D128" s="29"/>
      <c r="E128" s="222" t="str">
        <f>E7</f>
        <v>Podpora dobudovania základnej technickej infraštruktúry v Dobšinej.</v>
      </c>
      <c r="F128" s="223"/>
      <c r="G128" s="223"/>
      <c r="H128" s="223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98</v>
      </c>
      <c r="D129" s="29"/>
      <c r="E129" s="29" t="s">
        <v>536</v>
      </c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30" customHeight="1">
      <c r="A130" s="29"/>
      <c r="B130" s="30"/>
      <c r="C130" s="29"/>
      <c r="D130" s="29"/>
      <c r="E130" s="180" t="str">
        <f>E9</f>
        <v>SO02_01 - Rekonštrukcia cesty  na ul. Zimná v km 0,505 - KÚ</v>
      </c>
      <c r="F130" s="224"/>
      <c r="G130" s="224"/>
      <c r="H130" s="224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2" customHeight="1">
      <c r="A132" s="29"/>
      <c r="B132" s="30"/>
      <c r="C132" s="24" t="s">
        <v>19</v>
      </c>
      <c r="D132" s="29"/>
      <c r="E132" s="29"/>
      <c r="F132" s="22" t="str">
        <f>F12</f>
        <v xml:space="preserve"> </v>
      </c>
      <c r="G132" s="29"/>
      <c r="H132" s="29"/>
      <c r="I132" s="24" t="s">
        <v>21</v>
      </c>
      <c r="J132" s="55" t="str">
        <f>IF(J12="","",J12)</f>
        <v/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6.9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15" customHeight="1">
      <c r="A134" s="29"/>
      <c r="B134" s="30"/>
      <c r="C134" s="24" t="s">
        <v>22</v>
      </c>
      <c r="D134" s="29"/>
      <c r="E134" s="29"/>
      <c r="F134" s="22" t="str">
        <f>E15</f>
        <v xml:space="preserve">Mesto Dobšiná </v>
      </c>
      <c r="G134" s="29"/>
      <c r="H134" s="29"/>
      <c r="I134" s="24" t="s">
        <v>29</v>
      </c>
      <c r="J134" s="27">
        <f>E21</f>
        <v>0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15" customHeight="1">
      <c r="A135" s="29"/>
      <c r="B135" s="30"/>
      <c r="C135" s="24" t="s">
        <v>27</v>
      </c>
      <c r="D135" s="29"/>
      <c r="E135" s="29"/>
      <c r="F135" s="22" t="str">
        <f>IF(E18="","",E18)</f>
        <v>Vyplň údaj</v>
      </c>
      <c r="G135" s="29"/>
      <c r="H135" s="29"/>
      <c r="I135" s="24" t="s">
        <v>32</v>
      </c>
      <c r="J135" s="27" t="str">
        <f>E24</f>
        <v xml:space="preserve"> </v>
      </c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0.35" customHeight="1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11" customFormat="1" ht="29.25" customHeight="1">
      <c r="A137" s="123"/>
      <c r="B137" s="124"/>
      <c r="C137" s="125" t="s">
        <v>126</v>
      </c>
      <c r="D137" s="126" t="s">
        <v>59</v>
      </c>
      <c r="E137" s="126" t="s">
        <v>55</v>
      </c>
      <c r="F137" s="126" t="s">
        <v>56</v>
      </c>
      <c r="G137" s="126" t="s">
        <v>127</v>
      </c>
      <c r="H137" s="126" t="s">
        <v>128</v>
      </c>
      <c r="I137" s="126" t="s">
        <v>129</v>
      </c>
      <c r="J137" s="127" t="s">
        <v>102</v>
      </c>
      <c r="K137" s="128" t="s">
        <v>130</v>
      </c>
      <c r="L137" s="129"/>
      <c r="M137" s="62" t="s">
        <v>1</v>
      </c>
      <c r="N137" s="63" t="s">
        <v>38</v>
      </c>
      <c r="O137" s="63" t="s">
        <v>131</v>
      </c>
      <c r="P137" s="63" t="s">
        <v>132</v>
      </c>
      <c r="Q137" s="63" t="s">
        <v>133</v>
      </c>
      <c r="R137" s="63" t="s">
        <v>134</v>
      </c>
      <c r="S137" s="63" t="s">
        <v>135</v>
      </c>
      <c r="T137" s="64" t="s">
        <v>136</v>
      </c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</row>
    <row r="138" spans="1:65" s="2" customFormat="1" ht="22.8" customHeight="1">
      <c r="A138" s="29"/>
      <c r="B138" s="30"/>
      <c r="C138" s="69" t="s">
        <v>103</v>
      </c>
      <c r="D138" s="29"/>
      <c r="E138" s="29"/>
      <c r="F138" s="29"/>
      <c r="G138" s="29"/>
      <c r="H138" s="29"/>
      <c r="I138" s="29"/>
      <c r="J138" s="130">
        <f>BK138</f>
        <v>0</v>
      </c>
      <c r="K138" s="29"/>
      <c r="L138" s="30"/>
      <c r="M138" s="65"/>
      <c r="N138" s="56"/>
      <c r="O138" s="66"/>
      <c r="P138" s="131">
        <f>P139+P148+P152+P155+P165+P169+P173+P190</f>
        <v>0</v>
      </c>
      <c r="Q138" s="66"/>
      <c r="R138" s="131">
        <f>R139+R148+R152+R155+R165+R169+R173+R190</f>
        <v>3129.6778760000002</v>
      </c>
      <c r="S138" s="66"/>
      <c r="T138" s="132">
        <f>T139+T148+T152+T155+T165+T169+T173+T190</f>
        <v>1759.31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T138" s="14" t="s">
        <v>73</v>
      </c>
      <c r="AU138" s="14" t="s">
        <v>104</v>
      </c>
      <c r="BK138" s="133">
        <f>BK139+BK148+BK152+BK155+BK165+BK169+BK173+BK190</f>
        <v>0</v>
      </c>
    </row>
    <row r="139" spans="1:65" s="12" customFormat="1" ht="25.95" customHeight="1">
      <c r="B139" s="134"/>
      <c r="D139" s="135" t="s">
        <v>73</v>
      </c>
      <c r="E139" s="136" t="s">
        <v>137</v>
      </c>
      <c r="F139" s="136" t="s">
        <v>138</v>
      </c>
      <c r="I139" s="137"/>
      <c r="J139" s="138">
        <f>BK139</f>
        <v>0</v>
      </c>
      <c r="L139" s="134"/>
      <c r="M139" s="139"/>
      <c r="N139" s="140"/>
      <c r="O139" s="140"/>
      <c r="P139" s="141">
        <f>P140+P143+P146</f>
        <v>0</v>
      </c>
      <c r="Q139" s="140"/>
      <c r="R139" s="141">
        <f>R140+R143+R146</f>
        <v>54.81</v>
      </c>
      <c r="S139" s="140"/>
      <c r="T139" s="142">
        <f>T140+T143+T146</f>
        <v>0</v>
      </c>
      <c r="AR139" s="135" t="s">
        <v>81</v>
      </c>
      <c r="AT139" s="143" t="s">
        <v>73</v>
      </c>
      <c r="AU139" s="143" t="s">
        <v>74</v>
      </c>
      <c r="AY139" s="135" t="s">
        <v>139</v>
      </c>
      <c r="BK139" s="144">
        <f>BK140+BK143+BK146</f>
        <v>0</v>
      </c>
    </row>
    <row r="140" spans="1:65" s="12" customFormat="1" ht="22.8" customHeight="1">
      <c r="B140" s="134"/>
      <c r="D140" s="135" t="s">
        <v>73</v>
      </c>
      <c r="E140" s="145" t="s">
        <v>140</v>
      </c>
      <c r="F140" s="145" t="s">
        <v>141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SUM(P141:P142)</f>
        <v>0</v>
      </c>
      <c r="Q140" s="140"/>
      <c r="R140" s="141">
        <f>SUM(R141:R142)</f>
        <v>0</v>
      </c>
      <c r="S140" s="140"/>
      <c r="T140" s="142">
        <f>SUM(T141:T142)</f>
        <v>0</v>
      </c>
      <c r="AR140" s="135" t="s">
        <v>81</v>
      </c>
      <c r="AT140" s="143" t="s">
        <v>73</v>
      </c>
      <c r="AU140" s="143" t="s">
        <v>81</v>
      </c>
      <c r="AY140" s="135" t="s">
        <v>139</v>
      </c>
      <c r="BK140" s="144">
        <f>SUM(BK141:BK142)</f>
        <v>0</v>
      </c>
    </row>
    <row r="141" spans="1:65" s="2" customFormat="1" ht="24.15" customHeight="1">
      <c r="A141" s="29"/>
      <c r="B141" s="147"/>
      <c r="C141" s="148" t="s">
        <v>81</v>
      </c>
      <c r="D141" s="148" t="s">
        <v>142</v>
      </c>
      <c r="E141" s="149" t="s">
        <v>143</v>
      </c>
      <c r="F141" s="150" t="s">
        <v>144</v>
      </c>
      <c r="G141" s="151" t="s">
        <v>145</v>
      </c>
      <c r="H141" s="152">
        <v>253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146</v>
      </c>
      <c r="AT141" s="160" t="s">
        <v>142</v>
      </c>
      <c r="AU141" s="160" t="s">
        <v>147</v>
      </c>
      <c r="AY141" s="14" t="s">
        <v>139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147</v>
      </c>
      <c r="BK141" s="161">
        <f>ROUND(I141*H141,2)</f>
        <v>0</v>
      </c>
      <c r="BL141" s="14" t="s">
        <v>146</v>
      </c>
      <c r="BM141" s="160" t="s">
        <v>369</v>
      </c>
    </row>
    <row r="142" spans="1:65" s="2" customFormat="1" ht="24.15" customHeight="1">
      <c r="A142" s="29"/>
      <c r="B142" s="147"/>
      <c r="C142" s="148" t="s">
        <v>147</v>
      </c>
      <c r="D142" s="148" t="s">
        <v>142</v>
      </c>
      <c r="E142" s="149" t="s">
        <v>149</v>
      </c>
      <c r="F142" s="150" t="s">
        <v>150</v>
      </c>
      <c r="G142" s="151" t="s">
        <v>145</v>
      </c>
      <c r="H142" s="152">
        <v>253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146</v>
      </c>
      <c r="AT142" s="160" t="s">
        <v>142</v>
      </c>
      <c r="AU142" s="160" t="s">
        <v>147</v>
      </c>
      <c r="AY142" s="14" t="s">
        <v>139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147</v>
      </c>
      <c r="BK142" s="161">
        <f>ROUND(I142*H142,2)</f>
        <v>0</v>
      </c>
      <c r="BL142" s="14" t="s">
        <v>146</v>
      </c>
      <c r="BM142" s="160" t="s">
        <v>370</v>
      </c>
    </row>
    <row r="143" spans="1:65" s="12" customFormat="1" ht="22.8" customHeight="1">
      <c r="B143" s="134"/>
      <c r="D143" s="135" t="s">
        <v>73</v>
      </c>
      <c r="E143" s="145" t="s">
        <v>152</v>
      </c>
      <c r="F143" s="145" t="s">
        <v>153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SUM(P144:P145)</f>
        <v>0</v>
      </c>
      <c r="Q143" s="140"/>
      <c r="R143" s="141">
        <f>SUM(R144:R145)</f>
        <v>54.81</v>
      </c>
      <c r="S143" s="140"/>
      <c r="T143" s="142">
        <f>SUM(T144:T145)</f>
        <v>0</v>
      </c>
      <c r="AR143" s="135" t="s">
        <v>81</v>
      </c>
      <c r="AT143" s="143" t="s">
        <v>73</v>
      </c>
      <c r="AU143" s="143" t="s">
        <v>81</v>
      </c>
      <c r="AY143" s="135" t="s">
        <v>139</v>
      </c>
      <c r="BK143" s="144">
        <f>SUM(BK144:BK145)</f>
        <v>0</v>
      </c>
    </row>
    <row r="144" spans="1:65" s="2" customFormat="1" ht="24.15" customHeight="1">
      <c r="A144" s="29"/>
      <c r="B144" s="147"/>
      <c r="C144" s="148" t="s">
        <v>154</v>
      </c>
      <c r="D144" s="148" t="s">
        <v>142</v>
      </c>
      <c r="E144" s="149" t="s">
        <v>155</v>
      </c>
      <c r="F144" s="150" t="s">
        <v>156</v>
      </c>
      <c r="G144" s="151" t="s">
        <v>145</v>
      </c>
      <c r="H144" s="152">
        <v>29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146</v>
      </c>
      <c r="AT144" s="160" t="s">
        <v>142</v>
      </c>
      <c r="AU144" s="160" t="s">
        <v>147</v>
      </c>
      <c r="AY144" s="14" t="s">
        <v>139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147</v>
      </c>
      <c r="BK144" s="161">
        <f>ROUND(I144*H144,2)</f>
        <v>0</v>
      </c>
      <c r="BL144" s="14" t="s">
        <v>146</v>
      </c>
      <c r="BM144" s="160" t="s">
        <v>371</v>
      </c>
    </row>
    <row r="145" spans="1:65" s="2" customFormat="1" ht="16.5" customHeight="1">
      <c r="A145" s="29"/>
      <c r="B145" s="147"/>
      <c r="C145" s="162" t="s">
        <v>146</v>
      </c>
      <c r="D145" s="162" t="s">
        <v>158</v>
      </c>
      <c r="E145" s="163" t="s">
        <v>159</v>
      </c>
      <c r="F145" s="164" t="s">
        <v>160</v>
      </c>
      <c r="G145" s="165" t="s">
        <v>161</v>
      </c>
      <c r="H145" s="166">
        <v>54.81</v>
      </c>
      <c r="I145" s="167"/>
      <c r="J145" s="168">
        <f>ROUND(I145*H145,2)</f>
        <v>0</v>
      </c>
      <c r="K145" s="169"/>
      <c r="L145" s="170"/>
      <c r="M145" s="171" t="s">
        <v>1</v>
      </c>
      <c r="N145" s="172" t="s">
        <v>40</v>
      </c>
      <c r="O145" s="58"/>
      <c r="P145" s="158">
        <f>O145*H145</f>
        <v>0</v>
      </c>
      <c r="Q145" s="158">
        <v>1</v>
      </c>
      <c r="R145" s="158">
        <f>Q145*H145</f>
        <v>54.81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162</v>
      </c>
      <c r="AT145" s="160" t="s">
        <v>158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372</v>
      </c>
    </row>
    <row r="146" spans="1:65" s="12" customFormat="1" ht="22.8" customHeight="1">
      <c r="B146" s="134"/>
      <c r="D146" s="135" t="s">
        <v>73</v>
      </c>
      <c r="E146" s="145" t="s">
        <v>164</v>
      </c>
      <c r="F146" s="145" t="s">
        <v>165</v>
      </c>
      <c r="I146" s="137"/>
      <c r="J146" s="146">
        <f>BK146</f>
        <v>0</v>
      </c>
      <c r="L146" s="134"/>
      <c r="M146" s="139"/>
      <c r="N146" s="140"/>
      <c r="O146" s="140"/>
      <c r="P146" s="141">
        <f>P147</f>
        <v>0</v>
      </c>
      <c r="Q146" s="140"/>
      <c r="R146" s="141">
        <f>R147</f>
        <v>0</v>
      </c>
      <c r="S146" s="140"/>
      <c r="T146" s="142">
        <f>T147</f>
        <v>0</v>
      </c>
      <c r="AR146" s="135" t="s">
        <v>81</v>
      </c>
      <c r="AT146" s="143" t="s">
        <v>73</v>
      </c>
      <c r="AU146" s="143" t="s">
        <v>81</v>
      </c>
      <c r="AY146" s="135" t="s">
        <v>139</v>
      </c>
      <c r="BK146" s="144">
        <f>BK147</f>
        <v>0</v>
      </c>
    </row>
    <row r="147" spans="1:65" s="2" customFormat="1" ht="24.15" customHeight="1">
      <c r="A147" s="29"/>
      <c r="B147" s="147"/>
      <c r="C147" s="148" t="s">
        <v>166</v>
      </c>
      <c r="D147" s="148" t="s">
        <v>142</v>
      </c>
      <c r="E147" s="149" t="s">
        <v>167</v>
      </c>
      <c r="F147" s="150" t="s">
        <v>168</v>
      </c>
      <c r="G147" s="151" t="s">
        <v>169</v>
      </c>
      <c r="H147" s="152">
        <v>1266</v>
      </c>
      <c r="I147" s="153"/>
      <c r="J147" s="154">
        <f>ROUND(I147*H147,2)</f>
        <v>0</v>
      </c>
      <c r="K147" s="155"/>
      <c r="L147" s="30"/>
      <c r="M147" s="156" t="s">
        <v>1</v>
      </c>
      <c r="N147" s="157" t="s">
        <v>40</v>
      </c>
      <c r="O147" s="58"/>
      <c r="P147" s="158">
        <f>O147*H147</f>
        <v>0</v>
      </c>
      <c r="Q147" s="158">
        <v>0</v>
      </c>
      <c r="R147" s="158">
        <f>Q147*H147</f>
        <v>0</v>
      </c>
      <c r="S147" s="158">
        <v>0</v>
      </c>
      <c r="T147" s="159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146</v>
      </c>
      <c r="AT147" s="160" t="s">
        <v>142</v>
      </c>
      <c r="AU147" s="160" t="s">
        <v>147</v>
      </c>
      <c r="AY147" s="14" t="s">
        <v>139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4" t="s">
        <v>147</v>
      </c>
      <c r="BK147" s="161">
        <f>ROUND(I147*H147,2)</f>
        <v>0</v>
      </c>
      <c r="BL147" s="14" t="s">
        <v>146</v>
      </c>
      <c r="BM147" s="160" t="s">
        <v>373</v>
      </c>
    </row>
    <row r="148" spans="1:65" s="12" customFormat="1" ht="25.95" customHeight="1">
      <c r="B148" s="134"/>
      <c r="D148" s="135" t="s">
        <v>73</v>
      </c>
      <c r="E148" s="136" t="s">
        <v>171</v>
      </c>
      <c r="F148" s="136" t="s">
        <v>172</v>
      </c>
      <c r="I148" s="137"/>
      <c r="J148" s="138">
        <f>BK148</f>
        <v>0</v>
      </c>
      <c r="L148" s="134"/>
      <c r="M148" s="139"/>
      <c r="N148" s="140"/>
      <c r="O148" s="140"/>
      <c r="P148" s="141">
        <f>P149</f>
        <v>0</v>
      </c>
      <c r="Q148" s="140"/>
      <c r="R148" s="141">
        <f>R149</f>
        <v>0.42537599999999998</v>
      </c>
      <c r="S148" s="140"/>
      <c r="T148" s="142">
        <f>T149</f>
        <v>0</v>
      </c>
      <c r="AR148" s="135" t="s">
        <v>81</v>
      </c>
      <c r="AT148" s="143" t="s">
        <v>73</v>
      </c>
      <c r="AU148" s="143" t="s">
        <v>74</v>
      </c>
      <c r="AY148" s="135" t="s">
        <v>139</v>
      </c>
      <c r="BK148" s="144">
        <f>BK149</f>
        <v>0</v>
      </c>
    </row>
    <row r="149" spans="1:65" s="12" customFormat="1" ht="22.8" customHeight="1">
      <c r="B149" s="134"/>
      <c r="D149" s="135" t="s">
        <v>73</v>
      </c>
      <c r="E149" s="145" t="s">
        <v>173</v>
      </c>
      <c r="F149" s="145" t="s">
        <v>174</v>
      </c>
      <c r="I149" s="137"/>
      <c r="J149" s="146">
        <f>BK149</f>
        <v>0</v>
      </c>
      <c r="L149" s="134"/>
      <c r="M149" s="139"/>
      <c r="N149" s="140"/>
      <c r="O149" s="140"/>
      <c r="P149" s="141">
        <f>SUM(P150:P151)</f>
        <v>0</v>
      </c>
      <c r="Q149" s="140"/>
      <c r="R149" s="141">
        <f>SUM(R150:R151)</f>
        <v>0.42537599999999998</v>
      </c>
      <c r="S149" s="140"/>
      <c r="T149" s="142">
        <f>SUM(T150:T151)</f>
        <v>0</v>
      </c>
      <c r="AR149" s="135" t="s">
        <v>81</v>
      </c>
      <c r="AT149" s="143" t="s">
        <v>73</v>
      </c>
      <c r="AU149" s="143" t="s">
        <v>81</v>
      </c>
      <c r="AY149" s="135" t="s">
        <v>139</v>
      </c>
      <c r="BK149" s="144">
        <f>SUM(BK150:BK151)</f>
        <v>0</v>
      </c>
    </row>
    <row r="150" spans="1:65" s="2" customFormat="1" ht="24.15" customHeight="1">
      <c r="A150" s="29"/>
      <c r="B150" s="147"/>
      <c r="C150" s="148" t="s">
        <v>175</v>
      </c>
      <c r="D150" s="148" t="s">
        <v>142</v>
      </c>
      <c r="E150" s="149" t="s">
        <v>176</v>
      </c>
      <c r="F150" s="150" t="s">
        <v>177</v>
      </c>
      <c r="G150" s="151" t="s">
        <v>169</v>
      </c>
      <c r="H150" s="152">
        <v>1266</v>
      </c>
      <c r="I150" s="153"/>
      <c r="J150" s="154">
        <f>ROUND(I150*H150,2)</f>
        <v>0</v>
      </c>
      <c r="K150" s="155"/>
      <c r="L150" s="30"/>
      <c r="M150" s="156" t="s">
        <v>1</v>
      </c>
      <c r="N150" s="157" t="s">
        <v>40</v>
      </c>
      <c r="O150" s="58"/>
      <c r="P150" s="158">
        <f>O150*H150</f>
        <v>0</v>
      </c>
      <c r="Q150" s="158">
        <v>3.0000000000000001E-5</v>
      </c>
      <c r="R150" s="158">
        <f>Q150*H150</f>
        <v>3.798E-2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146</v>
      </c>
      <c r="AT150" s="160" t="s">
        <v>142</v>
      </c>
      <c r="AU150" s="160" t="s">
        <v>147</v>
      </c>
      <c r="AY150" s="14" t="s">
        <v>139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147</v>
      </c>
      <c r="BK150" s="161">
        <f>ROUND(I150*H150,2)</f>
        <v>0</v>
      </c>
      <c r="BL150" s="14" t="s">
        <v>146</v>
      </c>
      <c r="BM150" s="160" t="s">
        <v>374</v>
      </c>
    </row>
    <row r="151" spans="1:65" s="2" customFormat="1" ht="16.5" customHeight="1">
      <c r="A151" s="29"/>
      <c r="B151" s="147"/>
      <c r="C151" s="162" t="s">
        <v>179</v>
      </c>
      <c r="D151" s="162" t="s">
        <v>158</v>
      </c>
      <c r="E151" s="163" t="s">
        <v>180</v>
      </c>
      <c r="F151" s="164" t="s">
        <v>181</v>
      </c>
      <c r="G151" s="165" t="s">
        <v>169</v>
      </c>
      <c r="H151" s="166">
        <v>1291.32</v>
      </c>
      <c r="I151" s="167"/>
      <c r="J151" s="168">
        <f>ROUND(I151*H151,2)</f>
        <v>0</v>
      </c>
      <c r="K151" s="169"/>
      <c r="L151" s="170"/>
      <c r="M151" s="171" t="s">
        <v>1</v>
      </c>
      <c r="N151" s="172" t="s">
        <v>40</v>
      </c>
      <c r="O151" s="58"/>
      <c r="P151" s="158">
        <f>O151*H151</f>
        <v>0</v>
      </c>
      <c r="Q151" s="158">
        <v>2.9999999999999997E-4</v>
      </c>
      <c r="R151" s="158">
        <f>Q151*H151</f>
        <v>0.38739599999999996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162</v>
      </c>
      <c r="AT151" s="160" t="s">
        <v>158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375</v>
      </c>
    </row>
    <row r="152" spans="1:65" s="12" customFormat="1" ht="25.95" customHeight="1">
      <c r="B152" s="134"/>
      <c r="D152" s="135" t="s">
        <v>73</v>
      </c>
      <c r="E152" s="136" t="s">
        <v>171</v>
      </c>
      <c r="F152" s="136" t="s">
        <v>172</v>
      </c>
      <c r="I152" s="137"/>
      <c r="J152" s="138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11.7</v>
      </c>
      <c r="S152" s="140"/>
      <c r="T152" s="142">
        <f>T153</f>
        <v>0</v>
      </c>
      <c r="AR152" s="135" t="s">
        <v>81</v>
      </c>
      <c r="AT152" s="143" t="s">
        <v>73</v>
      </c>
      <c r="AU152" s="143" t="s">
        <v>74</v>
      </c>
      <c r="AY152" s="135" t="s">
        <v>139</v>
      </c>
      <c r="BK152" s="144">
        <f>BK153</f>
        <v>0</v>
      </c>
    </row>
    <row r="153" spans="1:65" s="12" customFormat="1" ht="22.8" customHeight="1">
      <c r="B153" s="134"/>
      <c r="D153" s="135" t="s">
        <v>73</v>
      </c>
      <c r="E153" s="145" t="s">
        <v>173</v>
      </c>
      <c r="F153" s="145" t="s">
        <v>174</v>
      </c>
      <c r="I153" s="137"/>
      <c r="J153" s="146">
        <f>BK153</f>
        <v>0</v>
      </c>
      <c r="L153" s="134"/>
      <c r="M153" s="139"/>
      <c r="N153" s="140"/>
      <c r="O153" s="140"/>
      <c r="P153" s="141">
        <f>P154</f>
        <v>0</v>
      </c>
      <c r="Q153" s="140"/>
      <c r="R153" s="141">
        <f>R154</f>
        <v>11.7</v>
      </c>
      <c r="S153" s="140"/>
      <c r="T153" s="142">
        <f>T154</f>
        <v>0</v>
      </c>
      <c r="AR153" s="135" t="s">
        <v>81</v>
      </c>
      <c r="AT153" s="143" t="s">
        <v>73</v>
      </c>
      <c r="AU153" s="143" t="s">
        <v>81</v>
      </c>
      <c r="AY153" s="135" t="s">
        <v>139</v>
      </c>
      <c r="BK153" s="144">
        <f>BK154</f>
        <v>0</v>
      </c>
    </row>
    <row r="154" spans="1:65" s="2" customFormat="1" ht="24.15" customHeight="1">
      <c r="A154" s="29"/>
      <c r="B154" s="147"/>
      <c r="C154" s="148" t="s">
        <v>162</v>
      </c>
      <c r="D154" s="148" t="s">
        <v>142</v>
      </c>
      <c r="E154" s="149" t="s">
        <v>376</v>
      </c>
      <c r="F154" s="150" t="s">
        <v>377</v>
      </c>
      <c r="G154" s="151" t="s">
        <v>169</v>
      </c>
      <c r="H154" s="152">
        <v>37.5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40</v>
      </c>
      <c r="O154" s="58"/>
      <c r="P154" s="158">
        <f>O154*H154</f>
        <v>0</v>
      </c>
      <c r="Q154" s="158">
        <v>0.312</v>
      </c>
      <c r="R154" s="158">
        <f>Q154*H154</f>
        <v>11.7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146</v>
      </c>
      <c r="AT154" s="160" t="s">
        <v>142</v>
      </c>
      <c r="AU154" s="160" t="s">
        <v>147</v>
      </c>
      <c r="AY154" s="14" t="s">
        <v>139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147</v>
      </c>
      <c r="BK154" s="161">
        <f>ROUND(I154*H154,2)</f>
        <v>0</v>
      </c>
      <c r="BL154" s="14" t="s">
        <v>146</v>
      </c>
      <c r="BM154" s="160" t="s">
        <v>378</v>
      </c>
    </row>
    <row r="155" spans="1:65" s="12" customFormat="1" ht="25.95" customHeight="1">
      <c r="B155" s="134"/>
      <c r="D155" s="135" t="s">
        <v>73</v>
      </c>
      <c r="E155" s="136" t="s">
        <v>183</v>
      </c>
      <c r="F155" s="136" t="s">
        <v>184</v>
      </c>
      <c r="I155" s="137"/>
      <c r="J155" s="138">
        <f>BK155</f>
        <v>0</v>
      </c>
      <c r="L155" s="134"/>
      <c r="M155" s="139"/>
      <c r="N155" s="140"/>
      <c r="O155" s="140"/>
      <c r="P155" s="141">
        <f>P156+P159+P162</f>
        <v>0</v>
      </c>
      <c r="Q155" s="140"/>
      <c r="R155" s="141">
        <f>R156+R159+R162</f>
        <v>1.5675000000000001</v>
      </c>
      <c r="S155" s="140"/>
      <c r="T155" s="142">
        <f>T156+T159+T162</f>
        <v>1759.31</v>
      </c>
      <c r="AR155" s="135" t="s">
        <v>81</v>
      </c>
      <c r="AT155" s="143" t="s">
        <v>73</v>
      </c>
      <c r="AU155" s="143" t="s">
        <v>74</v>
      </c>
      <c r="AY155" s="135" t="s">
        <v>139</v>
      </c>
      <c r="BK155" s="144">
        <f>BK156+BK159+BK162</f>
        <v>0</v>
      </c>
    </row>
    <row r="156" spans="1:65" s="12" customFormat="1" ht="22.8" customHeight="1">
      <c r="B156" s="134"/>
      <c r="D156" s="135" t="s">
        <v>73</v>
      </c>
      <c r="E156" s="145" t="s">
        <v>185</v>
      </c>
      <c r="F156" s="145" t="s">
        <v>186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SUM(P157:P158)</f>
        <v>0</v>
      </c>
      <c r="Q156" s="140"/>
      <c r="R156" s="141">
        <f>SUM(R157:R158)</f>
        <v>1.3200000000000002E-2</v>
      </c>
      <c r="S156" s="140"/>
      <c r="T156" s="142">
        <f>SUM(T157:T158)</f>
        <v>562.97</v>
      </c>
      <c r="AR156" s="135" t="s">
        <v>81</v>
      </c>
      <c r="AT156" s="143" t="s">
        <v>73</v>
      </c>
      <c r="AU156" s="143" t="s">
        <v>81</v>
      </c>
      <c r="AY156" s="135" t="s">
        <v>139</v>
      </c>
      <c r="BK156" s="144">
        <f>SUM(BK157:BK158)</f>
        <v>0</v>
      </c>
    </row>
    <row r="157" spans="1:65" s="2" customFormat="1" ht="33" customHeight="1">
      <c r="A157" s="29"/>
      <c r="B157" s="147"/>
      <c r="C157" s="148" t="s">
        <v>190</v>
      </c>
      <c r="D157" s="148" t="s">
        <v>142</v>
      </c>
      <c r="E157" s="149" t="s">
        <v>187</v>
      </c>
      <c r="F157" s="150" t="s">
        <v>188</v>
      </c>
      <c r="G157" s="151" t="s">
        <v>169</v>
      </c>
      <c r="H157" s="152">
        <v>1400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40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0.4</v>
      </c>
      <c r="T157" s="159">
        <f>S157*H157</f>
        <v>560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146</v>
      </c>
      <c r="AT157" s="160" t="s">
        <v>142</v>
      </c>
      <c r="AU157" s="160" t="s">
        <v>147</v>
      </c>
      <c r="AY157" s="14" t="s">
        <v>139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147</v>
      </c>
      <c r="BK157" s="161">
        <f>ROUND(I157*H157,2)</f>
        <v>0</v>
      </c>
      <c r="BL157" s="14" t="s">
        <v>146</v>
      </c>
      <c r="BM157" s="160" t="s">
        <v>379</v>
      </c>
    </row>
    <row r="158" spans="1:65" s="2" customFormat="1" ht="24.15" customHeight="1">
      <c r="A158" s="29"/>
      <c r="B158" s="147"/>
      <c r="C158" s="148" t="s">
        <v>197</v>
      </c>
      <c r="D158" s="148" t="s">
        <v>142</v>
      </c>
      <c r="E158" s="149" t="s">
        <v>191</v>
      </c>
      <c r="F158" s="150" t="s">
        <v>192</v>
      </c>
      <c r="G158" s="151" t="s">
        <v>193</v>
      </c>
      <c r="H158" s="152">
        <v>165</v>
      </c>
      <c r="I158" s="153"/>
      <c r="J158" s="154">
        <f>ROUND(I158*H158,2)</f>
        <v>0</v>
      </c>
      <c r="K158" s="155"/>
      <c r="L158" s="30"/>
      <c r="M158" s="156" t="s">
        <v>1</v>
      </c>
      <c r="N158" s="157" t="s">
        <v>40</v>
      </c>
      <c r="O158" s="58"/>
      <c r="P158" s="158">
        <f>O158*H158</f>
        <v>0</v>
      </c>
      <c r="Q158" s="158">
        <v>8.0000000000000007E-5</v>
      </c>
      <c r="R158" s="158">
        <f>Q158*H158</f>
        <v>1.3200000000000002E-2</v>
      </c>
      <c r="S158" s="158">
        <v>1.7999999999999999E-2</v>
      </c>
      <c r="T158" s="159">
        <f>S158*H158</f>
        <v>2.9699999999999998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146</v>
      </c>
      <c r="AT158" s="160" t="s">
        <v>142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380</v>
      </c>
    </row>
    <row r="159" spans="1:65" s="12" customFormat="1" ht="22.8" customHeight="1">
      <c r="B159" s="134"/>
      <c r="D159" s="135" t="s">
        <v>73</v>
      </c>
      <c r="E159" s="145" t="s">
        <v>195</v>
      </c>
      <c r="F159" s="145" t="s">
        <v>196</v>
      </c>
      <c r="I159" s="137"/>
      <c r="J159" s="146">
        <f>BK159</f>
        <v>0</v>
      </c>
      <c r="L159" s="134"/>
      <c r="M159" s="139"/>
      <c r="N159" s="140"/>
      <c r="O159" s="140"/>
      <c r="P159" s="141">
        <f>SUM(P160:P161)</f>
        <v>0</v>
      </c>
      <c r="Q159" s="140"/>
      <c r="R159" s="141">
        <f>SUM(R160:R161)</f>
        <v>0</v>
      </c>
      <c r="S159" s="140"/>
      <c r="T159" s="142">
        <f>SUM(T160:T161)</f>
        <v>0</v>
      </c>
      <c r="AR159" s="135" t="s">
        <v>81</v>
      </c>
      <c r="AT159" s="143" t="s">
        <v>73</v>
      </c>
      <c r="AU159" s="143" t="s">
        <v>81</v>
      </c>
      <c r="AY159" s="135" t="s">
        <v>139</v>
      </c>
      <c r="BK159" s="144">
        <f>SUM(BK160:BK161)</f>
        <v>0</v>
      </c>
    </row>
    <row r="160" spans="1:65" s="2" customFormat="1" ht="33" customHeight="1">
      <c r="A160" s="29"/>
      <c r="B160" s="147"/>
      <c r="C160" s="148" t="s">
        <v>201</v>
      </c>
      <c r="D160" s="148" t="s">
        <v>142</v>
      </c>
      <c r="E160" s="149" t="s">
        <v>198</v>
      </c>
      <c r="F160" s="150" t="s">
        <v>199</v>
      </c>
      <c r="G160" s="151" t="s">
        <v>161</v>
      </c>
      <c r="H160" s="152">
        <v>1756.34</v>
      </c>
      <c r="I160" s="153"/>
      <c r="J160" s="154">
        <f>ROUND(I160*H160,2)</f>
        <v>0</v>
      </c>
      <c r="K160" s="155"/>
      <c r="L160" s="30"/>
      <c r="M160" s="156" t="s">
        <v>1</v>
      </c>
      <c r="N160" s="157" t="s">
        <v>40</v>
      </c>
      <c r="O160" s="58"/>
      <c r="P160" s="158">
        <f>O160*H160</f>
        <v>0</v>
      </c>
      <c r="Q160" s="158">
        <v>0</v>
      </c>
      <c r="R160" s="158">
        <f>Q160*H160</f>
        <v>0</v>
      </c>
      <c r="S160" s="158">
        <v>0</v>
      </c>
      <c r="T160" s="159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146</v>
      </c>
      <c r="AT160" s="160" t="s">
        <v>142</v>
      </c>
      <c r="AU160" s="160" t="s">
        <v>147</v>
      </c>
      <c r="AY160" s="14" t="s">
        <v>139</v>
      </c>
      <c r="BE160" s="161">
        <f>IF(N160="základná",J160,0)</f>
        <v>0</v>
      </c>
      <c r="BF160" s="161">
        <f>IF(N160="znížená",J160,0)</f>
        <v>0</v>
      </c>
      <c r="BG160" s="161">
        <f>IF(N160="zákl. prenesená",J160,0)</f>
        <v>0</v>
      </c>
      <c r="BH160" s="161">
        <f>IF(N160="zníž. prenesená",J160,0)</f>
        <v>0</v>
      </c>
      <c r="BI160" s="161">
        <f>IF(N160="nulová",J160,0)</f>
        <v>0</v>
      </c>
      <c r="BJ160" s="14" t="s">
        <v>147</v>
      </c>
      <c r="BK160" s="161">
        <f>ROUND(I160*H160,2)</f>
        <v>0</v>
      </c>
      <c r="BL160" s="14" t="s">
        <v>146</v>
      </c>
      <c r="BM160" s="160" t="s">
        <v>381</v>
      </c>
    </row>
    <row r="161" spans="1:65" s="2" customFormat="1" ht="24.15" customHeight="1">
      <c r="A161" s="29"/>
      <c r="B161" s="147"/>
      <c r="C161" s="148" t="s">
        <v>207</v>
      </c>
      <c r="D161" s="148" t="s">
        <v>142</v>
      </c>
      <c r="E161" s="149" t="s">
        <v>202</v>
      </c>
      <c r="F161" s="150" t="s">
        <v>203</v>
      </c>
      <c r="G161" s="151" t="s">
        <v>161</v>
      </c>
      <c r="H161" s="152">
        <v>8781.7000000000007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40</v>
      </c>
      <c r="O161" s="58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146</v>
      </c>
      <c r="AT161" s="160" t="s">
        <v>142</v>
      </c>
      <c r="AU161" s="160" t="s">
        <v>147</v>
      </c>
      <c r="AY161" s="14" t="s">
        <v>139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147</v>
      </c>
      <c r="BK161" s="161">
        <f>ROUND(I161*H161,2)</f>
        <v>0</v>
      </c>
      <c r="BL161" s="14" t="s">
        <v>146</v>
      </c>
      <c r="BM161" s="160" t="s">
        <v>382</v>
      </c>
    </row>
    <row r="162" spans="1:65" s="12" customFormat="1" ht="22.8" customHeight="1">
      <c r="B162" s="134"/>
      <c r="D162" s="135" t="s">
        <v>73</v>
      </c>
      <c r="E162" s="145" t="s">
        <v>205</v>
      </c>
      <c r="F162" s="145" t="s">
        <v>206</v>
      </c>
      <c r="I162" s="137"/>
      <c r="J162" s="146">
        <f>BK162</f>
        <v>0</v>
      </c>
      <c r="L162" s="134"/>
      <c r="M162" s="139"/>
      <c r="N162" s="140"/>
      <c r="O162" s="140"/>
      <c r="P162" s="141">
        <f>SUM(P163:P164)</f>
        <v>0</v>
      </c>
      <c r="Q162" s="140"/>
      <c r="R162" s="141">
        <f>SUM(R163:R164)</f>
        <v>1.5543</v>
      </c>
      <c r="S162" s="140"/>
      <c r="T162" s="142">
        <f>SUM(T163:T164)</f>
        <v>1196.3399999999999</v>
      </c>
      <c r="AR162" s="135" t="s">
        <v>81</v>
      </c>
      <c r="AT162" s="143" t="s">
        <v>73</v>
      </c>
      <c r="AU162" s="143" t="s">
        <v>81</v>
      </c>
      <c r="AY162" s="135" t="s">
        <v>139</v>
      </c>
      <c r="BK162" s="144">
        <f>SUM(BK163:BK164)</f>
        <v>0</v>
      </c>
    </row>
    <row r="163" spans="1:65" s="2" customFormat="1" ht="24.15" customHeight="1">
      <c r="A163" s="29"/>
      <c r="B163" s="147"/>
      <c r="C163" s="148" t="s">
        <v>211</v>
      </c>
      <c r="D163" s="148" t="s">
        <v>142</v>
      </c>
      <c r="E163" s="149" t="s">
        <v>208</v>
      </c>
      <c r="F163" s="150" t="s">
        <v>209</v>
      </c>
      <c r="G163" s="151" t="s">
        <v>161</v>
      </c>
      <c r="H163" s="152">
        <v>1756.34</v>
      </c>
      <c r="I163" s="153"/>
      <c r="J163" s="154">
        <f>ROUND(I163*H163,2)</f>
        <v>0</v>
      </c>
      <c r="K163" s="155"/>
      <c r="L163" s="30"/>
      <c r="M163" s="156" t="s">
        <v>1</v>
      </c>
      <c r="N163" s="157" t="s">
        <v>40</v>
      </c>
      <c r="O163" s="58"/>
      <c r="P163" s="158">
        <f>O163*H163</f>
        <v>0</v>
      </c>
      <c r="Q163" s="158">
        <v>0</v>
      </c>
      <c r="R163" s="158">
        <f>Q163*H163</f>
        <v>0</v>
      </c>
      <c r="S163" s="158">
        <v>0</v>
      </c>
      <c r="T163" s="15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146</v>
      </c>
      <c r="AT163" s="160" t="s">
        <v>142</v>
      </c>
      <c r="AU163" s="160" t="s">
        <v>147</v>
      </c>
      <c r="AY163" s="14" t="s">
        <v>139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147</v>
      </c>
      <c r="BK163" s="161">
        <f>ROUND(I163*H163,2)</f>
        <v>0</v>
      </c>
      <c r="BL163" s="14" t="s">
        <v>146</v>
      </c>
      <c r="BM163" s="160" t="s">
        <v>383</v>
      </c>
    </row>
    <row r="164" spans="1:65" s="2" customFormat="1" ht="37.799999999999997" customHeight="1">
      <c r="A164" s="29"/>
      <c r="B164" s="147"/>
      <c r="C164" s="148" t="s">
        <v>218</v>
      </c>
      <c r="D164" s="148" t="s">
        <v>142</v>
      </c>
      <c r="E164" s="149" t="s">
        <v>212</v>
      </c>
      <c r="F164" s="150" t="s">
        <v>213</v>
      </c>
      <c r="G164" s="151" t="s">
        <v>169</v>
      </c>
      <c r="H164" s="152">
        <v>4710</v>
      </c>
      <c r="I164" s="153"/>
      <c r="J164" s="154">
        <f>ROUND(I164*H164,2)</f>
        <v>0</v>
      </c>
      <c r="K164" s="155"/>
      <c r="L164" s="30"/>
      <c r="M164" s="156" t="s">
        <v>1</v>
      </c>
      <c r="N164" s="157" t="s">
        <v>40</v>
      </c>
      <c r="O164" s="58"/>
      <c r="P164" s="158">
        <f>O164*H164</f>
        <v>0</v>
      </c>
      <c r="Q164" s="158">
        <v>3.3E-4</v>
      </c>
      <c r="R164" s="158">
        <f>Q164*H164</f>
        <v>1.5543</v>
      </c>
      <c r="S164" s="158">
        <v>0.254</v>
      </c>
      <c r="T164" s="159">
        <f>S164*H164</f>
        <v>1196.3399999999999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146</v>
      </c>
      <c r="AT164" s="160" t="s">
        <v>142</v>
      </c>
      <c r="AU164" s="160" t="s">
        <v>147</v>
      </c>
      <c r="AY164" s="14" t="s">
        <v>139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4" t="s">
        <v>147</v>
      </c>
      <c r="BK164" s="161">
        <f>ROUND(I164*H164,2)</f>
        <v>0</v>
      </c>
      <c r="BL164" s="14" t="s">
        <v>146</v>
      </c>
      <c r="BM164" s="160" t="s">
        <v>384</v>
      </c>
    </row>
    <row r="165" spans="1:65" s="12" customFormat="1" ht="25.95" customHeight="1">
      <c r="B165" s="134"/>
      <c r="D165" s="135" t="s">
        <v>73</v>
      </c>
      <c r="E165" s="136" t="s">
        <v>207</v>
      </c>
      <c r="F165" s="136" t="s">
        <v>215</v>
      </c>
      <c r="I165" s="137"/>
      <c r="J165" s="138">
        <f>BK165</f>
        <v>0</v>
      </c>
      <c r="L165" s="134"/>
      <c r="M165" s="139"/>
      <c r="N165" s="140"/>
      <c r="O165" s="140"/>
      <c r="P165" s="141">
        <f>P166</f>
        <v>0</v>
      </c>
      <c r="Q165" s="140"/>
      <c r="R165" s="141">
        <f>R166</f>
        <v>0.59382000000000001</v>
      </c>
      <c r="S165" s="140"/>
      <c r="T165" s="142">
        <f>T166</f>
        <v>0</v>
      </c>
      <c r="AR165" s="135" t="s">
        <v>81</v>
      </c>
      <c r="AT165" s="143" t="s">
        <v>73</v>
      </c>
      <c r="AU165" s="143" t="s">
        <v>74</v>
      </c>
      <c r="AY165" s="135" t="s">
        <v>139</v>
      </c>
      <c r="BK165" s="144">
        <f>BK166</f>
        <v>0</v>
      </c>
    </row>
    <row r="166" spans="1:65" s="12" customFormat="1" ht="22.8" customHeight="1">
      <c r="B166" s="134"/>
      <c r="D166" s="135" t="s">
        <v>73</v>
      </c>
      <c r="E166" s="145" t="s">
        <v>216</v>
      </c>
      <c r="F166" s="145" t="s">
        <v>217</v>
      </c>
      <c r="I166" s="137"/>
      <c r="J166" s="146">
        <f>BK166</f>
        <v>0</v>
      </c>
      <c r="L166" s="134"/>
      <c r="M166" s="139"/>
      <c r="N166" s="140"/>
      <c r="O166" s="140"/>
      <c r="P166" s="141">
        <f>SUM(P167:P168)</f>
        <v>0</v>
      </c>
      <c r="Q166" s="140"/>
      <c r="R166" s="141">
        <f>SUM(R167:R168)</f>
        <v>0.59382000000000001</v>
      </c>
      <c r="S166" s="140"/>
      <c r="T166" s="142">
        <f>SUM(T167:T168)</f>
        <v>0</v>
      </c>
      <c r="AR166" s="135" t="s">
        <v>81</v>
      </c>
      <c r="AT166" s="143" t="s">
        <v>73</v>
      </c>
      <c r="AU166" s="143" t="s">
        <v>81</v>
      </c>
      <c r="AY166" s="135" t="s">
        <v>139</v>
      </c>
      <c r="BK166" s="144">
        <f>SUM(BK167:BK168)</f>
        <v>0</v>
      </c>
    </row>
    <row r="167" spans="1:65" s="2" customFormat="1" ht="24.15" customHeight="1">
      <c r="A167" s="29"/>
      <c r="B167" s="147"/>
      <c r="C167" s="148" t="s">
        <v>223</v>
      </c>
      <c r="D167" s="148" t="s">
        <v>142</v>
      </c>
      <c r="E167" s="149" t="s">
        <v>219</v>
      </c>
      <c r="F167" s="150" t="s">
        <v>220</v>
      </c>
      <c r="G167" s="151" t="s">
        <v>221</v>
      </c>
      <c r="H167" s="152">
        <v>9</v>
      </c>
      <c r="I167" s="153"/>
      <c r="J167" s="154">
        <f>ROUND(I167*H167,2)</f>
        <v>0</v>
      </c>
      <c r="K167" s="155"/>
      <c r="L167" s="30"/>
      <c r="M167" s="156" t="s">
        <v>1</v>
      </c>
      <c r="N167" s="157" t="s">
        <v>40</v>
      </c>
      <c r="O167" s="58"/>
      <c r="P167" s="158">
        <f>O167*H167</f>
        <v>0</v>
      </c>
      <c r="Q167" s="158">
        <v>5.9800000000000001E-3</v>
      </c>
      <c r="R167" s="158">
        <f>Q167*H167</f>
        <v>5.382E-2</v>
      </c>
      <c r="S167" s="158">
        <v>0</v>
      </c>
      <c r="T167" s="15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146</v>
      </c>
      <c r="AT167" s="160" t="s">
        <v>142</v>
      </c>
      <c r="AU167" s="160" t="s">
        <v>147</v>
      </c>
      <c r="AY167" s="14" t="s">
        <v>139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147</v>
      </c>
      <c r="BK167" s="161">
        <f>ROUND(I167*H167,2)</f>
        <v>0</v>
      </c>
      <c r="BL167" s="14" t="s">
        <v>146</v>
      </c>
      <c r="BM167" s="160" t="s">
        <v>385</v>
      </c>
    </row>
    <row r="168" spans="1:65" s="2" customFormat="1" ht="16.5" customHeight="1">
      <c r="A168" s="29"/>
      <c r="B168" s="147"/>
      <c r="C168" s="162" t="s">
        <v>231</v>
      </c>
      <c r="D168" s="162" t="s">
        <v>158</v>
      </c>
      <c r="E168" s="163" t="s">
        <v>224</v>
      </c>
      <c r="F168" s="164" t="s">
        <v>225</v>
      </c>
      <c r="G168" s="165" t="s">
        <v>221</v>
      </c>
      <c r="H168" s="166">
        <v>9</v>
      </c>
      <c r="I168" s="167"/>
      <c r="J168" s="168">
        <f>ROUND(I168*H168,2)</f>
        <v>0</v>
      </c>
      <c r="K168" s="169"/>
      <c r="L168" s="170"/>
      <c r="M168" s="171" t="s">
        <v>1</v>
      </c>
      <c r="N168" s="172" t="s">
        <v>40</v>
      </c>
      <c r="O168" s="58"/>
      <c r="P168" s="158">
        <f>O168*H168</f>
        <v>0</v>
      </c>
      <c r="Q168" s="158">
        <v>0.06</v>
      </c>
      <c r="R168" s="158">
        <f>Q168*H168</f>
        <v>0.54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162</v>
      </c>
      <c r="AT168" s="160" t="s">
        <v>158</v>
      </c>
      <c r="AU168" s="160" t="s">
        <v>147</v>
      </c>
      <c r="AY168" s="14" t="s">
        <v>139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147</v>
      </c>
      <c r="BK168" s="161">
        <f>ROUND(I168*H168,2)</f>
        <v>0</v>
      </c>
      <c r="BL168" s="14" t="s">
        <v>146</v>
      </c>
      <c r="BM168" s="160" t="s">
        <v>386</v>
      </c>
    </row>
    <row r="169" spans="1:65" s="12" customFormat="1" ht="25.95" customHeight="1">
      <c r="B169" s="134"/>
      <c r="D169" s="135" t="s">
        <v>73</v>
      </c>
      <c r="E169" s="136" t="s">
        <v>227</v>
      </c>
      <c r="F169" s="136" t="s">
        <v>228</v>
      </c>
      <c r="I169" s="137"/>
      <c r="J169" s="138">
        <f>BK169</f>
        <v>0</v>
      </c>
      <c r="L169" s="134"/>
      <c r="M169" s="139"/>
      <c r="N169" s="140"/>
      <c r="O169" s="140"/>
      <c r="P169" s="141">
        <f>P170</f>
        <v>0</v>
      </c>
      <c r="Q169" s="140"/>
      <c r="R169" s="141">
        <f>R170</f>
        <v>11.686949999999998</v>
      </c>
      <c r="S169" s="140"/>
      <c r="T169" s="142">
        <f>T170</f>
        <v>0</v>
      </c>
      <c r="AR169" s="135" t="s">
        <v>81</v>
      </c>
      <c r="AT169" s="143" t="s">
        <v>73</v>
      </c>
      <c r="AU169" s="143" t="s">
        <v>74</v>
      </c>
      <c r="AY169" s="135" t="s">
        <v>139</v>
      </c>
      <c r="BK169" s="144">
        <f>BK170</f>
        <v>0</v>
      </c>
    </row>
    <row r="170" spans="1:65" s="12" customFormat="1" ht="22.8" customHeight="1">
      <c r="B170" s="134"/>
      <c r="D170" s="135" t="s">
        <v>73</v>
      </c>
      <c r="E170" s="145" t="s">
        <v>229</v>
      </c>
      <c r="F170" s="145" t="s">
        <v>230</v>
      </c>
      <c r="I170" s="137"/>
      <c r="J170" s="146">
        <f>BK170</f>
        <v>0</v>
      </c>
      <c r="L170" s="134"/>
      <c r="M170" s="139"/>
      <c r="N170" s="140"/>
      <c r="O170" s="140"/>
      <c r="P170" s="141">
        <f>SUM(P171:P172)</f>
        <v>0</v>
      </c>
      <c r="Q170" s="140"/>
      <c r="R170" s="141">
        <f>SUM(R171:R172)</f>
        <v>11.686949999999998</v>
      </c>
      <c r="S170" s="140"/>
      <c r="T170" s="142">
        <f>SUM(T171:T172)</f>
        <v>0</v>
      </c>
      <c r="AR170" s="135" t="s">
        <v>81</v>
      </c>
      <c r="AT170" s="143" t="s">
        <v>73</v>
      </c>
      <c r="AU170" s="143" t="s">
        <v>81</v>
      </c>
      <c r="AY170" s="135" t="s">
        <v>139</v>
      </c>
      <c r="BK170" s="144">
        <f>SUM(BK171:BK172)</f>
        <v>0</v>
      </c>
    </row>
    <row r="171" spans="1:65" s="2" customFormat="1" ht="24.15" customHeight="1">
      <c r="A171" s="29"/>
      <c r="B171" s="147"/>
      <c r="C171" s="148" t="s">
        <v>235</v>
      </c>
      <c r="D171" s="148" t="s">
        <v>142</v>
      </c>
      <c r="E171" s="149" t="s">
        <v>232</v>
      </c>
      <c r="F171" s="150" t="s">
        <v>233</v>
      </c>
      <c r="G171" s="151" t="s">
        <v>193</v>
      </c>
      <c r="H171" s="152">
        <v>165</v>
      </c>
      <c r="I171" s="153"/>
      <c r="J171" s="154">
        <f>ROUND(I171*H171,2)</f>
        <v>0</v>
      </c>
      <c r="K171" s="155"/>
      <c r="L171" s="30"/>
      <c r="M171" s="156" t="s">
        <v>1</v>
      </c>
      <c r="N171" s="157" t="s">
        <v>40</v>
      </c>
      <c r="O171" s="58"/>
      <c r="P171" s="158">
        <f>O171*H171</f>
        <v>0</v>
      </c>
      <c r="Q171" s="158">
        <v>3.3E-4</v>
      </c>
      <c r="R171" s="158">
        <f>Q171*H171</f>
        <v>5.4449999999999998E-2</v>
      </c>
      <c r="S171" s="158">
        <v>0</v>
      </c>
      <c r="T171" s="159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146</v>
      </c>
      <c r="AT171" s="160" t="s">
        <v>142</v>
      </c>
      <c r="AU171" s="160" t="s">
        <v>147</v>
      </c>
      <c r="AY171" s="14" t="s">
        <v>139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147</v>
      </c>
      <c r="BK171" s="161">
        <f>ROUND(I171*H171,2)</f>
        <v>0</v>
      </c>
      <c r="BL171" s="14" t="s">
        <v>146</v>
      </c>
      <c r="BM171" s="160" t="s">
        <v>387</v>
      </c>
    </row>
    <row r="172" spans="1:65" s="2" customFormat="1" ht="24.15" customHeight="1">
      <c r="A172" s="29"/>
      <c r="B172" s="147"/>
      <c r="C172" s="162" t="s">
        <v>242</v>
      </c>
      <c r="D172" s="162" t="s">
        <v>158</v>
      </c>
      <c r="E172" s="163" t="s">
        <v>388</v>
      </c>
      <c r="F172" s="164" t="s">
        <v>389</v>
      </c>
      <c r="G172" s="165" t="s">
        <v>193</v>
      </c>
      <c r="H172" s="166">
        <v>165</v>
      </c>
      <c r="I172" s="167"/>
      <c r="J172" s="168">
        <f>ROUND(I172*H172,2)</f>
        <v>0</v>
      </c>
      <c r="K172" s="169"/>
      <c r="L172" s="170"/>
      <c r="M172" s="171" t="s">
        <v>1</v>
      </c>
      <c r="N172" s="172" t="s">
        <v>40</v>
      </c>
      <c r="O172" s="58"/>
      <c r="P172" s="158">
        <f>O172*H172</f>
        <v>0</v>
      </c>
      <c r="Q172" s="158">
        <v>7.0499999999999993E-2</v>
      </c>
      <c r="R172" s="158">
        <f>Q172*H172</f>
        <v>11.632499999999999</v>
      </c>
      <c r="S172" s="158">
        <v>0</v>
      </c>
      <c r="T172" s="159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162</v>
      </c>
      <c r="AT172" s="160" t="s">
        <v>158</v>
      </c>
      <c r="AU172" s="160" t="s">
        <v>147</v>
      </c>
      <c r="AY172" s="14" t="s">
        <v>139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14" t="s">
        <v>147</v>
      </c>
      <c r="BK172" s="161">
        <f>ROUND(I172*H172,2)</f>
        <v>0</v>
      </c>
      <c r="BL172" s="14" t="s">
        <v>146</v>
      </c>
      <c r="BM172" s="160" t="s">
        <v>390</v>
      </c>
    </row>
    <row r="173" spans="1:65" s="12" customFormat="1" ht="25.95" customHeight="1">
      <c r="B173" s="134"/>
      <c r="D173" s="135" t="s">
        <v>73</v>
      </c>
      <c r="E173" s="136" t="s">
        <v>238</v>
      </c>
      <c r="F173" s="136" t="s">
        <v>239</v>
      </c>
      <c r="I173" s="137"/>
      <c r="J173" s="138">
        <f>BK173</f>
        <v>0</v>
      </c>
      <c r="L173" s="134"/>
      <c r="M173" s="139"/>
      <c r="N173" s="140"/>
      <c r="O173" s="140"/>
      <c r="P173" s="141">
        <f>P174+P177+P182</f>
        <v>0</v>
      </c>
      <c r="Q173" s="140"/>
      <c r="R173" s="141">
        <f>R174+R177+R182</f>
        <v>3048.8018900000002</v>
      </c>
      <c r="S173" s="140"/>
      <c r="T173" s="142">
        <f>T174+T177+T182</f>
        <v>0</v>
      </c>
      <c r="AR173" s="135" t="s">
        <v>81</v>
      </c>
      <c r="AT173" s="143" t="s">
        <v>73</v>
      </c>
      <c r="AU173" s="143" t="s">
        <v>74</v>
      </c>
      <c r="AY173" s="135" t="s">
        <v>139</v>
      </c>
      <c r="BK173" s="144">
        <f>BK174+BK177+BK182</f>
        <v>0</v>
      </c>
    </row>
    <row r="174" spans="1:65" s="12" customFormat="1" ht="22.8" customHeight="1">
      <c r="B174" s="134"/>
      <c r="D174" s="135" t="s">
        <v>73</v>
      </c>
      <c r="E174" s="145" t="s">
        <v>240</v>
      </c>
      <c r="F174" s="145" t="s">
        <v>241</v>
      </c>
      <c r="I174" s="137"/>
      <c r="J174" s="146">
        <f>BK174</f>
        <v>0</v>
      </c>
      <c r="L174" s="134"/>
      <c r="M174" s="139"/>
      <c r="N174" s="140"/>
      <c r="O174" s="140"/>
      <c r="P174" s="141">
        <f>SUM(P175:P176)</f>
        <v>0</v>
      </c>
      <c r="Q174" s="140"/>
      <c r="R174" s="141">
        <f>SUM(R175:R176)</f>
        <v>540.40608000000009</v>
      </c>
      <c r="S174" s="140"/>
      <c r="T174" s="142">
        <f>SUM(T175:T176)</f>
        <v>0</v>
      </c>
      <c r="AR174" s="135" t="s">
        <v>81</v>
      </c>
      <c r="AT174" s="143" t="s">
        <v>73</v>
      </c>
      <c r="AU174" s="143" t="s">
        <v>81</v>
      </c>
      <c r="AY174" s="135" t="s">
        <v>139</v>
      </c>
      <c r="BK174" s="144">
        <f>SUM(BK175:BK176)</f>
        <v>0</v>
      </c>
    </row>
    <row r="175" spans="1:65" s="2" customFormat="1" ht="24.15" customHeight="1">
      <c r="A175" s="29"/>
      <c r="B175" s="147"/>
      <c r="C175" s="148" t="s">
        <v>246</v>
      </c>
      <c r="D175" s="148" t="s">
        <v>142</v>
      </c>
      <c r="E175" s="149" t="s">
        <v>243</v>
      </c>
      <c r="F175" s="150" t="s">
        <v>244</v>
      </c>
      <c r="G175" s="151" t="s">
        <v>169</v>
      </c>
      <c r="H175" s="152">
        <v>1266</v>
      </c>
      <c r="I175" s="153"/>
      <c r="J175" s="154">
        <f>ROUND(I175*H175,2)</f>
        <v>0</v>
      </c>
      <c r="K175" s="155"/>
      <c r="L175" s="30"/>
      <c r="M175" s="156" t="s">
        <v>1</v>
      </c>
      <c r="N175" s="157" t="s">
        <v>40</v>
      </c>
      <c r="O175" s="58"/>
      <c r="P175" s="158">
        <f>O175*H175</f>
        <v>0</v>
      </c>
      <c r="Q175" s="158">
        <v>0.37080000000000002</v>
      </c>
      <c r="R175" s="158">
        <f>Q175*H175</f>
        <v>469.43280000000004</v>
      </c>
      <c r="S175" s="158">
        <v>0</v>
      </c>
      <c r="T175" s="15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146</v>
      </c>
      <c r="AT175" s="160" t="s">
        <v>142</v>
      </c>
      <c r="AU175" s="160" t="s">
        <v>147</v>
      </c>
      <c r="AY175" s="14" t="s">
        <v>139</v>
      </c>
      <c r="BE175" s="161">
        <f>IF(N175="základná",J175,0)</f>
        <v>0</v>
      </c>
      <c r="BF175" s="161">
        <f>IF(N175="znížená",J175,0)</f>
        <v>0</v>
      </c>
      <c r="BG175" s="161">
        <f>IF(N175="zákl. prenesená",J175,0)</f>
        <v>0</v>
      </c>
      <c r="BH175" s="161">
        <f>IF(N175="zníž. prenesená",J175,0)</f>
        <v>0</v>
      </c>
      <c r="BI175" s="161">
        <f>IF(N175="nulová",J175,0)</f>
        <v>0</v>
      </c>
      <c r="BJ175" s="14" t="s">
        <v>147</v>
      </c>
      <c r="BK175" s="161">
        <f>ROUND(I175*H175,2)</f>
        <v>0</v>
      </c>
      <c r="BL175" s="14" t="s">
        <v>146</v>
      </c>
      <c r="BM175" s="160" t="s">
        <v>391</v>
      </c>
    </row>
    <row r="176" spans="1:65" s="2" customFormat="1" ht="24.15" customHeight="1">
      <c r="A176" s="29"/>
      <c r="B176" s="147"/>
      <c r="C176" s="148" t="s">
        <v>8</v>
      </c>
      <c r="D176" s="148" t="s">
        <v>142</v>
      </c>
      <c r="E176" s="149" t="s">
        <v>247</v>
      </c>
      <c r="F176" s="150" t="s">
        <v>248</v>
      </c>
      <c r="G176" s="151" t="s">
        <v>169</v>
      </c>
      <c r="H176" s="152">
        <v>378</v>
      </c>
      <c r="I176" s="153"/>
      <c r="J176" s="154">
        <f>ROUND(I176*H176,2)</f>
        <v>0</v>
      </c>
      <c r="K176" s="155"/>
      <c r="L176" s="30"/>
      <c r="M176" s="156" t="s">
        <v>1</v>
      </c>
      <c r="N176" s="157" t="s">
        <v>40</v>
      </c>
      <c r="O176" s="58"/>
      <c r="P176" s="158">
        <f>O176*H176</f>
        <v>0</v>
      </c>
      <c r="Q176" s="158">
        <v>0.18776000000000001</v>
      </c>
      <c r="R176" s="158">
        <f>Q176*H176</f>
        <v>70.973280000000003</v>
      </c>
      <c r="S176" s="158">
        <v>0</v>
      </c>
      <c r="T176" s="159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146</v>
      </c>
      <c r="AT176" s="160" t="s">
        <v>142</v>
      </c>
      <c r="AU176" s="160" t="s">
        <v>147</v>
      </c>
      <c r="AY176" s="14" t="s">
        <v>139</v>
      </c>
      <c r="BE176" s="161">
        <f>IF(N176="základná",J176,0)</f>
        <v>0</v>
      </c>
      <c r="BF176" s="161">
        <f>IF(N176="znížená",J176,0)</f>
        <v>0</v>
      </c>
      <c r="BG176" s="161">
        <f>IF(N176="zákl. prenesená",J176,0)</f>
        <v>0</v>
      </c>
      <c r="BH176" s="161">
        <f>IF(N176="zníž. prenesená",J176,0)</f>
        <v>0</v>
      </c>
      <c r="BI176" s="161">
        <f>IF(N176="nulová",J176,0)</f>
        <v>0</v>
      </c>
      <c r="BJ176" s="14" t="s">
        <v>147</v>
      </c>
      <c r="BK176" s="161">
        <f>ROUND(I176*H176,2)</f>
        <v>0</v>
      </c>
      <c r="BL176" s="14" t="s">
        <v>146</v>
      </c>
      <c r="BM176" s="160" t="s">
        <v>392</v>
      </c>
    </row>
    <row r="177" spans="1:65" s="12" customFormat="1" ht="22.8" customHeight="1">
      <c r="B177" s="134"/>
      <c r="D177" s="135" t="s">
        <v>73</v>
      </c>
      <c r="E177" s="145" t="s">
        <v>250</v>
      </c>
      <c r="F177" s="145" t="s">
        <v>251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SUM(P178:P181)</f>
        <v>0</v>
      </c>
      <c r="Q177" s="140"/>
      <c r="R177" s="141">
        <f>SUM(R178:R181)</f>
        <v>2074.7476799999999</v>
      </c>
      <c r="S177" s="140"/>
      <c r="T177" s="142">
        <f>SUM(T178:T181)</f>
        <v>0</v>
      </c>
      <c r="AR177" s="135" t="s">
        <v>81</v>
      </c>
      <c r="AT177" s="143" t="s">
        <v>73</v>
      </c>
      <c r="AU177" s="143" t="s">
        <v>81</v>
      </c>
      <c r="AY177" s="135" t="s">
        <v>139</v>
      </c>
      <c r="BK177" s="144">
        <f>SUM(BK178:BK181)</f>
        <v>0</v>
      </c>
    </row>
    <row r="178" spans="1:65" s="2" customFormat="1" ht="33" customHeight="1">
      <c r="A178" s="29"/>
      <c r="B178" s="147"/>
      <c r="C178" s="148" t="s">
        <v>227</v>
      </c>
      <c r="D178" s="148" t="s">
        <v>142</v>
      </c>
      <c r="E178" s="149" t="s">
        <v>252</v>
      </c>
      <c r="F178" s="150" t="s">
        <v>253</v>
      </c>
      <c r="G178" s="151" t="s">
        <v>169</v>
      </c>
      <c r="H178" s="152">
        <v>5976</v>
      </c>
      <c r="I178" s="153"/>
      <c r="J178" s="154">
        <f>ROUND(I178*H178,2)</f>
        <v>0</v>
      </c>
      <c r="K178" s="155"/>
      <c r="L178" s="30"/>
      <c r="M178" s="156" t="s">
        <v>1</v>
      </c>
      <c r="N178" s="157" t="s">
        <v>40</v>
      </c>
      <c r="O178" s="58"/>
      <c r="P178" s="158">
        <f>O178*H178</f>
        <v>0</v>
      </c>
      <c r="Q178" s="158">
        <v>6.0099999999999997E-3</v>
      </c>
      <c r="R178" s="158">
        <f>Q178*H178</f>
        <v>35.915759999999999</v>
      </c>
      <c r="S178" s="158">
        <v>0</v>
      </c>
      <c r="T178" s="15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146</v>
      </c>
      <c r="AT178" s="160" t="s">
        <v>142</v>
      </c>
      <c r="AU178" s="160" t="s">
        <v>147</v>
      </c>
      <c r="AY178" s="14" t="s">
        <v>139</v>
      </c>
      <c r="BE178" s="161">
        <f>IF(N178="základná",J178,0)</f>
        <v>0</v>
      </c>
      <c r="BF178" s="161">
        <f>IF(N178="znížená",J178,0)</f>
        <v>0</v>
      </c>
      <c r="BG178" s="161">
        <f>IF(N178="zákl. prenesená",J178,0)</f>
        <v>0</v>
      </c>
      <c r="BH178" s="161">
        <f>IF(N178="zníž. prenesená",J178,0)</f>
        <v>0</v>
      </c>
      <c r="BI178" s="161">
        <f>IF(N178="nulová",J178,0)</f>
        <v>0</v>
      </c>
      <c r="BJ178" s="14" t="s">
        <v>147</v>
      </c>
      <c r="BK178" s="161">
        <f>ROUND(I178*H178,2)</f>
        <v>0</v>
      </c>
      <c r="BL178" s="14" t="s">
        <v>146</v>
      </c>
      <c r="BM178" s="160" t="s">
        <v>393</v>
      </c>
    </row>
    <row r="179" spans="1:65" s="2" customFormat="1" ht="33" customHeight="1">
      <c r="A179" s="29"/>
      <c r="B179" s="147"/>
      <c r="C179" s="148" t="s">
        <v>238</v>
      </c>
      <c r="D179" s="148" t="s">
        <v>142</v>
      </c>
      <c r="E179" s="149" t="s">
        <v>255</v>
      </c>
      <c r="F179" s="150" t="s">
        <v>256</v>
      </c>
      <c r="G179" s="151" t="s">
        <v>169</v>
      </c>
      <c r="H179" s="152">
        <v>5976</v>
      </c>
      <c r="I179" s="153"/>
      <c r="J179" s="154">
        <f>ROUND(I179*H179,2)</f>
        <v>0</v>
      </c>
      <c r="K179" s="155"/>
      <c r="L179" s="30"/>
      <c r="M179" s="156" t="s">
        <v>1</v>
      </c>
      <c r="N179" s="157" t="s">
        <v>40</v>
      </c>
      <c r="O179" s="58"/>
      <c r="P179" s="158">
        <f>O179*H179</f>
        <v>0</v>
      </c>
      <c r="Q179" s="158">
        <v>5.1000000000000004E-4</v>
      </c>
      <c r="R179" s="158">
        <f>Q179*H179</f>
        <v>3.0477600000000002</v>
      </c>
      <c r="S179" s="158">
        <v>0</v>
      </c>
      <c r="T179" s="159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146</v>
      </c>
      <c r="AT179" s="160" t="s">
        <v>142</v>
      </c>
      <c r="AU179" s="160" t="s">
        <v>147</v>
      </c>
      <c r="AY179" s="14" t="s">
        <v>139</v>
      </c>
      <c r="BE179" s="161">
        <f>IF(N179="základná",J179,0)</f>
        <v>0</v>
      </c>
      <c r="BF179" s="161">
        <f>IF(N179="znížená",J179,0)</f>
        <v>0</v>
      </c>
      <c r="BG179" s="161">
        <f>IF(N179="zákl. prenesená",J179,0)</f>
        <v>0</v>
      </c>
      <c r="BH179" s="161">
        <f>IF(N179="zníž. prenesená",J179,0)</f>
        <v>0</v>
      </c>
      <c r="BI179" s="161">
        <f>IF(N179="nulová",J179,0)</f>
        <v>0</v>
      </c>
      <c r="BJ179" s="14" t="s">
        <v>147</v>
      </c>
      <c r="BK179" s="161">
        <f>ROUND(I179*H179,2)</f>
        <v>0</v>
      </c>
      <c r="BL179" s="14" t="s">
        <v>146</v>
      </c>
      <c r="BM179" s="160" t="s">
        <v>394</v>
      </c>
    </row>
    <row r="180" spans="1:65" s="2" customFormat="1" ht="33" customHeight="1">
      <c r="A180" s="29"/>
      <c r="B180" s="147"/>
      <c r="C180" s="148" t="s">
        <v>261</v>
      </c>
      <c r="D180" s="148" t="s">
        <v>142</v>
      </c>
      <c r="E180" s="149" t="s">
        <v>258</v>
      </c>
      <c r="F180" s="150" t="s">
        <v>259</v>
      </c>
      <c r="G180" s="151" t="s">
        <v>169</v>
      </c>
      <c r="H180" s="152">
        <v>5976</v>
      </c>
      <c r="I180" s="153"/>
      <c r="J180" s="154">
        <f>ROUND(I180*H180,2)</f>
        <v>0</v>
      </c>
      <c r="K180" s="155"/>
      <c r="L180" s="30"/>
      <c r="M180" s="156" t="s">
        <v>1</v>
      </c>
      <c r="N180" s="157" t="s">
        <v>40</v>
      </c>
      <c r="O180" s="58"/>
      <c r="P180" s="158">
        <f>O180*H180</f>
        <v>0</v>
      </c>
      <c r="Q180" s="158">
        <v>0.12966</v>
      </c>
      <c r="R180" s="158">
        <f>Q180*H180</f>
        <v>774.84816000000001</v>
      </c>
      <c r="S180" s="158">
        <v>0</v>
      </c>
      <c r="T180" s="15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146</v>
      </c>
      <c r="AT180" s="160" t="s">
        <v>142</v>
      </c>
      <c r="AU180" s="160" t="s">
        <v>147</v>
      </c>
      <c r="AY180" s="14" t="s">
        <v>139</v>
      </c>
      <c r="BE180" s="161">
        <f>IF(N180="základná",J180,0)</f>
        <v>0</v>
      </c>
      <c r="BF180" s="161">
        <f>IF(N180="znížená",J180,0)</f>
        <v>0</v>
      </c>
      <c r="BG180" s="161">
        <f>IF(N180="zákl. prenesená",J180,0)</f>
        <v>0</v>
      </c>
      <c r="BH180" s="161">
        <f>IF(N180="zníž. prenesená",J180,0)</f>
        <v>0</v>
      </c>
      <c r="BI180" s="161">
        <f>IF(N180="nulová",J180,0)</f>
        <v>0</v>
      </c>
      <c r="BJ180" s="14" t="s">
        <v>147</v>
      </c>
      <c r="BK180" s="161">
        <f>ROUND(I180*H180,2)</f>
        <v>0</v>
      </c>
      <c r="BL180" s="14" t="s">
        <v>146</v>
      </c>
      <c r="BM180" s="160" t="s">
        <v>395</v>
      </c>
    </row>
    <row r="181" spans="1:65" s="2" customFormat="1" ht="37.799999999999997" customHeight="1">
      <c r="A181" s="29"/>
      <c r="B181" s="147"/>
      <c r="C181" s="148" t="s">
        <v>266</v>
      </c>
      <c r="D181" s="148" t="s">
        <v>142</v>
      </c>
      <c r="E181" s="149" t="s">
        <v>262</v>
      </c>
      <c r="F181" s="150" t="s">
        <v>263</v>
      </c>
      <c r="G181" s="151" t="s">
        <v>169</v>
      </c>
      <c r="H181" s="152">
        <v>5976</v>
      </c>
      <c r="I181" s="153"/>
      <c r="J181" s="154">
        <f>ROUND(I181*H181,2)</f>
        <v>0</v>
      </c>
      <c r="K181" s="155"/>
      <c r="L181" s="30"/>
      <c r="M181" s="156" t="s">
        <v>1</v>
      </c>
      <c r="N181" s="157" t="s">
        <v>40</v>
      </c>
      <c r="O181" s="58"/>
      <c r="P181" s="158">
        <f>O181*H181</f>
        <v>0</v>
      </c>
      <c r="Q181" s="158">
        <v>0.21099999999999999</v>
      </c>
      <c r="R181" s="158">
        <f>Q181*H181</f>
        <v>1260.9359999999999</v>
      </c>
      <c r="S181" s="158">
        <v>0</v>
      </c>
      <c r="T181" s="159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146</v>
      </c>
      <c r="AT181" s="160" t="s">
        <v>142</v>
      </c>
      <c r="AU181" s="160" t="s">
        <v>147</v>
      </c>
      <c r="AY181" s="14" t="s">
        <v>139</v>
      </c>
      <c r="BE181" s="161">
        <f>IF(N181="základná",J181,0)</f>
        <v>0</v>
      </c>
      <c r="BF181" s="161">
        <f>IF(N181="znížená",J181,0)</f>
        <v>0</v>
      </c>
      <c r="BG181" s="161">
        <f>IF(N181="zákl. prenesená",J181,0)</f>
        <v>0</v>
      </c>
      <c r="BH181" s="161">
        <f>IF(N181="zníž. prenesená",J181,0)</f>
        <v>0</v>
      </c>
      <c r="BI181" s="161">
        <f>IF(N181="nulová",J181,0)</f>
        <v>0</v>
      </c>
      <c r="BJ181" s="14" t="s">
        <v>147</v>
      </c>
      <c r="BK181" s="161">
        <f>ROUND(I181*H181,2)</f>
        <v>0</v>
      </c>
      <c r="BL181" s="14" t="s">
        <v>146</v>
      </c>
      <c r="BM181" s="160" t="s">
        <v>396</v>
      </c>
    </row>
    <row r="182" spans="1:65" s="12" customFormat="1" ht="22.8" customHeight="1">
      <c r="B182" s="134"/>
      <c r="D182" s="135" t="s">
        <v>73</v>
      </c>
      <c r="E182" s="145" t="s">
        <v>265</v>
      </c>
      <c r="F182" s="145" t="s">
        <v>230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SUM(P183:P189)</f>
        <v>0</v>
      </c>
      <c r="Q182" s="140"/>
      <c r="R182" s="141">
        <f>SUM(R183:R189)</f>
        <v>433.64812999999998</v>
      </c>
      <c r="S182" s="140"/>
      <c r="T182" s="142">
        <f>SUM(T183:T189)</f>
        <v>0</v>
      </c>
      <c r="AR182" s="135" t="s">
        <v>81</v>
      </c>
      <c r="AT182" s="143" t="s">
        <v>73</v>
      </c>
      <c r="AU182" s="143" t="s">
        <v>81</v>
      </c>
      <c r="AY182" s="135" t="s">
        <v>139</v>
      </c>
      <c r="BK182" s="144">
        <f>SUM(BK183:BK189)</f>
        <v>0</v>
      </c>
    </row>
    <row r="183" spans="1:65" s="2" customFormat="1" ht="24.15" customHeight="1">
      <c r="A183" s="29"/>
      <c r="B183" s="147"/>
      <c r="C183" s="148" t="s">
        <v>271</v>
      </c>
      <c r="D183" s="148" t="s">
        <v>142</v>
      </c>
      <c r="E183" s="149" t="s">
        <v>267</v>
      </c>
      <c r="F183" s="150" t="s">
        <v>268</v>
      </c>
      <c r="G183" s="151" t="s">
        <v>269</v>
      </c>
      <c r="H183" s="152">
        <v>1</v>
      </c>
      <c r="I183" s="153"/>
      <c r="J183" s="154">
        <f t="shared" ref="J183:J189" si="0">ROUND(I183*H183,2)</f>
        <v>0</v>
      </c>
      <c r="K183" s="155"/>
      <c r="L183" s="30"/>
      <c r="M183" s="156" t="s">
        <v>1</v>
      </c>
      <c r="N183" s="157" t="s">
        <v>40</v>
      </c>
      <c r="O183" s="58"/>
      <c r="P183" s="158">
        <f t="shared" ref="P183:P189" si="1">O183*H183</f>
        <v>0</v>
      </c>
      <c r="Q183" s="158">
        <v>0</v>
      </c>
      <c r="R183" s="158">
        <f t="shared" ref="R183:R189" si="2">Q183*H183</f>
        <v>0</v>
      </c>
      <c r="S183" s="158">
        <v>0</v>
      </c>
      <c r="T183" s="159">
        <f t="shared" ref="T183:T189" si="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146</v>
      </c>
      <c r="AT183" s="160" t="s">
        <v>142</v>
      </c>
      <c r="AU183" s="160" t="s">
        <v>147</v>
      </c>
      <c r="AY183" s="14" t="s">
        <v>139</v>
      </c>
      <c r="BE183" s="161">
        <f t="shared" ref="BE183:BE189" si="4">IF(N183="základná",J183,0)</f>
        <v>0</v>
      </c>
      <c r="BF183" s="161">
        <f t="shared" ref="BF183:BF189" si="5">IF(N183="znížená",J183,0)</f>
        <v>0</v>
      </c>
      <c r="BG183" s="161">
        <f t="shared" ref="BG183:BG189" si="6">IF(N183="zákl. prenesená",J183,0)</f>
        <v>0</v>
      </c>
      <c r="BH183" s="161">
        <f t="shared" ref="BH183:BH189" si="7">IF(N183="zníž. prenesená",J183,0)</f>
        <v>0</v>
      </c>
      <c r="BI183" s="161">
        <f t="shared" ref="BI183:BI189" si="8">IF(N183="nulová",J183,0)</f>
        <v>0</v>
      </c>
      <c r="BJ183" s="14" t="s">
        <v>147</v>
      </c>
      <c r="BK183" s="161">
        <f t="shared" ref="BK183:BK189" si="9">ROUND(I183*H183,2)</f>
        <v>0</v>
      </c>
      <c r="BL183" s="14" t="s">
        <v>146</v>
      </c>
      <c r="BM183" s="160" t="s">
        <v>397</v>
      </c>
    </row>
    <row r="184" spans="1:65" s="2" customFormat="1" ht="37.799999999999997" customHeight="1">
      <c r="A184" s="29"/>
      <c r="B184" s="147"/>
      <c r="C184" s="148" t="s">
        <v>275</v>
      </c>
      <c r="D184" s="148" t="s">
        <v>142</v>
      </c>
      <c r="E184" s="149" t="s">
        <v>276</v>
      </c>
      <c r="F184" s="150" t="s">
        <v>277</v>
      </c>
      <c r="G184" s="151" t="s">
        <v>169</v>
      </c>
      <c r="H184" s="152">
        <v>637</v>
      </c>
      <c r="I184" s="153"/>
      <c r="J184" s="154">
        <f t="shared" si="0"/>
        <v>0</v>
      </c>
      <c r="K184" s="155"/>
      <c r="L184" s="30"/>
      <c r="M184" s="156" t="s">
        <v>1</v>
      </c>
      <c r="N184" s="157" t="s">
        <v>40</v>
      </c>
      <c r="O184" s="58"/>
      <c r="P184" s="158">
        <f t="shared" si="1"/>
        <v>0</v>
      </c>
      <c r="Q184" s="158">
        <v>8.9999999999999998E-4</v>
      </c>
      <c r="R184" s="158">
        <f t="shared" si="2"/>
        <v>0.57330000000000003</v>
      </c>
      <c r="S184" s="158">
        <v>0</v>
      </c>
      <c r="T184" s="159">
        <f t="shared" si="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146</v>
      </c>
      <c r="AT184" s="160" t="s">
        <v>142</v>
      </c>
      <c r="AU184" s="160" t="s">
        <v>147</v>
      </c>
      <c r="AY184" s="14" t="s">
        <v>139</v>
      </c>
      <c r="BE184" s="161">
        <f t="shared" si="4"/>
        <v>0</v>
      </c>
      <c r="BF184" s="161">
        <f t="shared" si="5"/>
        <v>0</v>
      </c>
      <c r="BG184" s="161">
        <f t="shared" si="6"/>
        <v>0</v>
      </c>
      <c r="BH184" s="161">
        <f t="shared" si="7"/>
        <v>0</v>
      </c>
      <c r="BI184" s="161">
        <f t="shared" si="8"/>
        <v>0</v>
      </c>
      <c r="BJ184" s="14" t="s">
        <v>147</v>
      </c>
      <c r="BK184" s="161">
        <f t="shared" si="9"/>
        <v>0</v>
      </c>
      <c r="BL184" s="14" t="s">
        <v>146</v>
      </c>
      <c r="BM184" s="160" t="s">
        <v>398</v>
      </c>
    </row>
    <row r="185" spans="1:65" s="2" customFormat="1" ht="33" customHeight="1">
      <c r="A185" s="29"/>
      <c r="B185" s="147"/>
      <c r="C185" s="148" t="s">
        <v>279</v>
      </c>
      <c r="D185" s="148" t="s">
        <v>142</v>
      </c>
      <c r="E185" s="149" t="s">
        <v>280</v>
      </c>
      <c r="F185" s="150" t="s">
        <v>281</v>
      </c>
      <c r="G185" s="151" t="s">
        <v>193</v>
      </c>
      <c r="H185" s="152">
        <v>1088</v>
      </c>
      <c r="I185" s="153"/>
      <c r="J185" s="154">
        <f t="shared" si="0"/>
        <v>0</v>
      </c>
      <c r="K185" s="155"/>
      <c r="L185" s="30"/>
      <c r="M185" s="156" t="s">
        <v>1</v>
      </c>
      <c r="N185" s="157" t="s">
        <v>40</v>
      </c>
      <c r="O185" s="58"/>
      <c r="P185" s="158">
        <f t="shared" si="1"/>
        <v>0</v>
      </c>
      <c r="Q185" s="158">
        <v>0.19843</v>
      </c>
      <c r="R185" s="158">
        <f t="shared" si="2"/>
        <v>215.89184</v>
      </c>
      <c r="S185" s="158">
        <v>0</v>
      </c>
      <c r="T185" s="159">
        <f t="shared" si="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146</v>
      </c>
      <c r="AT185" s="160" t="s">
        <v>142</v>
      </c>
      <c r="AU185" s="160" t="s">
        <v>147</v>
      </c>
      <c r="AY185" s="14" t="s">
        <v>139</v>
      </c>
      <c r="BE185" s="161">
        <f t="shared" si="4"/>
        <v>0</v>
      </c>
      <c r="BF185" s="161">
        <f t="shared" si="5"/>
        <v>0</v>
      </c>
      <c r="BG185" s="161">
        <f t="shared" si="6"/>
        <v>0</v>
      </c>
      <c r="BH185" s="161">
        <f t="shared" si="7"/>
        <v>0</v>
      </c>
      <c r="BI185" s="161">
        <f t="shared" si="8"/>
        <v>0</v>
      </c>
      <c r="BJ185" s="14" t="s">
        <v>147</v>
      </c>
      <c r="BK185" s="161">
        <f t="shared" si="9"/>
        <v>0</v>
      </c>
      <c r="BL185" s="14" t="s">
        <v>146</v>
      </c>
      <c r="BM185" s="160" t="s">
        <v>399</v>
      </c>
    </row>
    <row r="186" spans="1:65" s="2" customFormat="1" ht="21.75" customHeight="1">
      <c r="A186" s="29"/>
      <c r="B186" s="147"/>
      <c r="C186" s="162" t="s">
        <v>283</v>
      </c>
      <c r="D186" s="162" t="s">
        <v>158</v>
      </c>
      <c r="E186" s="163" t="s">
        <v>284</v>
      </c>
      <c r="F186" s="164" t="s">
        <v>285</v>
      </c>
      <c r="G186" s="165" t="s">
        <v>221</v>
      </c>
      <c r="H186" s="166">
        <v>1098.8800000000001</v>
      </c>
      <c r="I186" s="167"/>
      <c r="J186" s="168">
        <f t="shared" si="0"/>
        <v>0</v>
      </c>
      <c r="K186" s="169"/>
      <c r="L186" s="170"/>
      <c r="M186" s="171" t="s">
        <v>1</v>
      </c>
      <c r="N186" s="172" t="s">
        <v>40</v>
      </c>
      <c r="O186" s="58"/>
      <c r="P186" s="158">
        <f t="shared" si="1"/>
        <v>0</v>
      </c>
      <c r="Q186" s="158">
        <v>8.1000000000000003E-2</v>
      </c>
      <c r="R186" s="158">
        <f t="shared" si="2"/>
        <v>89.009280000000018</v>
      </c>
      <c r="S186" s="158">
        <v>0</v>
      </c>
      <c r="T186" s="159">
        <f t="shared" si="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162</v>
      </c>
      <c r="AT186" s="160" t="s">
        <v>158</v>
      </c>
      <c r="AU186" s="160" t="s">
        <v>147</v>
      </c>
      <c r="AY186" s="14" t="s">
        <v>139</v>
      </c>
      <c r="BE186" s="161">
        <f t="shared" si="4"/>
        <v>0</v>
      </c>
      <c r="BF186" s="161">
        <f t="shared" si="5"/>
        <v>0</v>
      </c>
      <c r="BG186" s="161">
        <f t="shared" si="6"/>
        <v>0</v>
      </c>
      <c r="BH186" s="161">
        <f t="shared" si="7"/>
        <v>0</v>
      </c>
      <c r="BI186" s="161">
        <f t="shared" si="8"/>
        <v>0</v>
      </c>
      <c r="BJ186" s="14" t="s">
        <v>147</v>
      </c>
      <c r="BK186" s="161">
        <f t="shared" si="9"/>
        <v>0</v>
      </c>
      <c r="BL186" s="14" t="s">
        <v>146</v>
      </c>
      <c r="BM186" s="160" t="s">
        <v>400</v>
      </c>
    </row>
    <row r="187" spans="1:65" s="2" customFormat="1" ht="33" customHeight="1">
      <c r="A187" s="29"/>
      <c r="B187" s="147"/>
      <c r="C187" s="148" t="s">
        <v>287</v>
      </c>
      <c r="D187" s="148" t="s">
        <v>142</v>
      </c>
      <c r="E187" s="149" t="s">
        <v>288</v>
      </c>
      <c r="F187" s="150" t="s">
        <v>289</v>
      </c>
      <c r="G187" s="151" t="s">
        <v>221</v>
      </c>
      <c r="H187" s="152">
        <v>49</v>
      </c>
      <c r="I187" s="153"/>
      <c r="J187" s="154">
        <f t="shared" si="0"/>
        <v>0</v>
      </c>
      <c r="K187" s="155"/>
      <c r="L187" s="30"/>
      <c r="M187" s="156" t="s">
        <v>1</v>
      </c>
      <c r="N187" s="157" t="s">
        <v>40</v>
      </c>
      <c r="O187" s="58"/>
      <c r="P187" s="158">
        <f t="shared" si="1"/>
        <v>0</v>
      </c>
      <c r="Q187" s="158">
        <v>1.6167899999999999</v>
      </c>
      <c r="R187" s="158">
        <f t="shared" si="2"/>
        <v>79.222709999999992</v>
      </c>
      <c r="S187" s="158">
        <v>0</v>
      </c>
      <c r="T187" s="159">
        <f t="shared" si="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146</v>
      </c>
      <c r="AT187" s="160" t="s">
        <v>142</v>
      </c>
      <c r="AU187" s="160" t="s">
        <v>147</v>
      </c>
      <c r="AY187" s="14" t="s">
        <v>139</v>
      </c>
      <c r="BE187" s="161">
        <f t="shared" si="4"/>
        <v>0</v>
      </c>
      <c r="BF187" s="161">
        <f t="shared" si="5"/>
        <v>0</v>
      </c>
      <c r="BG187" s="161">
        <f t="shared" si="6"/>
        <v>0</v>
      </c>
      <c r="BH187" s="161">
        <f t="shared" si="7"/>
        <v>0</v>
      </c>
      <c r="BI187" s="161">
        <f t="shared" si="8"/>
        <v>0</v>
      </c>
      <c r="BJ187" s="14" t="s">
        <v>147</v>
      </c>
      <c r="BK187" s="161">
        <f t="shared" si="9"/>
        <v>0</v>
      </c>
      <c r="BL187" s="14" t="s">
        <v>146</v>
      </c>
      <c r="BM187" s="160" t="s">
        <v>401</v>
      </c>
    </row>
    <row r="188" spans="1:65" s="2" customFormat="1" ht="24.15" customHeight="1">
      <c r="A188" s="29"/>
      <c r="B188" s="147"/>
      <c r="C188" s="148" t="s">
        <v>291</v>
      </c>
      <c r="D188" s="148" t="s">
        <v>142</v>
      </c>
      <c r="E188" s="149" t="s">
        <v>302</v>
      </c>
      <c r="F188" s="150" t="s">
        <v>303</v>
      </c>
      <c r="G188" s="151" t="s">
        <v>193</v>
      </c>
      <c r="H188" s="152">
        <v>225</v>
      </c>
      <c r="I188" s="153"/>
      <c r="J188" s="154">
        <f t="shared" si="0"/>
        <v>0</v>
      </c>
      <c r="K188" s="155"/>
      <c r="L188" s="30"/>
      <c r="M188" s="156" t="s">
        <v>1</v>
      </c>
      <c r="N188" s="157" t="s">
        <v>40</v>
      </c>
      <c r="O188" s="58"/>
      <c r="P188" s="158">
        <f t="shared" si="1"/>
        <v>0</v>
      </c>
      <c r="Q188" s="158">
        <v>0.12665999999999999</v>
      </c>
      <c r="R188" s="158">
        <f t="shared" si="2"/>
        <v>28.4985</v>
      </c>
      <c r="S188" s="158">
        <v>0</v>
      </c>
      <c r="T188" s="159">
        <f t="shared" si="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146</v>
      </c>
      <c r="AT188" s="160" t="s">
        <v>142</v>
      </c>
      <c r="AU188" s="160" t="s">
        <v>147</v>
      </c>
      <c r="AY188" s="14" t="s">
        <v>139</v>
      </c>
      <c r="BE188" s="161">
        <f t="shared" si="4"/>
        <v>0</v>
      </c>
      <c r="BF188" s="161">
        <f t="shared" si="5"/>
        <v>0</v>
      </c>
      <c r="BG188" s="161">
        <f t="shared" si="6"/>
        <v>0</v>
      </c>
      <c r="BH188" s="161">
        <f t="shared" si="7"/>
        <v>0</v>
      </c>
      <c r="BI188" s="161">
        <f t="shared" si="8"/>
        <v>0</v>
      </c>
      <c r="BJ188" s="14" t="s">
        <v>147</v>
      </c>
      <c r="BK188" s="161">
        <f t="shared" si="9"/>
        <v>0</v>
      </c>
      <c r="BL188" s="14" t="s">
        <v>146</v>
      </c>
      <c r="BM188" s="160" t="s">
        <v>402</v>
      </c>
    </row>
    <row r="189" spans="1:65" s="2" customFormat="1" ht="16.5" customHeight="1">
      <c r="A189" s="29"/>
      <c r="B189" s="147"/>
      <c r="C189" s="162" t="s">
        <v>295</v>
      </c>
      <c r="D189" s="162" t="s">
        <v>158</v>
      </c>
      <c r="E189" s="163" t="s">
        <v>306</v>
      </c>
      <c r="F189" s="164" t="s">
        <v>307</v>
      </c>
      <c r="G189" s="165" t="s">
        <v>221</v>
      </c>
      <c r="H189" s="166">
        <v>909</v>
      </c>
      <c r="I189" s="167"/>
      <c r="J189" s="168">
        <f t="shared" si="0"/>
        <v>0</v>
      </c>
      <c r="K189" s="169"/>
      <c r="L189" s="170"/>
      <c r="M189" s="171" t="s">
        <v>1</v>
      </c>
      <c r="N189" s="172" t="s">
        <v>40</v>
      </c>
      <c r="O189" s="58"/>
      <c r="P189" s="158">
        <f t="shared" si="1"/>
        <v>0</v>
      </c>
      <c r="Q189" s="158">
        <v>2.2499999999999999E-2</v>
      </c>
      <c r="R189" s="158">
        <f t="shared" si="2"/>
        <v>20.452500000000001</v>
      </c>
      <c r="S189" s="158">
        <v>0</v>
      </c>
      <c r="T189" s="159">
        <f t="shared" si="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162</v>
      </c>
      <c r="AT189" s="160" t="s">
        <v>158</v>
      </c>
      <c r="AU189" s="160" t="s">
        <v>147</v>
      </c>
      <c r="AY189" s="14" t="s">
        <v>139</v>
      </c>
      <c r="BE189" s="161">
        <f t="shared" si="4"/>
        <v>0</v>
      </c>
      <c r="BF189" s="161">
        <f t="shared" si="5"/>
        <v>0</v>
      </c>
      <c r="BG189" s="161">
        <f t="shared" si="6"/>
        <v>0</v>
      </c>
      <c r="BH189" s="161">
        <f t="shared" si="7"/>
        <v>0</v>
      </c>
      <c r="BI189" s="161">
        <f t="shared" si="8"/>
        <v>0</v>
      </c>
      <c r="BJ189" s="14" t="s">
        <v>147</v>
      </c>
      <c r="BK189" s="161">
        <f t="shared" si="9"/>
        <v>0</v>
      </c>
      <c r="BL189" s="14" t="s">
        <v>146</v>
      </c>
      <c r="BM189" s="160" t="s">
        <v>403</v>
      </c>
    </row>
    <row r="190" spans="1:65" s="12" customFormat="1" ht="25.95" customHeight="1">
      <c r="B190" s="134"/>
      <c r="D190" s="135" t="s">
        <v>73</v>
      </c>
      <c r="E190" s="136" t="s">
        <v>279</v>
      </c>
      <c r="F190" s="136" t="s">
        <v>309</v>
      </c>
      <c r="I190" s="137"/>
      <c r="J190" s="138">
        <f>BK190</f>
        <v>0</v>
      </c>
      <c r="L190" s="134"/>
      <c r="M190" s="139"/>
      <c r="N190" s="140"/>
      <c r="O190" s="140"/>
      <c r="P190" s="141">
        <f>P191</f>
        <v>0</v>
      </c>
      <c r="Q190" s="140"/>
      <c r="R190" s="141">
        <f>R191</f>
        <v>9.2340000000000005E-2</v>
      </c>
      <c r="S190" s="140"/>
      <c r="T190" s="142">
        <f>T191</f>
        <v>0</v>
      </c>
      <c r="AR190" s="135" t="s">
        <v>81</v>
      </c>
      <c r="AT190" s="143" t="s">
        <v>73</v>
      </c>
      <c r="AU190" s="143" t="s">
        <v>74</v>
      </c>
      <c r="AY190" s="135" t="s">
        <v>139</v>
      </c>
      <c r="BK190" s="144">
        <f>BK191</f>
        <v>0</v>
      </c>
    </row>
    <row r="191" spans="1:65" s="12" customFormat="1" ht="22.8" customHeight="1">
      <c r="B191" s="134"/>
      <c r="D191" s="135" t="s">
        <v>73</v>
      </c>
      <c r="E191" s="145" t="s">
        <v>310</v>
      </c>
      <c r="F191" s="145" t="s">
        <v>311</v>
      </c>
      <c r="I191" s="137"/>
      <c r="J191" s="146">
        <f>BK191</f>
        <v>0</v>
      </c>
      <c r="L191" s="134"/>
      <c r="M191" s="139"/>
      <c r="N191" s="140"/>
      <c r="O191" s="140"/>
      <c r="P191" s="141">
        <f>SUM(P192:P193)</f>
        <v>0</v>
      </c>
      <c r="Q191" s="140"/>
      <c r="R191" s="141">
        <f>SUM(R192:R193)</f>
        <v>9.2340000000000005E-2</v>
      </c>
      <c r="S191" s="140"/>
      <c r="T191" s="142">
        <f>SUM(T192:T193)</f>
        <v>0</v>
      </c>
      <c r="AR191" s="135" t="s">
        <v>81</v>
      </c>
      <c r="AT191" s="143" t="s">
        <v>73</v>
      </c>
      <c r="AU191" s="143" t="s">
        <v>81</v>
      </c>
      <c r="AY191" s="135" t="s">
        <v>139</v>
      </c>
      <c r="BK191" s="144">
        <f>SUM(BK192:BK193)</f>
        <v>0</v>
      </c>
    </row>
    <row r="192" spans="1:65" s="2" customFormat="1" ht="24.15" customHeight="1">
      <c r="A192" s="29"/>
      <c r="B192" s="147"/>
      <c r="C192" s="148" t="s">
        <v>298</v>
      </c>
      <c r="D192" s="148" t="s">
        <v>142</v>
      </c>
      <c r="E192" s="149" t="s">
        <v>313</v>
      </c>
      <c r="F192" s="150" t="s">
        <v>314</v>
      </c>
      <c r="G192" s="151" t="s">
        <v>221</v>
      </c>
      <c r="H192" s="152">
        <v>1</v>
      </c>
      <c r="I192" s="153"/>
      <c r="J192" s="154">
        <f>ROUND(I192*H192,2)</f>
        <v>0</v>
      </c>
      <c r="K192" s="155"/>
      <c r="L192" s="30"/>
      <c r="M192" s="156" t="s">
        <v>1</v>
      </c>
      <c r="N192" s="157" t="s">
        <v>40</v>
      </c>
      <c r="O192" s="58"/>
      <c r="P192" s="158">
        <f>O192*H192</f>
        <v>0</v>
      </c>
      <c r="Q192" s="158">
        <v>3.4000000000000002E-4</v>
      </c>
      <c r="R192" s="158">
        <f>Q192*H192</f>
        <v>3.4000000000000002E-4</v>
      </c>
      <c r="S192" s="158">
        <v>0</v>
      </c>
      <c r="T192" s="159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146</v>
      </c>
      <c r="AT192" s="160" t="s">
        <v>142</v>
      </c>
      <c r="AU192" s="160" t="s">
        <v>147</v>
      </c>
      <c r="AY192" s="14" t="s">
        <v>139</v>
      </c>
      <c r="BE192" s="161">
        <f>IF(N192="základná",J192,0)</f>
        <v>0</v>
      </c>
      <c r="BF192" s="161">
        <f>IF(N192="znížená",J192,0)</f>
        <v>0</v>
      </c>
      <c r="BG192" s="161">
        <f>IF(N192="zákl. prenesená",J192,0)</f>
        <v>0</v>
      </c>
      <c r="BH192" s="161">
        <f>IF(N192="zníž. prenesená",J192,0)</f>
        <v>0</v>
      </c>
      <c r="BI192" s="161">
        <f>IF(N192="nulová",J192,0)</f>
        <v>0</v>
      </c>
      <c r="BJ192" s="14" t="s">
        <v>147</v>
      </c>
      <c r="BK192" s="161">
        <f>ROUND(I192*H192,2)</f>
        <v>0</v>
      </c>
      <c r="BL192" s="14" t="s">
        <v>146</v>
      </c>
      <c r="BM192" s="160" t="s">
        <v>404</v>
      </c>
    </row>
    <row r="193" spans="1:65" s="2" customFormat="1" ht="16.5" customHeight="1">
      <c r="A193" s="29"/>
      <c r="B193" s="147"/>
      <c r="C193" s="162" t="s">
        <v>301</v>
      </c>
      <c r="D193" s="162" t="s">
        <v>158</v>
      </c>
      <c r="E193" s="163" t="s">
        <v>317</v>
      </c>
      <c r="F193" s="164" t="s">
        <v>318</v>
      </c>
      <c r="G193" s="165" t="s">
        <v>221</v>
      </c>
      <c r="H193" s="166">
        <v>1</v>
      </c>
      <c r="I193" s="167"/>
      <c r="J193" s="168">
        <f>ROUND(I193*H193,2)</f>
        <v>0</v>
      </c>
      <c r="K193" s="169"/>
      <c r="L193" s="170"/>
      <c r="M193" s="173" t="s">
        <v>1</v>
      </c>
      <c r="N193" s="174" t="s">
        <v>40</v>
      </c>
      <c r="O193" s="175"/>
      <c r="P193" s="176">
        <f>O193*H193</f>
        <v>0</v>
      </c>
      <c r="Q193" s="176">
        <v>9.1999999999999998E-2</v>
      </c>
      <c r="R193" s="176">
        <f>Q193*H193</f>
        <v>9.1999999999999998E-2</v>
      </c>
      <c r="S193" s="176">
        <v>0</v>
      </c>
      <c r="T193" s="177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162</v>
      </c>
      <c r="AT193" s="160" t="s">
        <v>158</v>
      </c>
      <c r="AU193" s="160" t="s">
        <v>147</v>
      </c>
      <c r="AY193" s="14" t="s">
        <v>139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4" t="s">
        <v>147</v>
      </c>
      <c r="BK193" s="161">
        <f>ROUND(I193*H193,2)</f>
        <v>0</v>
      </c>
      <c r="BL193" s="14" t="s">
        <v>146</v>
      </c>
      <c r="BM193" s="160" t="s">
        <v>405</v>
      </c>
    </row>
    <row r="194" spans="1:65" s="2" customFormat="1" ht="6.9" customHeight="1">
      <c r="A194" s="29"/>
      <c r="B194" s="47"/>
      <c r="C194" s="48"/>
      <c r="D194" s="48"/>
      <c r="E194" s="48"/>
      <c r="F194" s="48"/>
      <c r="G194" s="48"/>
      <c r="H194" s="48"/>
      <c r="I194" s="48"/>
      <c r="J194" s="48"/>
      <c r="K194" s="48"/>
      <c r="L194" s="30"/>
      <c r="M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</row>
    <row r="196" spans="1:65" ht="10.199999999999999"/>
    <row r="197" spans="1:65" ht="14.4" customHeight="1">
      <c r="C197" s="226" t="s">
        <v>551</v>
      </c>
      <c r="D197" s="226"/>
      <c r="E197" s="226"/>
      <c r="F197" s="226"/>
      <c r="G197" s="226"/>
      <c r="H197" s="226"/>
      <c r="I197" s="226"/>
      <c r="J197" s="226"/>
    </row>
    <row r="198" spans="1:65" ht="14.4" customHeight="1">
      <c r="C198" s="226"/>
      <c r="D198" s="226"/>
      <c r="E198" s="226"/>
      <c r="F198" s="226"/>
      <c r="G198" s="226"/>
      <c r="H198" s="226"/>
      <c r="I198" s="226"/>
      <c r="J198" s="226"/>
    </row>
    <row r="199" spans="1:65" ht="14.4" customHeight="1">
      <c r="C199" s="226"/>
      <c r="D199" s="226"/>
      <c r="E199" s="226"/>
      <c r="F199" s="226"/>
      <c r="G199" s="226"/>
      <c r="H199" s="226"/>
      <c r="I199" s="226"/>
      <c r="J199" s="226"/>
    </row>
    <row r="200" spans="1:65" ht="14.4" customHeight="1">
      <c r="C200" s="226"/>
      <c r="D200" s="226"/>
      <c r="E200" s="226"/>
      <c r="F200" s="226"/>
      <c r="G200" s="226"/>
      <c r="H200" s="226"/>
      <c r="I200" s="226"/>
      <c r="J200" s="226"/>
    </row>
    <row r="201" spans="1:65" ht="10.199999999999999"/>
    <row r="202" spans="1:65" ht="10.199999999999999"/>
    <row r="203" spans="1:65" ht="14.4" customHeight="1">
      <c r="C203" s="226" t="s">
        <v>552</v>
      </c>
      <c r="D203" s="226"/>
      <c r="E203" s="226"/>
      <c r="F203" s="226"/>
      <c r="G203" s="226"/>
      <c r="H203" s="226"/>
      <c r="I203" s="226"/>
      <c r="J203" s="226"/>
    </row>
    <row r="204" spans="1:65" ht="14.4" customHeight="1">
      <c r="C204" s="226"/>
      <c r="D204" s="226"/>
      <c r="E204" s="226"/>
      <c r="F204" s="226"/>
      <c r="G204" s="226"/>
      <c r="H204" s="226"/>
      <c r="I204" s="226"/>
      <c r="J204" s="226"/>
    </row>
    <row r="205" spans="1:65" ht="14.4" customHeight="1">
      <c r="C205" s="226"/>
      <c r="D205" s="226"/>
      <c r="E205" s="226"/>
      <c r="F205" s="226"/>
      <c r="G205" s="226"/>
      <c r="H205" s="226"/>
      <c r="I205" s="226"/>
      <c r="J205" s="226"/>
    </row>
    <row r="206" spans="1:65" ht="10.199999999999999"/>
  </sheetData>
  <autoFilter ref="C137:K193" xr:uid="{00000000-0009-0000-0000-000003000000}"/>
  <mergeCells count="11">
    <mergeCell ref="C203:J205"/>
    <mergeCell ref="E87:H87"/>
    <mergeCell ref="E128:H128"/>
    <mergeCell ref="E130:H130"/>
    <mergeCell ref="L2:V2"/>
    <mergeCell ref="C197:J20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65"/>
  <sheetViews>
    <sheetView showGridLines="0" topLeftCell="A145" workbookViewId="0">
      <selection activeCell="X162" sqref="X162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88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538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0" t="s">
        <v>406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ROUND((SUM(BE126:BE152)),  2)</f>
        <v>0</v>
      </c>
      <c r="G33" s="100"/>
      <c r="H33" s="100"/>
      <c r="I33" s="101">
        <v>0.2</v>
      </c>
      <c r="J33" s="99">
        <f>ROUND(((SUM(BE126:BE152))*I33),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ROUND((SUM(BF126:BF152)),  2)</f>
        <v>0</v>
      </c>
      <c r="G34" s="100"/>
      <c r="H34" s="100"/>
      <c r="I34" s="101">
        <v>0.2</v>
      </c>
      <c r="J34" s="99">
        <f>ROUND(((SUM(BF126:BF152))*I34),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ROUND((SUM(BG126:BG152)),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ROUND((SUM(BH126:BH152)),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ROUND((SUM(BI126:BI152)),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0" t="str">
        <f>E9</f>
        <v>SO02_02 - Rekonštrukcia chodníkov na ul. Zimná v km 0,505 - KÚ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95" hidden="1" customHeight="1">
      <c r="B98" s="119"/>
      <c r="D98" s="120" t="s">
        <v>108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9" customFormat="1" ht="24.9" hidden="1" customHeight="1">
      <c r="B99" s="115"/>
      <c r="D99" s="116" t="s">
        <v>111</v>
      </c>
      <c r="E99" s="117"/>
      <c r="F99" s="117"/>
      <c r="G99" s="117"/>
      <c r="H99" s="117"/>
      <c r="I99" s="117"/>
      <c r="J99" s="118">
        <f>J130</f>
        <v>0</v>
      </c>
      <c r="L99" s="115"/>
    </row>
    <row r="100" spans="1:31" s="10" customFormat="1" ht="19.95" hidden="1" customHeight="1">
      <c r="B100" s="119"/>
      <c r="D100" s="120" t="s">
        <v>112</v>
      </c>
      <c r="E100" s="121"/>
      <c r="F100" s="121"/>
      <c r="G100" s="121"/>
      <c r="H100" s="121"/>
      <c r="I100" s="121"/>
      <c r="J100" s="122">
        <f>J131</f>
        <v>0</v>
      </c>
      <c r="L100" s="119"/>
    </row>
    <row r="101" spans="1:31" s="10" customFormat="1" ht="19.95" hidden="1" customHeight="1">
      <c r="B101" s="119"/>
      <c r="D101" s="120" t="s">
        <v>113</v>
      </c>
      <c r="E101" s="121"/>
      <c r="F101" s="121"/>
      <c r="G101" s="121"/>
      <c r="H101" s="121"/>
      <c r="I101" s="121"/>
      <c r="J101" s="122">
        <f>J137</f>
        <v>0</v>
      </c>
      <c r="L101" s="119"/>
    </row>
    <row r="102" spans="1:31" s="10" customFormat="1" ht="19.95" hidden="1" customHeight="1">
      <c r="B102" s="119"/>
      <c r="D102" s="120" t="s">
        <v>114</v>
      </c>
      <c r="E102" s="121"/>
      <c r="F102" s="121"/>
      <c r="G102" s="121"/>
      <c r="H102" s="121"/>
      <c r="I102" s="121"/>
      <c r="J102" s="122">
        <f>J140</f>
        <v>0</v>
      </c>
      <c r="L102" s="119"/>
    </row>
    <row r="103" spans="1:31" s="9" customFormat="1" ht="24.9" hidden="1" customHeight="1">
      <c r="B103" s="115"/>
      <c r="D103" s="116" t="s">
        <v>119</v>
      </c>
      <c r="E103" s="117"/>
      <c r="F103" s="117"/>
      <c r="G103" s="117"/>
      <c r="H103" s="117"/>
      <c r="I103" s="117"/>
      <c r="J103" s="118">
        <f>J142</f>
        <v>0</v>
      </c>
      <c r="L103" s="115"/>
    </row>
    <row r="104" spans="1:31" s="10" customFormat="1" ht="19.95" hidden="1" customHeight="1">
      <c r="B104" s="119"/>
      <c r="D104" s="120" t="s">
        <v>120</v>
      </c>
      <c r="E104" s="121"/>
      <c r="F104" s="121"/>
      <c r="G104" s="121"/>
      <c r="H104" s="121"/>
      <c r="I104" s="121"/>
      <c r="J104" s="122">
        <f>J143</f>
        <v>0</v>
      </c>
      <c r="L104" s="119"/>
    </row>
    <row r="105" spans="1:31" s="10" customFormat="1" ht="19.95" hidden="1" customHeight="1">
      <c r="B105" s="119"/>
      <c r="D105" s="120" t="s">
        <v>321</v>
      </c>
      <c r="E105" s="121"/>
      <c r="F105" s="121"/>
      <c r="G105" s="121"/>
      <c r="H105" s="121"/>
      <c r="I105" s="121"/>
      <c r="J105" s="122">
        <f>J145</f>
        <v>0</v>
      </c>
      <c r="L105" s="119"/>
    </row>
    <row r="106" spans="1:31" s="10" customFormat="1" ht="19.95" hidden="1" customHeight="1">
      <c r="B106" s="119"/>
      <c r="D106" s="120" t="s">
        <v>122</v>
      </c>
      <c r="E106" s="121"/>
      <c r="F106" s="121"/>
      <c r="G106" s="121"/>
      <c r="H106" s="121"/>
      <c r="I106" s="121"/>
      <c r="J106" s="122">
        <f>J148</f>
        <v>0</v>
      </c>
      <c r="L106" s="119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t="10.199999999999999" hidden="1"/>
    <row r="110" spans="1:31" ht="10.199999999999999" hidden="1"/>
    <row r="111" spans="1:31" ht="10.199999999999999" hidden="1"/>
    <row r="112" spans="1:31" s="2" customFormat="1" ht="6.9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" customHeight="1">
      <c r="A113" s="29"/>
      <c r="B113" s="30"/>
      <c r="C113" s="18" t="s">
        <v>125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22" t="str">
        <f>E7</f>
        <v>Podpora dobudovania základnej technickej infraštruktúry v Dobšinej.</v>
      </c>
      <c r="F116" s="223"/>
      <c r="G116" s="223"/>
      <c r="H116" s="223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98</v>
      </c>
      <c r="D117" s="29"/>
      <c r="E117" s="29" t="s">
        <v>539</v>
      </c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30" customHeight="1">
      <c r="A118" s="29"/>
      <c r="B118" s="30"/>
      <c r="C118" s="29"/>
      <c r="D118" s="29"/>
      <c r="E118" s="180" t="str">
        <f>E9</f>
        <v>SO02_02 - Rekonštrukcia chodníkov na ul. Zimná v km 0,505 - KÚ</v>
      </c>
      <c r="F118" s="224"/>
      <c r="G118" s="224"/>
      <c r="H118" s="224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 xml:space="preserve"> </v>
      </c>
      <c r="G120" s="29"/>
      <c r="H120" s="29"/>
      <c r="I120" s="24" t="s">
        <v>21</v>
      </c>
      <c r="J120" s="55" t="str">
        <f>IF(J12="","",J12)</f>
        <v/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15" customHeight="1">
      <c r="A122" s="29"/>
      <c r="B122" s="30"/>
      <c r="C122" s="24" t="s">
        <v>22</v>
      </c>
      <c r="D122" s="29"/>
      <c r="E122" s="29"/>
      <c r="F122" s="22" t="str">
        <f>E15</f>
        <v xml:space="preserve">Mesto Dobšiná </v>
      </c>
      <c r="G122" s="29"/>
      <c r="H122" s="29"/>
      <c r="I122" s="24" t="s">
        <v>29</v>
      </c>
      <c r="J122" s="27">
        <f>E21</f>
        <v>0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15" customHeight="1">
      <c r="A123" s="29"/>
      <c r="B123" s="30"/>
      <c r="C123" s="24" t="s">
        <v>27</v>
      </c>
      <c r="D123" s="29"/>
      <c r="E123" s="29"/>
      <c r="F123" s="22" t="str">
        <f>IF(E18="","",E18)</f>
        <v>Vyplň údaj</v>
      </c>
      <c r="G123" s="29"/>
      <c r="H123" s="29"/>
      <c r="I123" s="24" t="s">
        <v>32</v>
      </c>
      <c r="J123" s="27" t="str">
        <f>E24</f>
        <v xml:space="preserve">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126</v>
      </c>
      <c r="D125" s="126" t="s">
        <v>59</v>
      </c>
      <c r="E125" s="126" t="s">
        <v>55</v>
      </c>
      <c r="F125" s="126" t="s">
        <v>56</v>
      </c>
      <c r="G125" s="126" t="s">
        <v>127</v>
      </c>
      <c r="H125" s="126" t="s">
        <v>128</v>
      </c>
      <c r="I125" s="126" t="s">
        <v>129</v>
      </c>
      <c r="J125" s="127" t="s">
        <v>102</v>
      </c>
      <c r="K125" s="128" t="s">
        <v>130</v>
      </c>
      <c r="L125" s="129"/>
      <c r="M125" s="62" t="s">
        <v>1</v>
      </c>
      <c r="N125" s="63" t="s">
        <v>38</v>
      </c>
      <c r="O125" s="63" t="s">
        <v>131</v>
      </c>
      <c r="P125" s="63" t="s">
        <v>132</v>
      </c>
      <c r="Q125" s="63" t="s">
        <v>133</v>
      </c>
      <c r="R125" s="63" t="s">
        <v>134</v>
      </c>
      <c r="S125" s="63" t="s">
        <v>135</v>
      </c>
      <c r="T125" s="64" t="s">
        <v>136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8" customHeight="1">
      <c r="A126" s="29"/>
      <c r="B126" s="30"/>
      <c r="C126" s="69" t="s">
        <v>103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P127+P130+P142</f>
        <v>0</v>
      </c>
      <c r="Q126" s="66"/>
      <c r="R126" s="131">
        <f>R127+R130+R142</f>
        <v>493.89427000000001</v>
      </c>
      <c r="S126" s="66"/>
      <c r="T126" s="132">
        <f>T127+T130+T142</f>
        <v>540.73299999999995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104</v>
      </c>
      <c r="BK126" s="133">
        <f>BK127+BK130+BK142</f>
        <v>0</v>
      </c>
    </row>
    <row r="127" spans="1:63" s="12" customFormat="1" ht="25.95" customHeight="1">
      <c r="B127" s="134"/>
      <c r="D127" s="135" t="s">
        <v>73</v>
      </c>
      <c r="E127" s="136" t="s">
        <v>137</v>
      </c>
      <c r="F127" s="136" t="s">
        <v>138</v>
      </c>
      <c r="I127" s="137"/>
      <c r="J127" s="138">
        <f>BK127</f>
        <v>0</v>
      </c>
      <c r="L127" s="134"/>
      <c r="M127" s="139"/>
      <c r="N127" s="140"/>
      <c r="O127" s="140"/>
      <c r="P127" s="141">
        <f>P128</f>
        <v>0</v>
      </c>
      <c r="Q127" s="140"/>
      <c r="R127" s="141">
        <f>R128</f>
        <v>0</v>
      </c>
      <c r="S127" s="140"/>
      <c r="T127" s="142">
        <f>T128</f>
        <v>0</v>
      </c>
      <c r="AR127" s="135" t="s">
        <v>81</v>
      </c>
      <c r="AT127" s="143" t="s">
        <v>73</v>
      </c>
      <c r="AU127" s="143" t="s">
        <v>74</v>
      </c>
      <c r="AY127" s="135" t="s">
        <v>139</v>
      </c>
      <c r="BK127" s="144">
        <f>BK128</f>
        <v>0</v>
      </c>
    </row>
    <row r="128" spans="1:63" s="12" customFormat="1" ht="22.8" customHeight="1">
      <c r="B128" s="134"/>
      <c r="D128" s="135" t="s">
        <v>73</v>
      </c>
      <c r="E128" s="145" t="s">
        <v>164</v>
      </c>
      <c r="F128" s="145" t="s">
        <v>165</v>
      </c>
      <c r="I128" s="137"/>
      <c r="J128" s="146">
        <f>BK128</f>
        <v>0</v>
      </c>
      <c r="L128" s="134"/>
      <c r="M128" s="139"/>
      <c r="N128" s="140"/>
      <c r="O128" s="140"/>
      <c r="P128" s="141">
        <f>P129</f>
        <v>0</v>
      </c>
      <c r="Q128" s="140"/>
      <c r="R128" s="141">
        <f>R129</f>
        <v>0</v>
      </c>
      <c r="S128" s="140"/>
      <c r="T128" s="142">
        <f>T129</f>
        <v>0</v>
      </c>
      <c r="AR128" s="135" t="s">
        <v>81</v>
      </c>
      <c r="AT128" s="143" t="s">
        <v>73</v>
      </c>
      <c r="AU128" s="143" t="s">
        <v>81</v>
      </c>
      <c r="AY128" s="135" t="s">
        <v>139</v>
      </c>
      <c r="BK128" s="144">
        <f>BK129</f>
        <v>0</v>
      </c>
    </row>
    <row r="129" spans="1:65" s="2" customFormat="1" ht="24.15" customHeight="1">
      <c r="A129" s="29"/>
      <c r="B129" s="147"/>
      <c r="C129" s="148" t="s">
        <v>81</v>
      </c>
      <c r="D129" s="148" t="s">
        <v>142</v>
      </c>
      <c r="E129" s="149" t="s">
        <v>167</v>
      </c>
      <c r="F129" s="150" t="s">
        <v>324</v>
      </c>
      <c r="G129" s="151" t="s">
        <v>169</v>
      </c>
      <c r="H129" s="152">
        <v>695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146</v>
      </c>
      <c r="AT129" s="160" t="s">
        <v>142</v>
      </c>
      <c r="AU129" s="160" t="s">
        <v>147</v>
      </c>
      <c r="AY129" s="14" t="s">
        <v>139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147</v>
      </c>
      <c r="BK129" s="161">
        <f>ROUND(I129*H129,2)</f>
        <v>0</v>
      </c>
      <c r="BL129" s="14" t="s">
        <v>146</v>
      </c>
      <c r="BM129" s="160" t="s">
        <v>407</v>
      </c>
    </row>
    <row r="130" spans="1:65" s="12" customFormat="1" ht="25.95" customHeight="1">
      <c r="B130" s="134"/>
      <c r="D130" s="135" t="s">
        <v>73</v>
      </c>
      <c r="E130" s="136" t="s">
        <v>183</v>
      </c>
      <c r="F130" s="136" t="s">
        <v>184</v>
      </c>
      <c r="I130" s="137"/>
      <c r="J130" s="138">
        <f>BK130</f>
        <v>0</v>
      </c>
      <c r="L130" s="134"/>
      <c r="M130" s="139"/>
      <c r="N130" s="140"/>
      <c r="O130" s="140"/>
      <c r="P130" s="141">
        <f>P131+P137+P140</f>
        <v>0</v>
      </c>
      <c r="Q130" s="140"/>
      <c r="R130" s="141">
        <f>R131+R137+R140</f>
        <v>0</v>
      </c>
      <c r="S130" s="140"/>
      <c r="T130" s="142">
        <f>T131+T137+T140</f>
        <v>540.73299999999995</v>
      </c>
      <c r="AR130" s="135" t="s">
        <v>81</v>
      </c>
      <c r="AT130" s="143" t="s">
        <v>73</v>
      </c>
      <c r="AU130" s="143" t="s">
        <v>74</v>
      </c>
      <c r="AY130" s="135" t="s">
        <v>139</v>
      </c>
      <c r="BK130" s="144">
        <f>BK131+BK137+BK140</f>
        <v>0</v>
      </c>
    </row>
    <row r="131" spans="1:65" s="12" customFormat="1" ht="22.8" customHeight="1">
      <c r="B131" s="134"/>
      <c r="D131" s="135" t="s">
        <v>73</v>
      </c>
      <c r="E131" s="145" t="s">
        <v>185</v>
      </c>
      <c r="F131" s="145" t="s">
        <v>186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SUM(P132:P136)</f>
        <v>0</v>
      </c>
      <c r="Q131" s="140"/>
      <c r="R131" s="141">
        <f>SUM(R132:R136)</f>
        <v>0</v>
      </c>
      <c r="S131" s="140"/>
      <c r="T131" s="142">
        <f>SUM(T132:T136)</f>
        <v>540.73299999999995</v>
      </c>
      <c r="AR131" s="135" t="s">
        <v>81</v>
      </c>
      <c r="AT131" s="143" t="s">
        <v>73</v>
      </c>
      <c r="AU131" s="143" t="s">
        <v>81</v>
      </c>
      <c r="AY131" s="135" t="s">
        <v>139</v>
      </c>
      <c r="BK131" s="144">
        <f>SUM(BK132:BK136)</f>
        <v>0</v>
      </c>
    </row>
    <row r="132" spans="1:65" s="2" customFormat="1" ht="24.15" customHeight="1">
      <c r="A132" s="29"/>
      <c r="B132" s="147"/>
      <c r="C132" s="148" t="s">
        <v>147</v>
      </c>
      <c r="D132" s="148" t="s">
        <v>142</v>
      </c>
      <c r="E132" s="149" t="s">
        <v>326</v>
      </c>
      <c r="F132" s="150" t="s">
        <v>327</v>
      </c>
      <c r="G132" s="151" t="s">
        <v>169</v>
      </c>
      <c r="H132" s="152">
        <v>671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9.8000000000000004E-2</v>
      </c>
      <c r="T132" s="159">
        <f>S132*H132</f>
        <v>65.757999999999996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146</v>
      </c>
      <c r="AT132" s="160" t="s">
        <v>142</v>
      </c>
      <c r="AU132" s="160" t="s">
        <v>147</v>
      </c>
      <c r="AY132" s="14" t="s">
        <v>139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147</v>
      </c>
      <c r="BK132" s="161">
        <f>ROUND(I132*H132,2)</f>
        <v>0</v>
      </c>
      <c r="BL132" s="14" t="s">
        <v>146</v>
      </c>
      <c r="BM132" s="160" t="s">
        <v>408</v>
      </c>
    </row>
    <row r="133" spans="1:65" s="2" customFormat="1" ht="33" customHeight="1">
      <c r="A133" s="29"/>
      <c r="B133" s="147"/>
      <c r="C133" s="148" t="s">
        <v>154</v>
      </c>
      <c r="D133" s="148" t="s">
        <v>142</v>
      </c>
      <c r="E133" s="149" t="s">
        <v>409</v>
      </c>
      <c r="F133" s="150" t="s">
        <v>410</v>
      </c>
      <c r="G133" s="151" t="s">
        <v>169</v>
      </c>
      <c r="H133" s="152">
        <v>275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0.22500000000000001</v>
      </c>
      <c r="T133" s="159">
        <f>S133*H133</f>
        <v>61.875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146</v>
      </c>
      <c r="AT133" s="160" t="s">
        <v>142</v>
      </c>
      <c r="AU133" s="160" t="s">
        <v>147</v>
      </c>
      <c r="AY133" s="14" t="s">
        <v>139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147</v>
      </c>
      <c r="BK133" s="161">
        <f>ROUND(I133*H133,2)</f>
        <v>0</v>
      </c>
      <c r="BL133" s="14" t="s">
        <v>146</v>
      </c>
      <c r="BM133" s="160" t="s">
        <v>411</v>
      </c>
    </row>
    <row r="134" spans="1:65" s="2" customFormat="1" ht="33" customHeight="1">
      <c r="A134" s="29"/>
      <c r="B134" s="147"/>
      <c r="C134" s="148" t="s">
        <v>146</v>
      </c>
      <c r="D134" s="148" t="s">
        <v>142</v>
      </c>
      <c r="E134" s="149" t="s">
        <v>187</v>
      </c>
      <c r="F134" s="150" t="s">
        <v>188</v>
      </c>
      <c r="G134" s="151" t="s">
        <v>169</v>
      </c>
      <c r="H134" s="152">
        <v>671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40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0.4</v>
      </c>
      <c r="T134" s="159">
        <f>S134*H134</f>
        <v>268.40000000000003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146</v>
      </c>
      <c r="AT134" s="160" t="s">
        <v>142</v>
      </c>
      <c r="AU134" s="160" t="s">
        <v>147</v>
      </c>
      <c r="AY134" s="14" t="s">
        <v>139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147</v>
      </c>
      <c r="BK134" s="161">
        <f>ROUND(I134*H134,2)</f>
        <v>0</v>
      </c>
      <c r="BL134" s="14" t="s">
        <v>146</v>
      </c>
      <c r="BM134" s="160" t="s">
        <v>412</v>
      </c>
    </row>
    <row r="135" spans="1:65" s="2" customFormat="1" ht="24.15" customHeight="1">
      <c r="A135" s="29"/>
      <c r="B135" s="147"/>
      <c r="C135" s="148" t="s">
        <v>166</v>
      </c>
      <c r="D135" s="148" t="s">
        <v>142</v>
      </c>
      <c r="E135" s="149" t="s">
        <v>330</v>
      </c>
      <c r="F135" s="150" t="s">
        <v>331</v>
      </c>
      <c r="G135" s="151" t="s">
        <v>169</v>
      </c>
      <c r="H135" s="152">
        <v>277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>O135*H135</f>
        <v>0</v>
      </c>
      <c r="Q135" s="158">
        <v>0</v>
      </c>
      <c r="R135" s="158">
        <f>Q135*H135</f>
        <v>0</v>
      </c>
      <c r="S135" s="158">
        <v>0.26</v>
      </c>
      <c r="T135" s="159">
        <f>S135*H135</f>
        <v>72.02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146</v>
      </c>
      <c r="AT135" s="160" t="s">
        <v>142</v>
      </c>
      <c r="AU135" s="160" t="s">
        <v>147</v>
      </c>
      <c r="AY135" s="14" t="s">
        <v>139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147</v>
      </c>
      <c r="BK135" s="161">
        <f>ROUND(I135*H135,2)</f>
        <v>0</v>
      </c>
      <c r="BL135" s="14" t="s">
        <v>146</v>
      </c>
      <c r="BM135" s="160" t="s">
        <v>413</v>
      </c>
    </row>
    <row r="136" spans="1:65" s="2" customFormat="1" ht="24.15" customHeight="1">
      <c r="A136" s="29"/>
      <c r="B136" s="147"/>
      <c r="C136" s="148" t="s">
        <v>175</v>
      </c>
      <c r="D136" s="148" t="s">
        <v>142</v>
      </c>
      <c r="E136" s="149" t="s">
        <v>336</v>
      </c>
      <c r="F136" s="150" t="s">
        <v>337</v>
      </c>
      <c r="G136" s="151" t="s">
        <v>193</v>
      </c>
      <c r="H136" s="152">
        <v>316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0.23</v>
      </c>
      <c r="T136" s="159">
        <f>S136*H136</f>
        <v>72.680000000000007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146</v>
      </c>
      <c r="AT136" s="160" t="s">
        <v>142</v>
      </c>
      <c r="AU136" s="160" t="s">
        <v>147</v>
      </c>
      <c r="AY136" s="14" t="s">
        <v>139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147</v>
      </c>
      <c r="BK136" s="161">
        <f>ROUND(I136*H136,2)</f>
        <v>0</v>
      </c>
      <c r="BL136" s="14" t="s">
        <v>146</v>
      </c>
      <c r="BM136" s="160" t="s">
        <v>414</v>
      </c>
    </row>
    <row r="137" spans="1:65" s="12" customFormat="1" ht="22.8" customHeight="1">
      <c r="B137" s="134"/>
      <c r="D137" s="135" t="s">
        <v>73</v>
      </c>
      <c r="E137" s="145" t="s">
        <v>195</v>
      </c>
      <c r="F137" s="145" t="s">
        <v>196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SUM(P138:P139)</f>
        <v>0</v>
      </c>
      <c r="Q137" s="140"/>
      <c r="R137" s="141">
        <f>SUM(R138:R139)</f>
        <v>0</v>
      </c>
      <c r="S137" s="140"/>
      <c r="T137" s="142">
        <f>SUM(T138:T139)</f>
        <v>0</v>
      </c>
      <c r="AR137" s="135" t="s">
        <v>81</v>
      </c>
      <c r="AT137" s="143" t="s">
        <v>73</v>
      </c>
      <c r="AU137" s="143" t="s">
        <v>81</v>
      </c>
      <c r="AY137" s="135" t="s">
        <v>139</v>
      </c>
      <c r="BK137" s="144">
        <f>SUM(BK138:BK139)</f>
        <v>0</v>
      </c>
    </row>
    <row r="138" spans="1:65" s="2" customFormat="1" ht="33" customHeight="1">
      <c r="A138" s="29"/>
      <c r="B138" s="147"/>
      <c r="C138" s="148" t="s">
        <v>179</v>
      </c>
      <c r="D138" s="148" t="s">
        <v>142</v>
      </c>
      <c r="E138" s="149" t="s">
        <v>198</v>
      </c>
      <c r="F138" s="150" t="s">
        <v>199</v>
      </c>
      <c r="G138" s="151" t="s">
        <v>161</v>
      </c>
      <c r="H138" s="152">
        <v>540.73299999999995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146</v>
      </c>
      <c r="AT138" s="160" t="s">
        <v>142</v>
      </c>
      <c r="AU138" s="160" t="s">
        <v>147</v>
      </c>
      <c r="AY138" s="14" t="s">
        <v>139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147</v>
      </c>
      <c r="BK138" s="161">
        <f>ROUND(I138*H138,2)</f>
        <v>0</v>
      </c>
      <c r="BL138" s="14" t="s">
        <v>146</v>
      </c>
      <c r="BM138" s="160" t="s">
        <v>415</v>
      </c>
    </row>
    <row r="139" spans="1:65" s="2" customFormat="1" ht="24.15" customHeight="1">
      <c r="A139" s="29"/>
      <c r="B139" s="147"/>
      <c r="C139" s="148" t="s">
        <v>162</v>
      </c>
      <c r="D139" s="148" t="s">
        <v>142</v>
      </c>
      <c r="E139" s="149" t="s">
        <v>202</v>
      </c>
      <c r="F139" s="150" t="s">
        <v>203</v>
      </c>
      <c r="G139" s="151" t="s">
        <v>161</v>
      </c>
      <c r="H139" s="152">
        <v>2703.8649999999998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146</v>
      </c>
      <c r="AT139" s="160" t="s">
        <v>142</v>
      </c>
      <c r="AU139" s="160" t="s">
        <v>147</v>
      </c>
      <c r="AY139" s="14" t="s">
        <v>139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147</v>
      </c>
      <c r="BK139" s="161">
        <f>ROUND(I139*H139,2)</f>
        <v>0</v>
      </c>
      <c r="BL139" s="14" t="s">
        <v>146</v>
      </c>
      <c r="BM139" s="160" t="s">
        <v>416</v>
      </c>
    </row>
    <row r="140" spans="1:65" s="12" customFormat="1" ht="22.8" customHeight="1">
      <c r="B140" s="134"/>
      <c r="D140" s="135" t="s">
        <v>73</v>
      </c>
      <c r="E140" s="145" t="s">
        <v>205</v>
      </c>
      <c r="F140" s="145" t="s">
        <v>206</v>
      </c>
      <c r="I140" s="137"/>
      <c r="J140" s="146">
        <f>BK140</f>
        <v>0</v>
      </c>
      <c r="L140" s="134"/>
      <c r="M140" s="139"/>
      <c r="N140" s="140"/>
      <c r="O140" s="140"/>
      <c r="P140" s="141">
        <f>P141</f>
        <v>0</v>
      </c>
      <c r="Q140" s="140"/>
      <c r="R140" s="141">
        <f>R141</f>
        <v>0</v>
      </c>
      <c r="S140" s="140"/>
      <c r="T140" s="142">
        <f>T141</f>
        <v>0</v>
      </c>
      <c r="AR140" s="135" t="s">
        <v>81</v>
      </c>
      <c r="AT140" s="143" t="s">
        <v>73</v>
      </c>
      <c r="AU140" s="143" t="s">
        <v>81</v>
      </c>
      <c r="AY140" s="135" t="s">
        <v>139</v>
      </c>
      <c r="BK140" s="144">
        <f>BK141</f>
        <v>0</v>
      </c>
    </row>
    <row r="141" spans="1:65" s="2" customFormat="1" ht="24.15" customHeight="1">
      <c r="A141" s="29"/>
      <c r="B141" s="147"/>
      <c r="C141" s="148" t="s">
        <v>190</v>
      </c>
      <c r="D141" s="148" t="s">
        <v>142</v>
      </c>
      <c r="E141" s="149" t="s">
        <v>208</v>
      </c>
      <c r="F141" s="150" t="s">
        <v>209</v>
      </c>
      <c r="G141" s="151" t="s">
        <v>161</v>
      </c>
      <c r="H141" s="152">
        <v>540.73299999999995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146</v>
      </c>
      <c r="AT141" s="160" t="s">
        <v>142</v>
      </c>
      <c r="AU141" s="160" t="s">
        <v>147</v>
      </c>
      <c r="AY141" s="14" t="s">
        <v>139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147</v>
      </c>
      <c r="BK141" s="161">
        <f>ROUND(I141*H141,2)</f>
        <v>0</v>
      </c>
      <c r="BL141" s="14" t="s">
        <v>146</v>
      </c>
      <c r="BM141" s="160" t="s">
        <v>417</v>
      </c>
    </row>
    <row r="142" spans="1:65" s="12" customFormat="1" ht="25.95" customHeight="1">
      <c r="B142" s="134"/>
      <c r="D142" s="135" t="s">
        <v>73</v>
      </c>
      <c r="E142" s="136" t="s">
        <v>238</v>
      </c>
      <c r="F142" s="136" t="s">
        <v>239</v>
      </c>
      <c r="I142" s="137"/>
      <c r="J142" s="138">
        <f>BK142</f>
        <v>0</v>
      </c>
      <c r="L142" s="134"/>
      <c r="M142" s="139"/>
      <c r="N142" s="140"/>
      <c r="O142" s="140"/>
      <c r="P142" s="141">
        <f>P143+P145+P148</f>
        <v>0</v>
      </c>
      <c r="Q142" s="140"/>
      <c r="R142" s="141">
        <f>R143+R145+R148</f>
        <v>493.89427000000001</v>
      </c>
      <c r="S142" s="140"/>
      <c r="T142" s="142">
        <f>T143+T145+T148</f>
        <v>0</v>
      </c>
      <c r="AR142" s="135" t="s">
        <v>81</v>
      </c>
      <c r="AT142" s="143" t="s">
        <v>73</v>
      </c>
      <c r="AU142" s="143" t="s">
        <v>74</v>
      </c>
      <c r="AY142" s="135" t="s">
        <v>139</v>
      </c>
      <c r="BK142" s="144">
        <f>BK143+BK145+BK148</f>
        <v>0</v>
      </c>
    </row>
    <row r="143" spans="1:65" s="12" customFormat="1" ht="22.8" customHeight="1">
      <c r="B143" s="134"/>
      <c r="D143" s="135" t="s">
        <v>73</v>
      </c>
      <c r="E143" s="145" t="s">
        <v>240</v>
      </c>
      <c r="F143" s="145" t="s">
        <v>241</v>
      </c>
      <c r="I143" s="137"/>
      <c r="J143" s="146">
        <f>BK143</f>
        <v>0</v>
      </c>
      <c r="L143" s="134"/>
      <c r="M143" s="139"/>
      <c r="N143" s="140"/>
      <c r="O143" s="140"/>
      <c r="P143" s="141">
        <f>P144</f>
        <v>0</v>
      </c>
      <c r="Q143" s="140"/>
      <c r="R143" s="141">
        <f>R144</f>
        <v>194.5583</v>
      </c>
      <c r="S143" s="140"/>
      <c r="T143" s="142">
        <f>T144</f>
        <v>0</v>
      </c>
      <c r="AR143" s="135" t="s">
        <v>81</v>
      </c>
      <c r="AT143" s="143" t="s">
        <v>73</v>
      </c>
      <c r="AU143" s="143" t="s">
        <v>81</v>
      </c>
      <c r="AY143" s="135" t="s">
        <v>139</v>
      </c>
      <c r="BK143" s="144">
        <f>BK144</f>
        <v>0</v>
      </c>
    </row>
    <row r="144" spans="1:65" s="2" customFormat="1" ht="24.15" customHeight="1">
      <c r="A144" s="29"/>
      <c r="B144" s="147"/>
      <c r="C144" s="148" t="s">
        <v>197</v>
      </c>
      <c r="D144" s="148" t="s">
        <v>142</v>
      </c>
      <c r="E144" s="149" t="s">
        <v>342</v>
      </c>
      <c r="F144" s="150" t="s">
        <v>343</v>
      </c>
      <c r="G144" s="151" t="s">
        <v>169</v>
      </c>
      <c r="H144" s="152">
        <v>695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0.27994000000000002</v>
      </c>
      <c r="R144" s="158">
        <f>Q144*H144</f>
        <v>194.5583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146</v>
      </c>
      <c r="AT144" s="160" t="s">
        <v>142</v>
      </c>
      <c r="AU144" s="160" t="s">
        <v>147</v>
      </c>
      <c r="AY144" s="14" t="s">
        <v>139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147</v>
      </c>
      <c r="BK144" s="161">
        <f>ROUND(I144*H144,2)</f>
        <v>0</v>
      </c>
      <c r="BL144" s="14" t="s">
        <v>146</v>
      </c>
      <c r="BM144" s="160" t="s">
        <v>418</v>
      </c>
    </row>
    <row r="145" spans="1:65" s="12" customFormat="1" ht="22.8" customHeight="1">
      <c r="B145" s="134"/>
      <c r="D145" s="135" t="s">
        <v>73</v>
      </c>
      <c r="E145" s="145" t="s">
        <v>348</v>
      </c>
      <c r="F145" s="145" t="s">
        <v>349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SUM(P146:P147)</f>
        <v>0</v>
      </c>
      <c r="Q145" s="140"/>
      <c r="R145" s="141">
        <f>SUM(R146:R147)</f>
        <v>169.99700000000001</v>
      </c>
      <c r="S145" s="140"/>
      <c r="T145" s="142">
        <f>SUM(T146:T147)</f>
        <v>0</v>
      </c>
      <c r="AR145" s="135" t="s">
        <v>81</v>
      </c>
      <c r="AT145" s="143" t="s">
        <v>73</v>
      </c>
      <c r="AU145" s="143" t="s">
        <v>81</v>
      </c>
      <c r="AY145" s="135" t="s">
        <v>139</v>
      </c>
      <c r="BK145" s="144">
        <f>SUM(BK146:BK147)</f>
        <v>0</v>
      </c>
    </row>
    <row r="146" spans="1:65" s="2" customFormat="1" ht="24.15" customHeight="1">
      <c r="A146" s="29"/>
      <c r="B146" s="147"/>
      <c r="C146" s="148" t="s">
        <v>201</v>
      </c>
      <c r="D146" s="148" t="s">
        <v>142</v>
      </c>
      <c r="E146" s="149" t="s">
        <v>350</v>
      </c>
      <c r="F146" s="150" t="s">
        <v>351</v>
      </c>
      <c r="G146" s="151" t="s">
        <v>169</v>
      </c>
      <c r="H146" s="152">
        <v>695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0.112</v>
      </c>
      <c r="R146" s="158">
        <f>Q146*H146</f>
        <v>77.84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146</v>
      </c>
      <c r="AT146" s="160" t="s">
        <v>142</v>
      </c>
      <c r="AU146" s="160" t="s">
        <v>147</v>
      </c>
      <c r="AY146" s="14" t="s">
        <v>139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147</v>
      </c>
      <c r="BK146" s="161">
        <f>ROUND(I146*H146,2)</f>
        <v>0</v>
      </c>
      <c r="BL146" s="14" t="s">
        <v>146</v>
      </c>
      <c r="BM146" s="160" t="s">
        <v>419</v>
      </c>
    </row>
    <row r="147" spans="1:65" s="2" customFormat="1" ht="24.15" customHeight="1">
      <c r="A147" s="29"/>
      <c r="B147" s="147"/>
      <c r="C147" s="162" t="s">
        <v>207</v>
      </c>
      <c r="D147" s="162" t="s">
        <v>158</v>
      </c>
      <c r="E147" s="163" t="s">
        <v>353</v>
      </c>
      <c r="F147" s="164" t="s">
        <v>354</v>
      </c>
      <c r="G147" s="165" t="s">
        <v>169</v>
      </c>
      <c r="H147" s="166">
        <v>708.9</v>
      </c>
      <c r="I147" s="167"/>
      <c r="J147" s="168">
        <f>ROUND(I147*H147,2)</f>
        <v>0</v>
      </c>
      <c r="K147" s="169"/>
      <c r="L147" s="170"/>
      <c r="M147" s="171" t="s">
        <v>1</v>
      </c>
      <c r="N147" s="172" t="s">
        <v>40</v>
      </c>
      <c r="O147" s="58"/>
      <c r="P147" s="158">
        <f>O147*H147</f>
        <v>0</v>
      </c>
      <c r="Q147" s="158">
        <v>0.13</v>
      </c>
      <c r="R147" s="158">
        <f>Q147*H147</f>
        <v>92.156999999999996</v>
      </c>
      <c r="S147" s="158">
        <v>0</v>
      </c>
      <c r="T147" s="159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162</v>
      </c>
      <c r="AT147" s="160" t="s">
        <v>158</v>
      </c>
      <c r="AU147" s="160" t="s">
        <v>147</v>
      </c>
      <c r="AY147" s="14" t="s">
        <v>139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4" t="s">
        <v>147</v>
      </c>
      <c r="BK147" s="161">
        <f>ROUND(I147*H147,2)</f>
        <v>0</v>
      </c>
      <c r="BL147" s="14" t="s">
        <v>146</v>
      </c>
      <c r="BM147" s="160" t="s">
        <v>420</v>
      </c>
    </row>
    <row r="148" spans="1:65" s="12" customFormat="1" ht="22.8" customHeight="1">
      <c r="B148" s="134"/>
      <c r="D148" s="135" t="s">
        <v>73</v>
      </c>
      <c r="E148" s="145" t="s">
        <v>265</v>
      </c>
      <c r="F148" s="145" t="s">
        <v>230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SUM(P149:P152)</f>
        <v>0</v>
      </c>
      <c r="Q148" s="140"/>
      <c r="R148" s="141">
        <f>SUM(R149:R152)</f>
        <v>129.33896999999999</v>
      </c>
      <c r="S148" s="140"/>
      <c r="T148" s="142">
        <f>SUM(T149:T152)</f>
        <v>0</v>
      </c>
      <c r="AR148" s="135" t="s">
        <v>81</v>
      </c>
      <c r="AT148" s="143" t="s">
        <v>73</v>
      </c>
      <c r="AU148" s="143" t="s">
        <v>81</v>
      </c>
      <c r="AY148" s="135" t="s">
        <v>139</v>
      </c>
      <c r="BK148" s="144">
        <f>SUM(BK149:BK152)</f>
        <v>0</v>
      </c>
    </row>
    <row r="149" spans="1:65" s="2" customFormat="1" ht="33" customHeight="1">
      <c r="A149" s="29"/>
      <c r="B149" s="147"/>
      <c r="C149" s="148" t="s">
        <v>211</v>
      </c>
      <c r="D149" s="148" t="s">
        <v>142</v>
      </c>
      <c r="E149" s="149" t="s">
        <v>280</v>
      </c>
      <c r="F149" s="150" t="s">
        <v>281</v>
      </c>
      <c r="G149" s="151" t="s">
        <v>193</v>
      </c>
      <c r="H149" s="152">
        <v>360</v>
      </c>
      <c r="I149" s="153"/>
      <c r="J149" s="154">
        <f>ROUND(I149*H149,2)</f>
        <v>0</v>
      </c>
      <c r="K149" s="155"/>
      <c r="L149" s="30"/>
      <c r="M149" s="156" t="s">
        <v>1</v>
      </c>
      <c r="N149" s="157" t="s">
        <v>40</v>
      </c>
      <c r="O149" s="58"/>
      <c r="P149" s="158">
        <f>O149*H149</f>
        <v>0</v>
      </c>
      <c r="Q149" s="158">
        <v>0.19843</v>
      </c>
      <c r="R149" s="158">
        <f>Q149*H149</f>
        <v>71.434799999999996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146</v>
      </c>
      <c r="AT149" s="160" t="s">
        <v>142</v>
      </c>
      <c r="AU149" s="160" t="s">
        <v>147</v>
      </c>
      <c r="AY149" s="14" t="s">
        <v>139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147</v>
      </c>
      <c r="BK149" s="161">
        <f>ROUND(I149*H149,2)</f>
        <v>0</v>
      </c>
      <c r="BL149" s="14" t="s">
        <v>146</v>
      </c>
      <c r="BM149" s="160" t="s">
        <v>421</v>
      </c>
    </row>
    <row r="150" spans="1:65" s="2" customFormat="1" ht="21.75" customHeight="1">
      <c r="A150" s="29"/>
      <c r="B150" s="147"/>
      <c r="C150" s="162" t="s">
        <v>218</v>
      </c>
      <c r="D150" s="162" t="s">
        <v>158</v>
      </c>
      <c r="E150" s="163" t="s">
        <v>284</v>
      </c>
      <c r="F150" s="164" t="s">
        <v>285</v>
      </c>
      <c r="G150" s="165" t="s">
        <v>221</v>
      </c>
      <c r="H150" s="166">
        <v>294.92</v>
      </c>
      <c r="I150" s="167"/>
      <c r="J150" s="168">
        <f>ROUND(I150*H150,2)</f>
        <v>0</v>
      </c>
      <c r="K150" s="169"/>
      <c r="L150" s="170"/>
      <c r="M150" s="171" t="s">
        <v>1</v>
      </c>
      <c r="N150" s="172" t="s">
        <v>40</v>
      </c>
      <c r="O150" s="58"/>
      <c r="P150" s="158">
        <f>O150*H150</f>
        <v>0</v>
      </c>
      <c r="Q150" s="158">
        <v>8.1000000000000003E-2</v>
      </c>
      <c r="R150" s="158">
        <f>Q150*H150</f>
        <v>23.888520000000003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162</v>
      </c>
      <c r="AT150" s="160" t="s">
        <v>158</v>
      </c>
      <c r="AU150" s="160" t="s">
        <v>147</v>
      </c>
      <c r="AY150" s="14" t="s">
        <v>139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147</v>
      </c>
      <c r="BK150" s="161">
        <f>ROUND(I150*H150,2)</f>
        <v>0</v>
      </c>
      <c r="BL150" s="14" t="s">
        <v>146</v>
      </c>
      <c r="BM150" s="160" t="s">
        <v>422</v>
      </c>
    </row>
    <row r="151" spans="1:65" s="2" customFormat="1" ht="24.15" customHeight="1">
      <c r="A151" s="29"/>
      <c r="B151" s="147"/>
      <c r="C151" s="162" t="s">
        <v>223</v>
      </c>
      <c r="D151" s="162" t="s">
        <v>158</v>
      </c>
      <c r="E151" s="163" t="s">
        <v>364</v>
      </c>
      <c r="F151" s="164" t="s">
        <v>365</v>
      </c>
      <c r="G151" s="165" t="s">
        <v>221</v>
      </c>
      <c r="H151" s="166">
        <v>68.680000000000007</v>
      </c>
      <c r="I151" s="167"/>
      <c r="J151" s="168">
        <f>ROUND(I151*H151,2)</f>
        <v>0</v>
      </c>
      <c r="K151" s="169"/>
      <c r="L151" s="170"/>
      <c r="M151" s="171" t="s">
        <v>1</v>
      </c>
      <c r="N151" s="172" t="s">
        <v>40</v>
      </c>
      <c r="O151" s="58"/>
      <c r="P151" s="158">
        <f>O151*H151</f>
        <v>0</v>
      </c>
      <c r="Q151" s="158">
        <v>4.8000000000000001E-2</v>
      </c>
      <c r="R151" s="158">
        <f>Q151*H151</f>
        <v>3.2966400000000005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162</v>
      </c>
      <c r="AT151" s="160" t="s">
        <v>158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423</v>
      </c>
    </row>
    <row r="152" spans="1:65" s="2" customFormat="1" ht="33" customHeight="1">
      <c r="A152" s="29"/>
      <c r="B152" s="147"/>
      <c r="C152" s="148" t="s">
        <v>231</v>
      </c>
      <c r="D152" s="148" t="s">
        <v>142</v>
      </c>
      <c r="E152" s="149" t="s">
        <v>288</v>
      </c>
      <c r="F152" s="150" t="s">
        <v>289</v>
      </c>
      <c r="G152" s="151" t="s">
        <v>221</v>
      </c>
      <c r="H152" s="152">
        <v>19</v>
      </c>
      <c r="I152" s="153"/>
      <c r="J152" s="154">
        <f>ROUND(I152*H152,2)</f>
        <v>0</v>
      </c>
      <c r="K152" s="155"/>
      <c r="L152" s="30"/>
      <c r="M152" s="178" t="s">
        <v>1</v>
      </c>
      <c r="N152" s="179" t="s">
        <v>40</v>
      </c>
      <c r="O152" s="175"/>
      <c r="P152" s="176">
        <f>O152*H152</f>
        <v>0</v>
      </c>
      <c r="Q152" s="176">
        <v>1.6167899999999999</v>
      </c>
      <c r="R152" s="176">
        <f>Q152*H152</f>
        <v>30.719009999999997</v>
      </c>
      <c r="S152" s="176">
        <v>0</v>
      </c>
      <c r="T152" s="177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146</v>
      </c>
      <c r="AT152" s="160" t="s">
        <v>142</v>
      </c>
      <c r="AU152" s="160" t="s">
        <v>147</v>
      </c>
      <c r="AY152" s="14" t="s">
        <v>139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4" t="s">
        <v>147</v>
      </c>
      <c r="BK152" s="161">
        <f>ROUND(I152*H152,2)</f>
        <v>0</v>
      </c>
      <c r="BL152" s="14" t="s">
        <v>146</v>
      </c>
      <c r="BM152" s="160" t="s">
        <v>424</v>
      </c>
    </row>
    <row r="153" spans="1:65" s="2" customFormat="1" ht="6.9" customHeight="1">
      <c r="A153" s="29"/>
      <c r="B153" s="47"/>
      <c r="C153" s="48"/>
      <c r="D153" s="48"/>
      <c r="E153" s="48"/>
      <c r="F153" s="48"/>
      <c r="G153" s="48"/>
      <c r="H153" s="48"/>
      <c r="I153" s="48"/>
      <c r="J153" s="48"/>
      <c r="K153" s="48"/>
      <c r="L153" s="30"/>
      <c r="M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</row>
    <row r="155" spans="1:65" ht="10.199999999999999"/>
    <row r="156" spans="1:65" ht="14.4" customHeight="1">
      <c r="C156" s="226" t="s">
        <v>551</v>
      </c>
      <c r="D156" s="226"/>
      <c r="E156" s="226"/>
      <c r="F156" s="226"/>
      <c r="G156" s="226"/>
      <c r="H156" s="226"/>
      <c r="I156" s="226"/>
      <c r="J156" s="226"/>
    </row>
    <row r="157" spans="1:65" ht="14.4" customHeight="1">
      <c r="C157" s="226"/>
      <c r="D157" s="226"/>
      <c r="E157" s="226"/>
      <c r="F157" s="226"/>
      <c r="G157" s="226"/>
      <c r="H157" s="226"/>
      <c r="I157" s="226"/>
      <c r="J157" s="226"/>
    </row>
    <row r="158" spans="1:65" ht="14.4" customHeight="1">
      <c r="C158" s="226"/>
      <c r="D158" s="226"/>
      <c r="E158" s="226"/>
      <c r="F158" s="226"/>
      <c r="G158" s="226"/>
      <c r="H158" s="226"/>
      <c r="I158" s="226"/>
      <c r="J158" s="226"/>
    </row>
    <row r="159" spans="1:65" ht="14.4" customHeight="1">
      <c r="C159" s="226"/>
      <c r="D159" s="226"/>
      <c r="E159" s="226"/>
      <c r="F159" s="226"/>
      <c r="G159" s="226"/>
      <c r="H159" s="226"/>
      <c r="I159" s="226"/>
      <c r="J159" s="226"/>
    </row>
    <row r="160" spans="1:65" ht="10.199999999999999"/>
    <row r="161" spans="3:10" ht="10.199999999999999"/>
    <row r="162" spans="3:10" ht="14.4" customHeight="1">
      <c r="C162" s="226" t="s">
        <v>552</v>
      </c>
      <c r="D162" s="226"/>
      <c r="E162" s="226"/>
      <c r="F162" s="226"/>
      <c r="G162" s="226"/>
      <c r="H162" s="226"/>
      <c r="I162" s="226"/>
      <c r="J162" s="226"/>
    </row>
    <row r="163" spans="3:10" ht="14.4" customHeight="1">
      <c r="C163" s="226"/>
      <c r="D163" s="226"/>
      <c r="E163" s="226"/>
      <c r="F163" s="226"/>
      <c r="G163" s="226"/>
      <c r="H163" s="226"/>
      <c r="I163" s="226"/>
      <c r="J163" s="226"/>
    </row>
    <row r="164" spans="3:10" ht="14.4" customHeight="1">
      <c r="C164" s="226"/>
      <c r="D164" s="226"/>
      <c r="E164" s="226"/>
      <c r="F164" s="226"/>
      <c r="G164" s="226"/>
      <c r="H164" s="226"/>
      <c r="I164" s="226"/>
      <c r="J164" s="226"/>
    </row>
    <row r="165" spans="3:10" ht="10.199999999999999"/>
  </sheetData>
  <autoFilter ref="C125:K152" xr:uid="{00000000-0009-0000-0000-000004000000}"/>
  <mergeCells count="11">
    <mergeCell ref="C162:J164"/>
    <mergeCell ref="E87:H87"/>
    <mergeCell ref="E116:H116"/>
    <mergeCell ref="E118:H118"/>
    <mergeCell ref="L2:V2"/>
    <mergeCell ref="C156:J15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90"/>
  <sheetViews>
    <sheetView showGridLines="0" topLeftCell="A173" workbookViewId="0">
      <selection activeCell="I198" sqref="I198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90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540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0" t="s">
        <v>425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ROUND(J132,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ROUND((SUM(BE132:BE177)),  2)</f>
        <v>0</v>
      </c>
      <c r="G33" s="100"/>
      <c r="H33" s="100"/>
      <c r="I33" s="101">
        <v>0.2</v>
      </c>
      <c r="J33" s="99">
        <f>ROUND(((SUM(BE132:BE177))*I33),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ROUND((SUM(BF132:BF177)),  2)</f>
        <v>0</v>
      </c>
      <c r="G34" s="100"/>
      <c r="H34" s="100"/>
      <c r="I34" s="101">
        <v>0.2</v>
      </c>
      <c r="J34" s="99">
        <f>ROUND(((SUM(BF132:BF177))*I34),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ROUND((SUM(BG132:BG177)),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ROUND((SUM(BH132:BH177)),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ROUND((SUM(BI132:BI177)),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80" t="str">
        <f>E9</f>
        <v>SO03_01 - Rekonštrukcia cesty na ul. Železničná a Jarková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J132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2:12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J133</f>
        <v>0</v>
      </c>
      <c r="L97" s="115"/>
    </row>
    <row r="98" spans="2:12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J134</f>
        <v>0</v>
      </c>
      <c r="L98" s="119"/>
    </row>
    <row r="99" spans="2:12" s="10" customFormat="1" ht="19.95" hidden="1" customHeight="1">
      <c r="B99" s="119"/>
      <c r="D99" s="120" t="s">
        <v>107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2:12" s="10" customFormat="1" ht="19.95" hidden="1" customHeight="1">
      <c r="B100" s="119"/>
      <c r="D100" s="120" t="s">
        <v>108</v>
      </c>
      <c r="E100" s="121"/>
      <c r="F100" s="121"/>
      <c r="G100" s="121"/>
      <c r="H100" s="121"/>
      <c r="I100" s="121"/>
      <c r="J100" s="122">
        <f>J140</f>
        <v>0</v>
      </c>
      <c r="L100" s="119"/>
    </row>
    <row r="101" spans="2:12" s="9" customFormat="1" ht="24.9" hidden="1" customHeight="1">
      <c r="B101" s="115"/>
      <c r="D101" s="116" t="s">
        <v>109</v>
      </c>
      <c r="E101" s="117"/>
      <c r="F101" s="117"/>
      <c r="G101" s="117"/>
      <c r="H101" s="117"/>
      <c r="I101" s="117"/>
      <c r="J101" s="118">
        <f>J142</f>
        <v>0</v>
      </c>
      <c r="L101" s="115"/>
    </row>
    <row r="102" spans="2:12" s="10" customFormat="1" ht="19.95" hidden="1" customHeight="1">
      <c r="B102" s="119"/>
      <c r="D102" s="120" t="s">
        <v>110</v>
      </c>
      <c r="E102" s="121"/>
      <c r="F102" s="121"/>
      <c r="G102" s="121"/>
      <c r="H102" s="121"/>
      <c r="I102" s="121"/>
      <c r="J102" s="122">
        <f>J143</f>
        <v>0</v>
      </c>
      <c r="L102" s="119"/>
    </row>
    <row r="103" spans="2:12" s="9" customFormat="1" ht="24.9" hidden="1" customHeight="1">
      <c r="B103" s="115"/>
      <c r="D103" s="116" t="s">
        <v>111</v>
      </c>
      <c r="E103" s="117"/>
      <c r="F103" s="117"/>
      <c r="G103" s="117"/>
      <c r="H103" s="117"/>
      <c r="I103" s="117"/>
      <c r="J103" s="118">
        <f>J146</f>
        <v>0</v>
      </c>
      <c r="L103" s="115"/>
    </row>
    <row r="104" spans="2:12" s="10" customFormat="1" ht="19.95" hidden="1" customHeight="1">
      <c r="B104" s="119"/>
      <c r="D104" s="120" t="s">
        <v>112</v>
      </c>
      <c r="E104" s="121"/>
      <c r="F104" s="121"/>
      <c r="G104" s="121"/>
      <c r="H104" s="121"/>
      <c r="I104" s="121"/>
      <c r="J104" s="122">
        <f>J147</f>
        <v>0</v>
      </c>
      <c r="L104" s="119"/>
    </row>
    <row r="105" spans="2:12" s="10" customFormat="1" ht="19.95" hidden="1" customHeight="1">
      <c r="B105" s="119"/>
      <c r="D105" s="120" t="s">
        <v>113</v>
      </c>
      <c r="E105" s="121"/>
      <c r="F105" s="121"/>
      <c r="G105" s="121"/>
      <c r="H105" s="121"/>
      <c r="I105" s="121"/>
      <c r="J105" s="122">
        <f>J149</f>
        <v>0</v>
      </c>
      <c r="L105" s="119"/>
    </row>
    <row r="106" spans="2:12" s="10" customFormat="1" ht="19.95" hidden="1" customHeight="1">
      <c r="B106" s="119"/>
      <c r="D106" s="120" t="s">
        <v>114</v>
      </c>
      <c r="E106" s="121"/>
      <c r="F106" s="121"/>
      <c r="G106" s="121"/>
      <c r="H106" s="121"/>
      <c r="I106" s="121"/>
      <c r="J106" s="122">
        <f>J152</f>
        <v>0</v>
      </c>
      <c r="L106" s="119"/>
    </row>
    <row r="107" spans="2:12" s="9" customFormat="1" ht="24.9" hidden="1" customHeight="1">
      <c r="B107" s="115"/>
      <c r="D107" s="116" t="s">
        <v>115</v>
      </c>
      <c r="E107" s="117"/>
      <c r="F107" s="117"/>
      <c r="G107" s="117"/>
      <c r="H107" s="117"/>
      <c r="I107" s="117"/>
      <c r="J107" s="118">
        <f>J155</f>
        <v>0</v>
      </c>
      <c r="L107" s="115"/>
    </row>
    <row r="108" spans="2:12" s="10" customFormat="1" ht="19.95" hidden="1" customHeight="1">
      <c r="B108" s="119"/>
      <c r="D108" s="120" t="s">
        <v>116</v>
      </c>
      <c r="E108" s="121"/>
      <c r="F108" s="121"/>
      <c r="G108" s="121"/>
      <c r="H108" s="121"/>
      <c r="I108" s="121"/>
      <c r="J108" s="122">
        <f>J156</f>
        <v>0</v>
      </c>
      <c r="L108" s="119"/>
    </row>
    <row r="109" spans="2:12" s="9" customFormat="1" ht="24.9" hidden="1" customHeight="1">
      <c r="B109" s="115"/>
      <c r="D109" s="116" t="s">
        <v>119</v>
      </c>
      <c r="E109" s="117"/>
      <c r="F109" s="117"/>
      <c r="G109" s="117"/>
      <c r="H109" s="117"/>
      <c r="I109" s="117"/>
      <c r="J109" s="118">
        <f>J159</f>
        <v>0</v>
      </c>
      <c r="L109" s="115"/>
    </row>
    <row r="110" spans="2:12" s="10" customFormat="1" ht="19.95" hidden="1" customHeight="1">
      <c r="B110" s="119"/>
      <c r="D110" s="120" t="s">
        <v>120</v>
      </c>
      <c r="E110" s="121"/>
      <c r="F110" s="121"/>
      <c r="G110" s="121"/>
      <c r="H110" s="121"/>
      <c r="I110" s="121"/>
      <c r="J110" s="122">
        <f>J160</f>
        <v>0</v>
      </c>
      <c r="L110" s="119"/>
    </row>
    <row r="111" spans="2:12" s="10" customFormat="1" ht="19.95" hidden="1" customHeight="1">
      <c r="B111" s="119"/>
      <c r="D111" s="120" t="s">
        <v>121</v>
      </c>
      <c r="E111" s="121"/>
      <c r="F111" s="121"/>
      <c r="G111" s="121"/>
      <c r="H111" s="121"/>
      <c r="I111" s="121"/>
      <c r="J111" s="122">
        <f>J163</f>
        <v>0</v>
      </c>
      <c r="L111" s="119"/>
    </row>
    <row r="112" spans="2:12" s="10" customFormat="1" ht="19.95" hidden="1" customHeight="1">
      <c r="B112" s="119"/>
      <c r="D112" s="120" t="s">
        <v>122</v>
      </c>
      <c r="E112" s="121"/>
      <c r="F112" s="121"/>
      <c r="G112" s="121"/>
      <c r="H112" s="121"/>
      <c r="I112" s="121"/>
      <c r="J112" s="122">
        <f>J169</f>
        <v>0</v>
      </c>
      <c r="L112" s="119"/>
    </row>
    <row r="113" spans="1:31" s="2" customFormat="1" ht="21.75" hidden="1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" hidden="1" customHeight="1">
      <c r="A114" s="29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ht="10.199999999999999" hidden="1"/>
    <row r="116" spans="1:31" ht="10.199999999999999" hidden="1"/>
    <row r="117" spans="1:31" ht="10.199999999999999" hidden="1"/>
    <row r="118" spans="1:31" s="2" customFormat="1" ht="6.9" customHeight="1">
      <c r="A118" s="29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" customHeight="1">
      <c r="A119" s="29"/>
      <c r="B119" s="30"/>
      <c r="C119" s="18" t="s">
        <v>125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15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22" t="str">
        <f>E7</f>
        <v>Podpora dobudovania základnej technickej infraštruktúry v Dobšinej.</v>
      </c>
      <c r="F122" s="223"/>
      <c r="G122" s="223"/>
      <c r="H122" s="223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98</v>
      </c>
      <c r="D123" s="29"/>
      <c r="E123" s="29" t="s">
        <v>541</v>
      </c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6.5" customHeight="1">
      <c r="A124" s="29"/>
      <c r="B124" s="30"/>
      <c r="C124" s="29"/>
      <c r="D124" s="29"/>
      <c r="E124" s="180" t="str">
        <f>E9</f>
        <v>SO03_01 - Rekonštrukcia cesty na ul. Železničná a Jarková</v>
      </c>
      <c r="F124" s="224"/>
      <c r="G124" s="224"/>
      <c r="H124" s="224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19</v>
      </c>
      <c r="D126" s="29"/>
      <c r="E126" s="29"/>
      <c r="F126" s="22" t="str">
        <f>F12</f>
        <v xml:space="preserve"> </v>
      </c>
      <c r="G126" s="29"/>
      <c r="H126" s="29"/>
      <c r="I126" s="24" t="s">
        <v>21</v>
      </c>
      <c r="J126" s="55" t="str">
        <f>IF(J12="","",J12)</f>
        <v/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15" customHeight="1">
      <c r="A128" s="29"/>
      <c r="B128" s="30"/>
      <c r="C128" s="24" t="s">
        <v>22</v>
      </c>
      <c r="D128" s="29"/>
      <c r="E128" s="29"/>
      <c r="F128" s="22" t="str">
        <f>E15</f>
        <v xml:space="preserve">Mesto Dobšiná </v>
      </c>
      <c r="G128" s="29"/>
      <c r="H128" s="29"/>
      <c r="I128" s="24" t="s">
        <v>29</v>
      </c>
      <c r="J128" s="27">
        <f>E21</f>
        <v>0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15" customHeight="1">
      <c r="A129" s="29"/>
      <c r="B129" s="30"/>
      <c r="C129" s="24" t="s">
        <v>27</v>
      </c>
      <c r="D129" s="29"/>
      <c r="E129" s="29"/>
      <c r="F129" s="22" t="str">
        <f>IF(E18="","",E18)</f>
        <v>Vyplň údaj</v>
      </c>
      <c r="G129" s="29"/>
      <c r="H129" s="29"/>
      <c r="I129" s="24" t="s">
        <v>32</v>
      </c>
      <c r="J129" s="27" t="str">
        <f>E24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23"/>
      <c r="B131" s="124"/>
      <c r="C131" s="125" t="s">
        <v>126</v>
      </c>
      <c r="D131" s="126" t="s">
        <v>59</v>
      </c>
      <c r="E131" s="126" t="s">
        <v>55</v>
      </c>
      <c r="F131" s="126" t="s">
        <v>56</v>
      </c>
      <c r="G131" s="126" t="s">
        <v>127</v>
      </c>
      <c r="H131" s="126" t="s">
        <v>128</v>
      </c>
      <c r="I131" s="126" t="s">
        <v>129</v>
      </c>
      <c r="J131" s="127" t="s">
        <v>102</v>
      </c>
      <c r="K131" s="128" t="s">
        <v>130</v>
      </c>
      <c r="L131" s="129"/>
      <c r="M131" s="62" t="s">
        <v>1</v>
      </c>
      <c r="N131" s="63" t="s">
        <v>38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4" t="s">
        <v>136</v>
      </c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</row>
    <row r="132" spans="1:65" s="2" customFormat="1" ht="22.8" customHeight="1">
      <c r="A132" s="29"/>
      <c r="B132" s="30"/>
      <c r="C132" s="69" t="s">
        <v>103</v>
      </c>
      <c r="D132" s="29"/>
      <c r="E132" s="29"/>
      <c r="F132" s="29"/>
      <c r="G132" s="29"/>
      <c r="H132" s="29"/>
      <c r="I132" s="29"/>
      <c r="J132" s="130">
        <f>BK132</f>
        <v>0</v>
      </c>
      <c r="K132" s="29"/>
      <c r="L132" s="30"/>
      <c r="M132" s="65"/>
      <c r="N132" s="56"/>
      <c r="O132" s="66"/>
      <c r="P132" s="131">
        <f>P133+P142+P146+P155+P159</f>
        <v>0</v>
      </c>
      <c r="Q132" s="66"/>
      <c r="R132" s="131">
        <f>R133+R142+R146+R155+R159</f>
        <v>2364.3248880000001</v>
      </c>
      <c r="S132" s="66"/>
      <c r="T132" s="132">
        <f>T133+T142+T146+T155+T159</f>
        <v>1167.0899999999999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73</v>
      </c>
      <c r="AU132" s="14" t="s">
        <v>104</v>
      </c>
      <c r="BK132" s="133">
        <f>BK133+BK142+BK146+BK155+BK159</f>
        <v>0</v>
      </c>
    </row>
    <row r="133" spans="1:65" s="12" customFormat="1" ht="25.95" customHeight="1">
      <c r="B133" s="134"/>
      <c r="D133" s="135" t="s">
        <v>73</v>
      </c>
      <c r="E133" s="136" t="s">
        <v>137</v>
      </c>
      <c r="F133" s="136" t="s">
        <v>138</v>
      </c>
      <c r="I133" s="137"/>
      <c r="J133" s="138">
        <f>BK133</f>
        <v>0</v>
      </c>
      <c r="L133" s="134"/>
      <c r="M133" s="139"/>
      <c r="N133" s="140"/>
      <c r="O133" s="140"/>
      <c r="P133" s="141">
        <f>P134+P137+P140</f>
        <v>0</v>
      </c>
      <c r="Q133" s="140"/>
      <c r="R133" s="141">
        <f>R134+R137+R140</f>
        <v>49.14</v>
      </c>
      <c r="S133" s="140"/>
      <c r="T133" s="142">
        <f>T134+T137+T140</f>
        <v>0</v>
      </c>
      <c r="AR133" s="135" t="s">
        <v>81</v>
      </c>
      <c r="AT133" s="143" t="s">
        <v>73</v>
      </c>
      <c r="AU133" s="143" t="s">
        <v>74</v>
      </c>
      <c r="AY133" s="135" t="s">
        <v>139</v>
      </c>
      <c r="BK133" s="144">
        <f>BK134+BK137+BK140</f>
        <v>0</v>
      </c>
    </row>
    <row r="134" spans="1:65" s="12" customFormat="1" ht="22.8" customHeight="1">
      <c r="B134" s="134"/>
      <c r="D134" s="135" t="s">
        <v>73</v>
      </c>
      <c r="E134" s="145" t="s">
        <v>140</v>
      </c>
      <c r="F134" s="145" t="s">
        <v>141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SUM(P135:P136)</f>
        <v>0</v>
      </c>
      <c r="Q134" s="140"/>
      <c r="R134" s="141">
        <f>SUM(R135:R136)</f>
        <v>0</v>
      </c>
      <c r="S134" s="140"/>
      <c r="T134" s="142">
        <f>SUM(T135:T136)</f>
        <v>0</v>
      </c>
      <c r="AR134" s="135" t="s">
        <v>81</v>
      </c>
      <c r="AT134" s="143" t="s">
        <v>73</v>
      </c>
      <c r="AU134" s="143" t="s">
        <v>81</v>
      </c>
      <c r="AY134" s="135" t="s">
        <v>139</v>
      </c>
      <c r="BK134" s="144">
        <f>SUM(BK135:BK136)</f>
        <v>0</v>
      </c>
    </row>
    <row r="135" spans="1:65" s="2" customFormat="1" ht="24.15" customHeight="1">
      <c r="A135" s="29"/>
      <c r="B135" s="147"/>
      <c r="C135" s="148" t="s">
        <v>81</v>
      </c>
      <c r="D135" s="148" t="s">
        <v>142</v>
      </c>
      <c r="E135" s="149" t="s">
        <v>143</v>
      </c>
      <c r="F135" s="150" t="s">
        <v>144</v>
      </c>
      <c r="G135" s="151" t="s">
        <v>145</v>
      </c>
      <c r="H135" s="152">
        <v>135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146</v>
      </c>
      <c r="AT135" s="160" t="s">
        <v>142</v>
      </c>
      <c r="AU135" s="160" t="s">
        <v>147</v>
      </c>
      <c r="AY135" s="14" t="s">
        <v>139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147</v>
      </c>
      <c r="BK135" s="161">
        <f>ROUND(I135*H135,2)</f>
        <v>0</v>
      </c>
      <c r="BL135" s="14" t="s">
        <v>146</v>
      </c>
      <c r="BM135" s="160" t="s">
        <v>426</v>
      </c>
    </row>
    <row r="136" spans="1:65" s="2" customFormat="1" ht="24.15" customHeight="1">
      <c r="A136" s="29"/>
      <c r="B136" s="147"/>
      <c r="C136" s="148" t="s">
        <v>147</v>
      </c>
      <c r="D136" s="148" t="s">
        <v>142</v>
      </c>
      <c r="E136" s="149" t="s">
        <v>149</v>
      </c>
      <c r="F136" s="150" t="s">
        <v>150</v>
      </c>
      <c r="G136" s="151" t="s">
        <v>145</v>
      </c>
      <c r="H136" s="152">
        <v>135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146</v>
      </c>
      <c r="AT136" s="160" t="s">
        <v>142</v>
      </c>
      <c r="AU136" s="160" t="s">
        <v>147</v>
      </c>
      <c r="AY136" s="14" t="s">
        <v>139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147</v>
      </c>
      <c r="BK136" s="161">
        <f>ROUND(I136*H136,2)</f>
        <v>0</v>
      </c>
      <c r="BL136" s="14" t="s">
        <v>146</v>
      </c>
      <c r="BM136" s="160" t="s">
        <v>427</v>
      </c>
    </row>
    <row r="137" spans="1:65" s="12" customFormat="1" ht="22.8" customHeight="1">
      <c r="B137" s="134"/>
      <c r="D137" s="135" t="s">
        <v>73</v>
      </c>
      <c r="E137" s="145" t="s">
        <v>152</v>
      </c>
      <c r="F137" s="145" t="s">
        <v>153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SUM(P138:P139)</f>
        <v>0</v>
      </c>
      <c r="Q137" s="140"/>
      <c r="R137" s="141">
        <f>SUM(R138:R139)</f>
        <v>49.14</v>
      </c>
      <c r="S137" s="140"/>
      <c r="T137" s="142">
        <f>SUM(T138:T139)</f>
        <v>0</v>
      </c>
      <c r="AR137" s="135" t="s">
        <v>81</v>
      </c>
      <c r="AT137" s="143" t="s">
        <v>73</v>
      </c>
      <c r="AU137" s="143" t="s">
        <v>81</v>
      </c>
      <c r="AY137" s="135" t="s">
        <v>139</v>
      </c>
      <c r="BK137" s="144">
        <f>SUM(BK138:BK139)</f>
        <v>0</v>
      </c>
    </row>
    <row r="138" spans="1:65" s="2" customFormat="1" ht="24.15" customHeight="1">
      <c r="A138" s="29"/>
      <c r="B138" s="147"/>
      <c r="C138" s="148" t="s">
        <v>154</v>
      </c>
      <c r="D138" s="148" t="s">
        <v>142</v>
      </c>
      <c r="E138" s="149" t="s">
        <v>155</v>
      </c>
      <c r="F138" s="150" t="s">
        <v>156</v>
      </c>
      <c r="G138" s="151" t="s">
        <v>145</v>
      </c>
      <c r="H138" s="152">
        <v>26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146</v>
      </c>
      <c r="AT138" s="160" t="s">
        <v>142</v>
      </c>
      <c r="AU138" s="160" t="s">
        <v>147</v>
      </c>
      <c r="AY138" s="14" t="s">
        <v>139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147</v>
      </c>
      <c r="BK138" s="161">
        <f>ROUND(I138*H138,2)</f>
        <v>0</v>
      </c>
      <c r="BL138" s="14" t="s">
        <v>146</v>
      </c>
      <c r="BM138" s="160" t="s">
        <v>428</v>
      </c>
    </row>
    <row r="139" spans="1:65" s="2" customFormat="1" ht="16.5" customHeight="1">
      <c r="A139" s="29"/>
      <c r="B139" s="147"/>
      <c r="C139" s="162" t="s">
        <v>146</v>
      </c>
      <c r="D139" s="162" t="s">
        <v>158</v>
      </c>
      <c r="E139" s="163" t="s">
        <v>159</v>
      </c>
      <c r="F139" s="164" t="s">
        <v>160</v>
      </c>
      <c r="G139" s="165" t="s">
        <v>161</v>
      </c>
      <c r="H139" s="166">
        <v>49.14</v>
      </c>
      <c r="I139" s="167"/>
      <c r="J139" s="168">
        <f>ROUND(I139*H139,2)</f>
        <v>0</v>
      </c>
      <c r="K139" s="169"/>
      <c r="L139" s="170"/>
      <c r="M139" s="171" t="s">
        <v>1</v>
      </c>
      <c r="N139" s="172" t="s">
        <v>40</v>
      </c>
      <c r="O139" s="58"/>
      <c r="P139" s="158">
        <f>O139*H139</f>
        <v>0</v>
      </c>
      <c r="Q139" s="158">
        <v>1</v>
      </c>
      <c r="R139" s="158">
        <f>Q139*H139</f>
        <v>49.14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162</v>
      </c>
      <c r="AT139" s="160" t="s">
        <v>158</v>
      </c>
      <c r="AU139" s="160" t="s">
        <v>147</v>
      </c>
      <c r="AY139" s="14" t="s">
        <v>139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147</v>
      </c>
      <c r="BK139" s="161">
        <f>ROUND(I139*H139,2)</f>
        <v>0</v>
      </c>
      <c r="BL139" s="14" t="s">
        <v>146</v>
      </c>
      <c r="BM139" s="160" t="s">
        <v>429</v>
      </c>
    </row>
    <row r="140" spans="1:65" s="12" customFormat="1" ht="22.8" customHeight="1">
      <c r="B140" s="134"/>
      <c r="D140" s="135" t="s">
        <v>73</v>
      </c>
      <c r="E140" s="145" t="s">
        <v>164</v>
      </c>
      <c r="F140" s="145" t="s">
        <v>165</v>
      </c>
      <c r="I140" s="137"/>
      <c r="J140" s="146">
        <f>BK140</f>
        <v>0</v>
      </c>
      <c r="L140" s="134"/>
      <c r="M140" s="139"/>
      <c r="N140" s="140"/>
      <c r="O140" s="140"/>
      <c r="P140" s="141">
        <f>P141</f>
        <v>0</v>
      </c>
      <c r="Q140" s="140"/>
      <c r="R140" s="141">
        <f>R141</f>
        <v>0</v>
      </c>
      <c r="S140" s="140"/>
      <c r="T140" s="142">
        <f>T141</f>
        <v>0</v>
      </c>
      <c r="AR140" s="135" t="s">
        <v>81</v>
      </c>
      <c r="AT140" s="143" t="s">
        <v>73</v>
      </c>
      <c r="AU140" s="143" t="s">
        <v>81</v>
      </c>
      <c r="AY140" s="135" t="s">
        <v>139</v>
      </c>
      <c r="BK140" s="144">
        <f>BK141</f>
        <v>0</v>
      </c>
    </row>
    <row r="141" spans="1:65" s="2" customFormat="1" ht="24.15" customHeight="1">
      <c r="A141" s="29"/>
      <c r="B141" s="147"/>
      <c r="C141" s="148" t="s">
        <v>166</v>
      </c>
      <c r="D141" s="148" t="s">
        <v>142</v>
      </c>
      <c r="E141" s="149" t="s">
        <v>167</v>
      </c>
      <c r="F141" s="150" t="s">
        <v>168</v>
      </c>
      <c r="G141" s="151" t="s">
        <v>169</v>
      </c>
      <c r="H141" s="152">
        <v>673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146</v>
      </c>
      <c r="AT141" s="160" t="s">
        <v>142</v>
      </c>
      <c r="AU141" s="160" t="s">
        <v>147</v>
      </c>
      <c r="AY141" s="14" t="s">
        <v>139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147</v>
      </c>
      <c r="BK141" s="161">
        <f>ROUND(I141*H141,2)</f>
        <v>0</v>
      </c>
      <c r="BL141" s="14" t="s">
        <v>146</v>
      </c>
      <c r="BM141" s="160" t="s">
        <v>430</v>
      </c>
    </row>
    <row r="142" spans="1:65" s="12" customFormat="1" ht="25.95" customHeight="1">
      <c r="B142" s="134"/>
      <c r="D142" s="135" t="s">
        <v>73</v>
      </c>
      <c r="E142" s="136" t="s">
        <v>171</v>
      </c>
      <c r="F142" s="136" t="s">
        <v>172</v>
      </c>
      <c r="I142" s="137"/>
      <c r="J142" s="138">
        <f>BK142</f>
        <v>0</v>
      </c>
      <c r="L142" s="134"/>
      <c r="M142" s="139"/>
      <c r="N142" s="140"/>
      <c r="O142" s="140"/>
      <c r="P142" s="141">
        <f>P143</f>
        <v>0</v>
      </c>
      <c r="Q142" s="140"/>
      <c r="R142" s="141">
        <f>R143</f>
        <v>0.226128</v>
      </c>
      <c r="S142" s="140"/>
      <c r="T142" s="142">
        <f>T143</f>
        <v>0</v>
      </c>
      <c r="AR142" s="135" t="s">
        <v>81</v>
      </c>
      <c r="AT142" s="143" t="s">
        <v>73</v>
      </c>
      <c r="AU142" s="143" t="s">
        <v>74</v>
      </c>
      <c r="AY142" s="135" t="s">
        <v>139</v>
      </c>
      <c r="BK142" s="144">
        <f>BK143</f>
        <v>0</v>
      </c>
    </row>
    <row r="143" spans="1:65" s="12" customFormat="1" ht="22.8" customHeight="1">
      <c r="B143" s="134"/>
      <c r="D143" s="135" t="s">
        <v>73</v>
      </c>
      <c r="E143" s="145" t="s">
        <v>173</v>
      </c>
      <c r="F143" s="145" t="s">
        <v>174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SUM(P144:P145)</f>
        <v>0</v>
      </c>
      <c r="Q143" s="140"/>
      <c r="R143" s="141">
        <f>SUM(R144:R145)</f>
        <v>0.226128</v>
      </c>
      <c r="S143" s="140"/>
      <c r="T143" s="142">
        <f>SUM(T144:T145)</f>
        <v>0</v>
      </c>
      <c r="AR143" s="135" t="s">
        <v>81</v>
      </c>
      <c r="AT143" s="143" t="s">
        <v>73</v>
      </c>
      <c r="AU143" s="143" t="s">
        <v>81</v>
      </c>
      <c r="AY143" s="135" t="s">
        <v>139</v>
      </c>
      <c r="BK143" s="144">
        <f>SUM(BK144:BK145)</f>
        <v>0</v>
      </c>
    </row>
    <row r="144" spans="1:65" s="2" customFormat="1" ht="24.15" customHeight="1">
      <c r="A144" s="29"/>
      <c r="B144" s="147"/>
      <c r="C144" s="148" t="s">
        <v>175</v>
      </c>
      <c r="D144" s="148" t="s">
        <v>142</v>
      </c>
      <c r="E144" s="149" t="s">
        <v>176</v>
      </c>
      <c r="F144" s="150" t="s">
        <v>177</v>
      </c>
      <c r="G144" s="151" t="s">
        <v>169</v>
      </c>
      <c r="H144" s="152">
        <v>673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3.0000000000000001E-5</v>
      </c>
      <c r="R144" s="158">
        <f>Q144*H144</f>
        <v>2.019E-2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146</v>
      </c>
      <c r="AT144" s="160" t="s">
        <v>142</v>
      </c>
      <c r="AU144" s="160" t="s">
        <v>147</v>
      </c>
      <c r="AY144" s="14" t="s">
        <v>139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147</v>
      </c>
      <c r="BK144" s="161">
        <f>ROUND(I144*H144,2)</f>
        <v>0</v>
      </c>
      <c r="BL144" s="14" t="s">
        <v>146</v>
      </c>
      <c r="BM144" s="160" t="s">
        <v>431</v>
      </c>
    </row>
    <row r="145" spans="1:65" s="2" customFormat="1" ht="16.5" customHeight="1">
      <c r="A145" s="29"/>
      <c r="B145" s="147"/>
      <c r="C145" s="162" t="s">
        <v>179</v>
      </c>
      <c r="D145" s="162" t="s">
        <v>158</v>
      </c>
      <c r="E145" s="163" t="s">
        <v>180</v>
      </c>
      <c r="F145" s="164" t="s">
        <v>181</v>
      </c>
      <c r="G145" s="165" t="s">
        <v>169</v>
      </c>
      <c r="H145" s="166">
        <v>686.46</v>
      </c>
      <c r="I145" s="167"/>
      <c r="J145" s="168">
        <f>ROUND(I145*H145,2)</f>
        <v>0</v>
      </c>
      <c r="K145" s="169"/>
      <c r="L145" s="170"/>
      <c r="M145" s="171" t="s">
        <v>1</v>
      </c>
      <c r="N145" s="172" t="s">
        <v>40</v>
      </c>
      <c r="O145" s="58"/>
      <c r="P145" s="158">
        <f>O145*H145</f>
        <v>0</v>
      </c>
      <c r="Q145" s="158">
        <v>2.9999999999999997E-4</v>
      </c>
      <c r="R145" s="158">
        <f>Q145*H145</f>
        <v>0.20593799999999998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162</v>
      </c>
      <c r="AT145" s="160" t="s">
        <v>158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432</v>
      </c>
    </row>
    <row r="146" spans="1:65" s="12" customFormat="1" ht="25.95" customHeight="1">
      <c r="B146" s="134"/>
      <c r="D146" s="135" t="s">
        <v>73</v>
      </c>
      <c r="E146" s="136" t="s">
        <v>183</v>
      </c>
      <c r="F146" s="136" t="s">
        <v>184</v>
      </c>
      <c r="I146" s="137"/>
      <c r="J146" s="138">
        <f>BK146</f>
        <v>0</v>
      </c>
      <c r="L146" s="134"/>
      <c r="M146" s="139"/>
      <c r="N146" s="140"/>
      <c r="O146" s="140"/>
      <c r="P146" s="141">
        <f>P147+P149+P152</f>
        <v>0</v>
      </c>
      <c r="Q146" s="140"/>
      <c r="R146" s="141">
        <f>R147+R149+R152</f>
        <v>1.16655</v>
      </c>
      <c r="S146" s="140"/>
      <c r="T146" s="142">
        <f>T147+T149+T152</f>
        <v>1167.0899999999999</v>
      </c>
      <c r="AR146" s="135" t="s">
        <v>81</v>
      </c>
      <c r="AT146" s="143" t="s">
        <v>73</v>
      </c>
      <c r="AU146" s="143" t="s">
        <v>74</v>
      </c>
      <c r="AY146" s="135" t="s">
        <v>139</v>
      </c>
      <c r="BK146" s="144">
        <f>BK147+BK149+BK152</f>
        <v>0</v>
      </c>
    </row>
    <row r="147" spans="1:65" s="12" customFormat="1" ht="22.8" customHeight="1">
      <c r="B147" s="134"/>
      <c r="D147" s="135" t="s">
        <v>73</v>
      </c>
      <c r="E147" s="145" t="s">
        <v>185</v>
      </c>
      <c r="F147" s="145" t="s">
        <v>186</v>
      </c>
      <c r="I147" s="137"/>
      <c r="J147" s="146">
        <f>BK147</f>
        <v>0</v>
      </c>
      <c r="L147" s="134"/>
      <c r="M147" s="139"/>
      <c r="N147" s="140"/>
      <c r="O147" s="140"/>
      <c r="P147" s="141">
        <f>P148</f>
        <v>0</v>
      </c>
      <c r="Q147" s="140"/>
      <c r="R147" s="141">
        <f>R148</f>
        <v>0</v>
      </c>
      <c r="S147" s="140"/>
      <c r="T147" s="142">
        <f>T148</f>
        <v>269.2</v>
      </c>
      <c r="AR147" s="135" t="s">
        <v>81</v>
      </c>
      <c r="AT147" s="143" t="s">
        <v>73</v>
      </c>
      <c r="AU147" s="143" t="s">
        <v>81</v>
      </c>
      <c r="AY147" s="135" t="s">
        <v>139</v>
      </c>
      <c r="BK147" s="144">
        <f>BK148</f>
        <v>0</v>
      </c>
    </row>
    <row r="148" spans="1:65" s="2" customFormat="1" ht="33" customHeight="1">
      <c r="A148" s="29"/>
      <c r="B148" s="147"/>
      <c r="C148" s="148" t="s">
        <v>162</v>
      </c>
      <c r="D148" s="148" t="s">
        <v>142</v>
      </c>
      <c r="E148" s="149" t="s">
        <v>187</v>
      </c>
      <c r="F148" s="150" t="s">
        <v>188</v>
      </c>
      <c r="G148" s="151" t="s">
        <v>169</v>
      </c>
      <c r="H148" s="152">
        <v>673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0.4</v>
      </c>
      <c r="T148" s="159">
        <f>S148*H148</f>
        <v>269.2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146</v>
      </c>
      <c r="AT148" s="160" t="s">
        <v>142</v>
      </c>
      <c r="AU148" s="160" t="s">
        <v>147</v>
      </c>
      <c r="AY148" s="14" t="s">
        <v>139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147</v>
      </c>
      <c r="BK148" s="161">
        <f>ROUND(I148*H148,2)</f>
        <v>0</v>
      </c>
      <c r="BL148" s="14" t="s">
        <v>146</v>
      </c>
      <c r="BM148" s="160" t="s">
        <v>433</v>
      </c>
    </row>
    <row r="149" spans="1:65" s="12" customFormat="1" ht="22.8" customHeight="1">
      <c r="B149" s="134"/>
      <c r="D149" s="135" t="s">
        <v>73</v>
      </c>
      <c r="E149" s="145" t="s">
        <v>195</v>
      </c>
      <c r="F149" s="145" t="s">
        <v>196</v>
      </c>
      <c r="I149" s="137"/>
      <c r="J149" s="146">
        <f>BK149</f>
        <v>0</v>
      </c>
      <c r="L149" s="134"/>
      <c r="M149" s="139"/>
      <c r="N149" s="140"/>
      <c r="O149" s="140"/>
      <c r="P149" s="141">
        <f>SUM(P150:P151)</f>
        <v>0</v>
      </c>
      <c r="Q149" s="140"/>
      <c r="R149" s="141">
        <f>SUM(R150:R151)</f>
        <v>0</v>
      </c>
      <c r="S149" s="140"/>
      <c r="T149" s="142">
        <f>SUM(T150:T151)</f>
        <v>0</v>
      </c>
      <c r="AR149" s="135" t="s">
        <v>81</v>
      </c>
      <c r="AT149" s="143" t="s">
        <v>73</v>
      </c>
      <c r="AU149" s="143" t="s">
        <v>81</v>
      </c>
      <c r="AY149" s="135" t="s">
        <v>139</v>
      </c>
      <c r="BK149" s="144">
        <f>SUM(BK150:BK151)</f>
        <v>0</v>
      </c>
    </row>
    <row r="150" spans="1:65" s="2" customFormat="1" ht="33" customHeight="1">
      <c r="A150" s="29"/>
      <c r="B150" s="147"/>
      <c r="C150" s="148" t="s">
        <v>190</v>
      </c>
      <c r="D150" s="148" t="s">
        <v>142</v>
      </c>
      <c r="E150" s="149" t="s">
        <v>198</v>
      </c>
      <c r="F150" s="150" t="s">
        <v>199</v>
      </c>
      <c r="G150" s="151" t="s">
        <v>161</v>
      </c>
      <c r="H150" s="152">
        <v>1167.0899999999999</v>
      </c>
      <c r="I150" s="153"/>
      <c r="J150" s="154">
        <f>ROUND(I150*H150,2)</f>
        <v>0</v>
      </c>
      <c r="K150" s="155"/>
      <c r="L150" s="30"/>
      <c r="M150" s="156" t="s">
        <v>1</v>
      </c>
      <c r="N150" s="157" t="s">
        <v>40</v>
      </c>
      <c r="O150" s="58"/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146</v>
      </c>
      <c r="AT150" s="160" t="s">
        <v>142</v>
      </c>
      <c r="AU150" s="160" t="s">
        <v>147</v>
      </c>
      <c r="AY150" s="14" t="s">
        <v>139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147</v>
      </c>
      <c r="BK150" s="161">
        <f>ROUND(I150*H150,2)</f>
        <v>0</v>
      </c>
      <c r="BL150" s="14" t="s">
        <v>146</v>
      </c>
      <c r="BM150" s="160" t="s">
        <v>434</v>
      </c>
    </row>
    <row r="151" spans="1:65" s="2" customFormat="1" ht="24.15" customHeight="1">
      <c r="A151" s="29"/>
      <c r="B151" s="147"/>
      <c r="C151" s="148" t="s">
        <v>197</v>
      </c>
      <c r="D151" s="148" t="s">
        <v>142</v>
      </c>
      <c r="E151" s="149" t="s">
        <v>202</v>
      </c>
      <c r="F151" s="150" t="s">
        <v>203</v>
      </c>
      <c r="G151" s="151" t="s">
        <v>161</v>
      </c>
      <c r="H151" s="152">
        <v>5835.45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40</v>
      </c>
      <c r="O151" s="58"/>
      <c r="P151" s="158">
        <f>O151*H151</f>
        <v>0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146</v>
      </c>
      <c r="AT151" s="160" t="s">
        <v>142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435</v>
      </c>
    </row>
    <row r="152" spans="1:65" s="12" customFormat="1" ht="22.8" customHeight="1">
      <c r="B152" s="134"/>
      <c r="D152" s="135" t="s">
        <v>73</v>
      </c>
      <c r="E152" s="145" t="s">
        <v>205</v>
      </c>
      <c r="F152" s="145" t="s">
        <v>206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SUM(P153:P154)</f>
        <v>0</v>
      </c>
      <c r="Q152" s="140"/>
      <c r="R152" s="141">
        <f>SUM(R153:R154)</f>
        <v>1.16655</v>
      </c>
      <c r="S152" s="140"/>
      <c r="T152" s="142">
        <f>SUM(T153:T154)</f>
        <v>897.89</v>
      </c>
      <c r="AR152" s="135" t="s">
        <v>81</v>
      </c>
      <c r="AT152" s="143" t="s">
        <v>73</v>
      </c>
      <c r="AU152" s="143" t="s">
        <v>81</v>
      </c>
      <c r="AY152" s="135" t="s">
        <v>139</v>
      </c>
      <c r="BK152" s="144">
        <f>SUM(BK153:BK154)</f>
        <v>0</v>
      </c>
    </row>
    <row r="153" spans="1:65" s="2" customFormat="1" ht="24.15" customHeight="1">
      <c r="A153" s="29"/>
      <c r="B153" s="147"/>
      <c r="C153" s="148" t="s">
        <v>201</v>
      </c>
      <c r="D153" s="148" t="s">
        <v>142</v>
      </c>
      <c r="E153" s="149" t="s">
        <v>208</v>
      </c>
      <c r="F153" s="150" t="s">
        <v>209</v>
      </c>
      <c r="G153" s="151" t="s">
        <v>161</v>
      </c>
      <c r="H153" s="152">
        <v>1167.0899999999999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146</v>
      </c>
      <c r="AT153" s="160" t="s">
        <v>142</v>
      </c>
      <c r="AU153" s="160" t="s">
        <v>147</v>
      </c>
      <c r="AY153" s="14" t="s">
        <v>139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147</v>
      </c>
      <c r="BK153" s="161">
        <f>ROUND(I153*H153,2)</f>
        <v>0</v>
      </c>
      <c r="BL153" s="14" t="s">
        <v>146</v>
      </c>
      <c r="BM153" s="160" t="s">
        <v>436</v>
      </c>
    </row>
    <row r="154" spans="1:65" s="2" customFormat="1" ht="37.799999999999997" customHeight="1">
      <c r="A154" s="29"/>
      <c r="B154" s="147"/>
      <c r="C154" s="148" t="s">
        <v>207</v>
      </c>
      <c r="D154" s="148" t="s">
        <v>142</v>
      </c>
      <c r="E154" s="149" t="s">
        <v>212</v>
      </c>
      <c r="F154" s="150" t="s">
        <v>213</v>
      </c>
      <c r="G154" s="151" t="s">
        <v>169</v>
      </c>
      <c r="H154" s="152">
        <v>3535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40</v>
      </c>
      <c r="O154" s="58"/>
      <c r="P154" s="158">
        <f>O154*H154</f>
        <v>0</v>
      </c>
      <c r="Q154" s="158">
        <v>3.3E-4</v>
      </c>
      <c r="R154" s="158">
        <f>Q154*H154</f>
        <v>1.16655</v>
      </c>
      <c r="S154" s="158">
        <v>0.254</v>
      </c>
      <c r="T154" s="159">
        <f>S154*H154</f>
        <v>897.89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146</v>
      </c>
      <c r="AT154" s="160" t="s">
        <v>142</v>
      </c>
      <c r="AU154" s="160" t="s">
        <v>147</v>
      </c>
      <c r="AY154" s="14" t="s">
        <v>139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147</v>
      </c>
      <c r="BK154" s="161">
        <f>ROUND(I154*H154,2)</f>
        <v>0</v>
      </c>
      <c r="BL154" s="14" t="s">
        <v>146</v>
      </c>
      <c r="BM154" s="160" t="s">
        <v>437</v>
      </c>
    </row>
    <row r="155" spans="1:65" s="12" customFormat="1" ht="25.95" customHeight="1">
      <c r="B155" s="134"/>
      <c r="D155" s="135" t="s">
        <v>73</v>
      </c>
      <c r="E155" s="136" t="s">
        <v>207</v>
      </c>
      <c r="F155" s="136" t="s">
        <v>215</v>
      </c>
      <c r="I155" s="137"/>
      <c r="J155" s="138">
        <f>BK155</f>
        <v>0</v>
      </c>
      <c r="L155" s="134"/>
      <c r="M155" s="139"/>
      <c r="N155" s="140"/>
      <c r="O155" s="140"/>
      <c r="P155" s="141">
        <f>P156</f>
        <v>0</v>
      </c>
      <c r="Q155" s="140"/>
      <c r="R155" s="141">
        <f>R156</f>
        <v>0.65979999999999994</v>
      </c>
      <c r="S155" s="140"/>
      <c r="T155" s="142">
        <f>T156</f>
        <v>0</v>
      </c>
      <c r="AR155" s="135" t="s">
        <v>81</v>
      </c>
      <c r="AT155" s="143" t="s">
        <v>73</v>
      </c>
      <c r="AU155" s="143" t="s">
        <v>74</v>
      </c>
      <c r="AY155" s="135" t="s">
        <v>139</v>
      </c>
      <c r="BK155" s="144">
        <f>BK156</f>
        <v>0</v>
      </c>
    </row>
    <row r="156" spans="1:65" s="12" customFormat="1" ht="22.8" customHeight="1">
      <c r="B156" s="134"/>
      <c r="D156" s="135" t="s">
        <v>73</v>
      </c>
      <c r="E156" s="145" t="s">
        <v>216</v>
      </c>
      <c r="F156" s="145" t="s">
        <v>217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SUM(P157:P158)</f>
        <v>0</v>
      </c>
      <c r="Q156" s="140"/>
      <c r="R156" s="141">
        <f>SUM(R157:R158)</f>
        <v>0.65979999999999994</v>
      </c>
      <c r="S156" s="140"/>
      <c r="T156" s="142">
        <f>SUM(T157:T158)</f>
        <v>0</v>
      </c>
      <c r="AR156" s="135" t="s">
        <v>81</v>
      </c>
      <c r="AT156" s="143" t="s">
        <v>73</v>
      </c>
      <c r="AU156" s="143" t="s">
        <v>81</v>
      </c>
      <c r="AY156" s="135" t="s">
        <v>139</v>
      </c>
      <c r="BK156" s="144">
        <f>SUM(BK157:BK158)</f>
        <v>0</v>
      </c>
    </row>
    <row r="157" spans="1:65" s="2" customFormat="1" ht="24.15" customHeight="1">
      <c r="A157" s="29"/>
      <c r="B157" s="147"/>
      <c r="C157" s="148" t="s">
        <v>211</v>
      </c>
      <c r="D157" s="148" t="s">
        <v>142</v>
      </c>
      <c r="E157" s="149" t="s">
        <v>219</v>
      </c>
      <c r="F157" s="150" t="s">
        <v>220</v>
      </c>
      <c r="G157" s="151" t="s">
        <v>221</v>
      </c>
      <c r="H157" s="152">
        <v>10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40</v>
      </c>
      <c r="O157" s="58"/>
      <c r="P157" s="158">
        <f>O157*H157</f>
        <v>0</v>
      </c>
      <c r="Q157" s="158">
        <v>5.9800000000000001E-3</v>
      </c>
      <c r="R157" s="158">
        <f>Q157*H157</f>
        <v>5.9799999999999999E-2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146</v>
      </c>
      <c r="AT157" s="160" t="s">
        <v>142</v>
      </c>
      <c r="AU157" s="160" t="s">
        <v>147</v>
      </c>
      <c r="AY157" s="14" t="s">
        <v>139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147</v>
      </c>
      <c r="BK157" s="161">
        <f>ROUND(I157*H157,2)</f>
        <v>0</v>
      </c>
      <c r="BL157" s="14" t="s">
        <v>146</v>
      </c>
      <c r="BM157" s="160" t="s">
        <v>438</v>
      </c>
    </row>
    <row r="158" spans="1:65" s="2" customFormat="1" ht="16.5" customHeight="1">
      <c r="A158" s="29"/>
      <c r="B158" s="147"/>
      <c r="C158" s="162" t="s">
        <v>218</v>
      </c>
      <c r="D158" s="162" t="s">
        <v>158</v>
      </c>
      <c r="E158" s="163" t="s">
        <v>224</v>
      </c>
      <c r="F158" s="164" t="s">
        <v>225</v>
      </c>
      <c r="G158" s="165" t="s">
        <v>221</v>
      </c>
      <c r="H158" s="166">
        <v>10</v>
      </c>
      <c r="I158" s="167"/>
      <c r="J158" s="168">
        <f>ROUND(I158*H158,2)</f>
        <v>0</v>
      </c>
      <c r="K158" s="169"/>
      <c r="L158" s="170"/>
      <c r="M158" s="171" t="s">
        <v>1</v>
      </c>
      <c r="N158" s="172" t="s">
        <v>40</v>
      </c>
      <c r="O158" s="58"/>
      <c r="P158" s="158">
        <f>O158*H158</f>
        <v>0</v>
      </c>
      <c r="Q158" s="158">
        <v>0.06</v>
      </c>
      <c r="R158" s="158">
        <f>Q158*H158</f>
        <v>0.6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162</v>
      </c>
      <c r="AT158" s="160" t="s">
        <v>158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439</v>
      </c>
    </row>
    <row r="159" spans="1:65" s="12" customFormat="1" ht="25.95" customHeight="1">
      <c r="B159" s="134"/>
      <c r="D159" s="135" t="s">
        <v>73</v>
      </c>
      <c r="E159" s="136" t="s">
        <v>238</v>
      </c>
      <c r="F159" s="136" t="s">
        <v>239</v>
      </c>
      <c r="I159" s="137"/>
      <c r="J159" s="138">
        <f>BK159</f>
        <v>0</v>
      </c>
      <c r="L159" s="134"/>
      <c r="M159" s="139"/>
      <c r="N159" s="140"/>
      <c r="O159" s="140"/>
      <c r="P159" s="141">
        <f>P160+P163+P169</f>
        <v>0</v>
      </c>
      <c r="Q159" s="140"/>
      <c r="R159" s="141">
        <f>R160+R163+R169</f>
        <v>2313.1324100000002</v>
      </c>
      <c r="S159" s="140"/>
      <c r="T159" s="142">
        <f>T160+T163+T169</f>
        <v>0</v>
      </c>
      <c r="AR159" s="135" t="s">
        <v>81</v>
      </c>
      <c r="AT159" s="143" t="s">
        <v>73</v>
      </c>
      <c r="AU159" s="143" t="s">
        <v>74</v>
      </c>
      <c r="AY159" s="135" t="s">
        <v>139</v>
      </c>
      <c r="BK159" s="144">
        <f>BK160+BK163+BK169</f>
        <v>0</v>
      </c>
    </row>
    <row r="160" spans="1:65" s="12" customFormat="1" ht="22.8" customHeight="1">
      <c r="B160" s="134"/>
      <c r="D160" s="135" t="s">
        <v>73</v>
      </c>
      <c r="E160" s="145" t="s">
        <v>240</v>
      </c>
      <c r="F160" s="145" t="s">
        <v>241</v>
      </c>
      <c r="I160" s="137"/>
      <c r="J160" s="146">
        <f>BK160</f>
        <v>0</v>
      </c>
      <c r="L160" s="134"/>
      <c r="M160" s="139"/>
      <c r="N160" s="140"/>
      <c r="O160" s="140"/>
      <c r="P160" s="141">
        <f>SUM(P161:P162)</f>
        <v>0</v>
      </c>
      <c r="Q160" s="140"/>
      <c r="R160" s="141">
        <f>SUM(R161:R162)</f>
        <v>329.34640000000002</v>
      </c>
      <c r="S160" s="140"/>
      <c r="T160" s="142">
        <f>SUM(T161:T162)</f>
        <v>0</v>
      </c>
      <c r="AR160" s="135" t="s">
        <v>81</v>
      </c>
      <c r="AT160" s="143" t="s">
        <v>73</v>
      </c>
      <c r="AU160" s="143" t="s">
        <v>81</v>
      </c>
      <c r="AY160" s="135" t="s">
        <v>139</v>
      </c>
      <c r="BK160" s="144">
        <f>SUM(BK161:BK162)</f>
        <v>0</v>
      </c>
    </row>
    <row r="161" spans="1:65" s="2" customFormat="1" ht="24.15" customHeight="1">
      <c r="A161" s="29"/>
      <c r="B161" s="147"/>
      <c r="C161" s="148" t="s">
        <v>223</v>
      </c>
      <c r="D161" s="148" t="s">
        <v>142</v>
      </c>
      <c r="E161" s="149" t="s">
        <v>243</v>
      </c>
      <c r="F161" s="150" t="s">
        <v>244</v>
      </c>
      <c r="G161" s="151" t="s">
        <v>169</v>
      </c>
      <c r="H161" s="152">
        <v>673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40</v>
      </c>
      <c r="O161" s="58"/>
      <c r="P161" s="158">
        <f>O161*H161</f>
        <v>0</v>
      </c>
      <c r="Q161" s="158">
        <v>0.37080000000000002</v>
      </c>
      <c r="R161" s="158">
        <f>Q161*H161</f>
        <v>249.54840000000002</v>
      </c>
      <c r="S161" s="158">
        <v>0</v>
      </c>
      <c r="T161" s="15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146</v>
      </c>
      <c r="AT161" s="160" t="s">
        <v>142</v>
      </c>
      <c r="AU161" s="160" t="s">
        <v>147</v>
      </c>
      <c r="AY161" s="14" t="s">
        <v>139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147</v>
      </c>
      <c r="BK161" s="161">
        <f>ROUND(I161*H161,2)</f>
        <v>0</v>
      </c>
      <c r="BL161" s="14" t="s">
        <v>146</v>
      </c>
      <c r="BM161" s="160" t="s">
        <v>440</v>
      </c>
    </row>
    <row r="162" spans="1:65" s="2" customFormat="1" ht="24.15" customHeight="1">
      <c r="A162" s="29"/>
      <c r="B162" s="147"/>
      <c r="C162" s="148" t="s">
        <v>231</v>
      </c>
      <c r="D162" s="148" t="s">
        <v>142</v>
      </c>
      <c r="E162" s="149" t="s">
        <v>247</v>
      </c>
      <c r="F162" s="150" t="s">
        <v>248</v>
      </c>
      <c r="G162" s="151" t="s">
        <v>169</v>
      </c>
      <c r="H162" s="152">
        <v>425</v>
      </c>
      <c r="I162" s="153"/>
      <c r="J162" s="154">
        <f>ROUND(I162*H162,2)</f>
        <v>0</v>
      </c>
      <c r="K162" s="155"/>
      <c r="L162" s="30"/>
      <c r="M162" s="156" t="s">
        <v>1</v>
      </c>
      <c r="N162" s="157" t="s">
        <v>40</v>
      </c>
      <c r="O162" s="58"/>
      <c r="P162" s="158">
        <f>O162*H162</f>
        <v>0</v>
      </c>
      <c r="Q162" s="158">
        <v>0.18776000000000001</v>
      </c>
      <c r="R162" s="158">
        <f>Q162*H162</f>
        <v>79.798000000000002</v>
      </c>
      <c r="S162" s="158">
        <v>0</v>
      </c>
      <c r="T162" s="15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146</v>
      </c>
      <c r="AT162" s="160" t="s">
        <v>142</v>
      </c>
      <c r="AU162" s="160" t="s">
        <v>147</v>
      </c>
      <c r="AY162" s="14" t="s">
        <v>139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147</v>
      </c>
      <c r="BK162" s="161">
        <f>ROUND(I162*H162,2)</f>
        <v>0</v>
      </c>
      <c r="BL162" s="14" t="s">
        <v>146</v>
      </c>
      <c r="BM162" s="160" t="s">
        <v>441</v>
      </c>
    </row>
    <row r="163" spans="1:65" s="12" customFormat="1" ht="22.8" customHeight="1">
      <c r="B163" s="134"/>
      <c r="D163" s="135" t="s">
        <v>73</v>
      </c>
      <c r="E163" s="145" t="s">
        <v>250</v>
      </c>
      <c r="F163" s="145" t="s">
        <v>251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SUM(P164:P168)</f>
        <v>0</v>
      </c>
      <c r="Q163" s="140"/>
      <c r="R163" s="141">
        <f>SUM(R164:R168)</f>
        <v>1671.7077400000001</v>
      </c>
      <c r="S163" s="140"/>
      <c r="T163" s="142">
        <f>SUM(T164:T168)</f>
        <v>0</v>
      </c>
      <c r="AR163" s="135" t="s">
        <v>81</v>
      </c>
      <c r="AT163" s="143" t="s">
        <v>73</v>
      </c>
      <c r="AU163" s="143" t="s">
        <v>81</v>
      </c>
      <c r="AY163" s="135" t="s">
        <v>139</v>
      </c>
      <c r="BK163" s="144">
        <f>SUM(BK164:BK168)</f>
        <v>0</v>
      </c>
    </row>
    <row r="164" spans="1:65" s="2" customFormat="1" ht="33" customHeight="1">
      <c r="A164" s="29"/>
      <c r="B164" s="147"/>
      <c r="C164" s="148" t="s">
        <v>235</v>
      </c>
      <c r="D164" s="148" t="s">
        <v>142</v>
      </c>
      <c r="E164" s="149" t="s">
        <v>252</v>
      </c>
      <c r="F164" s="150" t="s">
        <v>253</v>
      </c>
      <c r="G164" s="151" t="s">
        <v>169</v>
      </c>
      <c r="H164" s="152">
        <v>4553</v>
      </c>
      <c r="I164" s="153"/>
      <c r="J164" s="154">
        <f>ROUND(I164*H164,2)</f>
        <v>0</v>
      </c>
      <c r="K164" s="155"/>
      <c r="L164" s="30"/>
      <c r="M164" s="156" t="s">
        <v>1</v>
      </c>
      <c r="N164" s="157" t="s">
        <v>40</v>
      </c>
      <c r="O164" s="58"/>
      <c r="P164" s="158">
        <f>O164*H164</f>
        <v>0</v>
      </c>
      <c r="Q164" s="158">
        <v>6.0099999999999997E-3</v>
      </c>
      <c r="R164" s="158">
        <f>Q164*H164</f>
        <v>27.363529999999997</v>
      </c>
      <c r="S164" s="158">
        <v>0</v>
      </c>
      <c r="T164" s="15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146</v>
      </c>
      <c r="AT164" s="160" t="s">
        <v>142</v>
      </c>
      <c r="AU164" s="160" t="s">
        <v>147</v>
      </c>
      <c r="AY164" s="14" t="s">
        <v>139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4" t="s">
        <v>147</v>
      </c>
      <c r="BK164" s="161">
        <f>ROUND(I164*H164,2)</f>
        <v>0</v>
      </c>
      <c r="BL164" s="14" t="s">
        <v>146</v>
      </c>
      <c r="BM164" s="160" t="s">
        <v>442</v>
      </c>
    </row>
    <row r="165" spans="1:65" s="2" customFormat="1" ht="33" customHeight="1">
      <c r="A165" s="29"/>
      <c r="B165" s="147"/>
      <c r="C165" s="148" t="s">
        <v>242</v>
      </c>
      <c r="D165" s="148" t="s">
        <v>142</v>
      </c>
      <c r="E165" s="149" t="s">
        <v>255</v>
      </c>
      <c r="F165" s="150" t="s">
        <v>256</v>
      </c>
      <c r="G165" s="151" t="s">
        <v>169</v>
      </c>
      <c r="H165" s="152">
        <v>4553</v>
      </c>
      <c r="I165" s="153"/>
      <c r="J165" s="154">
        <f>ROUND(I165*H165,2)</f>
        <v>0</v>
      </c>
      <c r="K165" s="155"/>
      <c r="L165" s="30"/>
      <c r="M165" s="156" t="s">
        <v>1</v>
      </c>
      <c r="N165" s="157" t="s">
        <v>40</v>
      </c>
      <c r="O165" s="58"/>
      <c r="P165" s="158">
        <f>O165*H165</f>
        <v>0</v>
      </c>
      <c r="Q165" s="158">
        <v>5.1000000000000004E-4</v>
      </c>
      <c r="R165" s="158">
        <f>Q165*H165</f>
        <v>2.3220300000000003</v>
      </c>
      <c r="S165" s="158">
        <v>0</v>
      </c>
      <c r="T165" s="159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146</v>
      </c>
      <c r="AT165" s="160" t="s">
        <v>142</v>
      </c>
      <c r="AU165" s="160" t="s">
        <v>147</v>
      </c>
      <c r="AY165" s="14" t="s">
        <v>139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147</v>
      </c>
      <c r="BK165" s="161">
        <f>ROUND(I165*H165,2)</f>
        <v>0</v>
      </c>
      <c r="BL165" s="14" t="s">
        <v>146</v>
      </c>
      <c r="BM165" s="160" t="s">
        <v>443</v>
      </c>
    </row>
    <row r="166" spans="1:65" s="2" customFormat="1" ht="24.15" customHeight="1">
      <c r="A166" s="29"/>
      <c r="B166" s="147"/>
      <c r="C166" s="148" t="s">
        <v>246</v>
      </c>
      <c r="D166" s="148" t="s">
        <v>142</v>
      </c>
      <c r="E166" s="149" t="s">
        <v>444</v>
      </c>
      <c r="F166" s="150" t="s">
        <v>445</v>
      </c>
      <c r="G166" s="151" t="s">
        <v>169</v>
      </c>
      <c r="H166" s="152">
        <v>345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40</v>
      </c>
      <c r="O166" s="58"/>
      <c r="P166" s="158">
        <f>O166*H166</f>
        <v>0</v>
      </c>
      <c r="Q166" s="158">
        <v>0.26375999999999999</v>
      </c>
      <c r="R166" s="158">
        <f>Q166*H166</f>
        <v>90.997199999999992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146</v>
      </c>
      <c r="AT166" s="160" t="s">
        <v>142</v>
      </c>
      <c r="AU166" s="160" t="s">
        <v>147</v>
      </c>
      <c r="AY166" s="14" t="s">
        <v>139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147</v>
      </c>
      <c r="BK166" s="161">
        <f>ROUND(I166*H166,2)</f>
        <v>0</v>
      </c>
      <c r="BL166" s="14" t="s">
        <v>146</v>
      </c>
      <c r="BM166" s="160" t="s">
        <v>446</v>
      </c>
    </row>
    <row r="167" spans="1:65" s="2" customFormat="1" ht="33" customHeight="1">
      <c r="A167" s="29"/>
      <c r="B167" s="147"/>
      <c r="C167" s="148" t="s">
        <v>8</v>
      </c>
      <c r="D167" s="148" t="s">
        <v>142</v>
      </c>
      <c r="E167" s="149" t="s">
        <v>258</v>
      </c>
      <c r="F167" s="150" t="s">
        <v>259</v>
      </c>
      <c r="G167" s="151" t="s">
        <v>169</v>
      </c>
      <c r="H167" s="152">
        <v>4553</v>
      </c>
      <c r="I167" s="153"/>
      <c r="J167" s="154">
        <f>ROUND(I167*H167,2)</f>
        <v>0</v>
      </c>
      <c r="K167" s="155"/>
      <c r="L167" s="30"/>
      <c r="M167" s="156" t="s">
        <v>1</v>
      </c>
      <c r="N167" s="157" t="s">
        <v>40</v>
      </c>
      <c r="O167" s="58"/>
      <c r="P167" s="158">
        <f>O167*H167</f>
        <v>0</v>
      </c>
      <c r="Q167" s="158">
        <v>0.12966</v>
      </c>
      <c r="R167" s="158">
        <f>Q167*H167</f>
        <v>590.34198000000004</v>
      </c>
      <c r="S167" s="158">
        <v>0</v>
      </c>
      <c r="T167" s="159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146</v>
      </c>
      <c r="AT167" s="160" t="s">
        <v>142</v>
      </c>
      <c r="AU167" s="160" t="s">
        <v>147</v>
      </c>
      <c r="AY167" s="14" t="s">
        <v>139</v>
      </c>
      <c r="BE167" s="161">
        <f>IF(N167="základná",J167,0)</f>
        <v>0</v>
      </c>
      <c r="BF167" s="161">
        <f>IF(N167="znížená",J167,0)</f>
        <v>0</v>
      </c>
      <c r="BG167" s="161">
        <f>IF(N167="zákl. prenesená",J167,0)</f>
        <v>0</v>
      </c>
      <c r="BH167" s="161">
        <f>IF(N167="zníž. prenesená",J167,0)</f>
        <v>0</v>
      </c>
      <c r="BI167" s="161">
        <f>IF(N167="nulová",J167,0)</f>
        <v>0</v>
      </c>
      <c r="BJ167" s="14" t="s">
        <v>147</v>
      </c>
      <c r="BK167" s="161">
        <f>ROUND(I167*H167,2)</f>
        <v>0</v>
      </c>
      <c r="BL167" s="14" t="s">
        <v>146</v>
      </c>
      <c r="BM167" s="160" t="s">
        <v>447</v>
      </c>
    </row>
    <row r="168" spans="1:65" s="2" customFormat="1" ht="37.799999999999997" customHeight="1">
      <c r="A168" s="29"/>
      <c r="B168" s="147"/>
      <c r="C168" s="148" t="s">
        <v>227</v>
      </c>
      <c r="D168" s="148" t="s">
        <v>142</v>
      </c>
      <c r="E168" s="149" t="s">
        <v>262</v>
      </c>
      <c r="F168" s="150" t="s">
        <v>263</v>
      </c>
      <c r="G168" s="151" t="s">
        <v>169</v>
      </c>
      <c r="H168" s="152">
        <v>4553</v>
      </c>
      <c r="I168" s="153"/>
      <c r="J168" s="154">
        <f>ROUND(I168*H168,2)</f>
        <v>0</v>
      </c>
      <c r="K168" s="155"/>
      <c r="L168" s="30"/>
      <c r="M168" s="156" t="s">
        <v>1</v>
      </c>
      <c r="N168" s="157" t="s">
        <v>40</v>
      </c>
      <c r="O168" s="58"/>
      <c r="P168" s="158">
        <f>O168*H168</f>
        <v>0</v>
      </c>
      <c r="Q168" s="158">
        <v>0.21099999999999999</v>
      </c>
      <c r="R168" s="158">
        <f>Q168*H168</f>
        <v>960.68299999999999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146</v>
      </c>
      <c r="AT168" s="160" t="s">
        <v>142</v>
      </c>
      <c r="AU168" s="160" t="s">
        <v>147</v>
      </c>
      <c r="AY168" s="14" t="s">
        <v>139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147</v>
      </c>
      <c r="BK168" s="161">
        <f>ROUND(I168*H168,2)</f>
        <v>0</v>
      </c>
      <c r="BL168" s="14" t="s">
        <v>146</v>
      </c>
      <c r="BM168" s="160" t="s">
        <v>448</v>
      </c>
    </row>
    <row r="169" spans="1:65" s="12" customFormat="1" ht="22.8" customHeight="1">
      <c r="B169" s="134"/>
      <c r="D169" s="135" t="s">
        <v>73</v>
      </c>
      <c r="E169" s="145" t="s">
        <v>265</v>
      </c>
      <c r="F169" s="145" t="s">
        <v>230</v>
      </c>
      <c r="I169" s="137"/>
      <c r="J169" s="146">
        <f>BK169</f>
        <v>0</v>
      </c>
      <c r="L169" s="134"/>
      <c r="M169" s="139"/>
      <c r="N169" s="140"/>
      <c r="O169" s="140"/>
      <c r="P169" s="141">
        <f>SUM(P170:P177)</f>
        <v>0</v>
      </c>
      <c r="Q169" s="140"/>
      <c r="R169" s="141">
        <f>SUM(R170:R177)</f>
        <v>312.07826999999997</v>
      </c>
      <c r="S169" s="140"/>
      <c r="T169" s="142">
        <f>SUM(T170:T177)</f>
        <v>0</v>
      </c>
      <c r="AR169" s="135" t="s">
        <v>81</v>
      </c>
      <c r="AT169" s="143" t="s">
        <v>73</v>
      </c>
      <c r="AU169" s="143" t="s">
        <v>81</v>
      </c>
      <c r="AY169" s="135" t="s">
        <v>139</v>
      </c>
      <c r="BK169" s="144">
        <f>SUM(BK170:BK177)</f>
        <v>0</v>
      </c>
    </row>
    <row r="170" spans="1:65" s="2" customFormat="1" ht="24.15" customHeight="1">
      <c r="A170" s="29"/>
      <c r="B170" s="147"/>
      <c r="C170" s="148" t="s">
        <v>238</v>
      </c>
      <c r="D170" s="148" t="s">
        <v>142</v>
      </c>
      <c r="E170" s="149" t="s">
        <v>267</v>
      </c>
      <c r="F170" s="150" t="s">
        <v>268</v>
      </c>
      <c r="G170" s="151" t="s">
        <v>269</v>
      </c>
      <c r="H170" s="152">
        <v>1</v>
      </c>
      <c r="I170" s="153"/>
      <c r="J170" s="154">
        <f t="shared" ref="J170:J177" si="0">ROUND(I170*H170,2)</f>
        <v>0</v>
      </c>
      <c r="K170" s="155"/>
      <c r="L170" s="30"/>
      <c r="M170" s="156" t="s">
        <v>1</v>
      </c>
      <c r="N170" s="157" t="s">
        <v>40</v>
      </c>
      <c r="O170" s="58"/>
      <c r="P170" s="158">
        <f t="shared" ref="P170:P177" si="1">O170*H170</f>
        <v>0</v>
      </c>
      <c r="Q170" s="158">
        <v>0</v>
      </c>
      <c r="R170" s="158">
        <f t="shared" ref="R170:R177" si="2">Q170*H170</f>
        <v>0</v>
      </c>
      <c r="S170" s="158">
        <v>0</v>
      </c>
      <c r="T170" s="159">
        <f t="shared" ref="T170:T177" si="3"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146</v>
      </c>
      <c r="AT170" s="160" t="s">
        <v>142</v>
      </c>
      <c r="AU170" s="160" t="s">
        <v>147</v>
      </c>
      <c r="AY170" s="14" t="s">
        <v>139</v>
      </c>
      <c r="BE170" s="161">
        <f t="shared" ref="BE170:BE177" si="4">IF(N170="základná",J170,0)</f>
        <v>0</v>
      </c>
      <c r="BF170" s="161">
        <f t="shared" ref="BF170:BF177" si="5">IF(N170="znížená",J170,0)</f>
        <v>0</v>
      </c>
      <c r="BG170" s="161">
        <f t="shared" ref="BG170:BG177" si="6">IF(N170="zákl. prenesená",J170,0)</f>
        <v>0</v>
      </c>
      <c r="BH170" s="161">
        <f t="shared" ref="BH170:BH177" si="7">IF(N170="zníž. prenesená",J170,0)</f>
        <v>0</v>
      </c>
      <c r="BI170" s="161">
        <f t="shared" ref="BI170:BI177" si="8">IF(N170="nulová",J170,0)</f>
        <v>0</v>
      </c>
      <c r="BJ170" s="14" t="s">
        <v>147</v>
      </c>
      <c r="BK170" s="161">
        <f t="shared" ref="BK170:BK177" si="9">ROUND(I170*H170,2)</f>
        <v>0</v>
      </c>
      <c r="BL170" s="14" t="s">
        <v>146</v>
      </c>
      <c r="BM170" s="160" t="s">
        <v>449</v>
      </c>
    </row>
    <row r="171" spans="1:65" s="2" customFormat="1" ht="37.799999999999997" customHeight="1">
      <c r="A171" s="29"/>
      <c r="B171" s="147"/>
      <c r="C171" s="148" t="s">
        <v>261</v>
      </c>
      <c r="D171" s="148" t="s">
        <v>142</v>
      </c>
      <c r="E171" s="149" t="s">
        <v>272</v>
      </c>
      <c r="F171" s="150" t="s">
        <v>273</v>
      </c>
      <c r="G171" s="151" t="s">
        <v>193</v>
      </c>
      <c r="H171" s="152">
        <v>538</v>
      </c>
      <c r="I171" s="153"/>
      <c r="J171" s="154">
        <f t="shared" si="0"/>
        <v>0</v>
      </c>
      <c r="K171" s="155"/>
      <c r="L171" s="30"/>
      <c r="M171" s="156" t="s">
        <v>1</v>
      </c>
      <c r="N171" s="157" t="s">
        <v>40</v>
      </c>
      <c r="O171" s="58"/>
      <c r="P171" s="158">
        <f t="shared" si="1"/>
        <v>0</v>
      </c>
      <c r="Q171" s="158">
        <v>1.1E-4</v>
      </c>
      <c r="R171" s="158">
        <f t="shared" si="2"/>
        <v>5.9180000000000003E-2</v>
      </c>
      <c r="S171" s="158">
        <v>0</v>
      </c>
      <c r="T171" s="159">
        <f t="shared" si="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146</v>
      </c>
      <c r="AT171" s="160" t="s">
        <v>142</v>
      </c>
      <c r="AU171" s="160" t="s">
        <v>147</v>
      </c>
      <c r="AY171" s="14" t="s">
        <v>139</v>
      </c>
      <c r="BE171" s="161">
        <f t="shared" si="4"/>
        <v>0</v>
      </c>
      <c r="BF171" s="161">
        <f t="shared" si="5"/>
        <v>0</v>
      </c>
      <c r="BG171" s="161">
        <f t="shared" si="6"/>
        <v>0</v>
      </c>
      <c r="BH171" s="161">
        <f t="shared" si="7"/>
        <v>0</v>
      </c>
      <c r="BI171" s="161">
        <f t="shared" si="8"/>
        <v>0</v>
      </c>
      <c r="BJ171" s="14" t="s">
        <v>147</v>
      </c>
      <c r="BK171" s="161">
        <f t="shared" si="9"/>
        <v>0</v>
      </c>
      <c r="BL171" s="14" t="s">
        <v>146</v>
      </c>
      <c r="BM171" s="160" t="s">
        <v>450</v>
      </c>
    </row>
    <row r="172" spans="1:65" s="2" customFormat="1" ht="33" customHeight="1">
      <c r="A172" s="29"/>
      <c r="B172" s="147"/>
      <c r="C172" s="148" t="s">
        <v>266</v>
      </c>
      <c r="D172" s="148" t="s">
        <v>142</v>
      </c>
      <c r="E172" s="149" t="s">
        <v>280</v>
      </c>
      <c r="F172" s="150" t="s">
        <v>281</v>
      </c>
      <c r="G172" s="151" t="s">
        <v>193</v>
      </c>
      <c r="H172" s="152">
        <v>733</v>
      </c>
      <c r="I172" s="153"/>
      <c r="J172" s="154">
        <f t="shared" si="0"/>
        <v>0</v>
      </c>
      <c r="K172" s="155"/>
      <c r="L172" s="30"/>
      <c r="M172" s="156" t="s">
        <v>1</v>
      </c>
      <c r="N172" s="157" t="s">
        <v>40</v>
      </c>
      <c r="O172" s="58"/>
      <c r="P172" s="158">
        <f t="shared" si="1"/>
        <v>0</v>
      </c>
      <c r="Q172" s="158">
        <v>0.19843</v>
      </c>
      <c r="R172" s="158">
        <f t="shared" si="2"/>
        <v>145.44918999999999</v>
      </c>
      <c r="S172" s="158">
        <v>0</v>
      </c>
      <c r="T172" s="159">
        <f t="shared" si="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146</v>
      </c>
      <c r="AT172" s="160" t="s">
        <v>142</v>
      </c>
      <c r="AU172" s="160" t="s">
        <v>147</v>
      </c>
      <c r="AY172" s="14" t="s">
        <v>139</v>
      </c>
      <c r="BE172" s="161">
        <f t="shared" si="4"/>
        <v>0</v>
      </c>
      <c r="BF172" s="161">
        <f t="shared" si="5"/>
        <v>0</v>
      </c>
      <c r="BG172" s="161">
        <f t="shared" si="6"/>
        <v>0</v>
      </c>
      <c r="BH172" s="161">
        <f t="shared" si="7"/>
        <v>0</v>
      </c>
      <c r="BI172" s="161">
        <f t="shared" si="8"/>
        <v>0</v>
      </c>
      <c r="BJ172" s="14" t="s">
        <v>147</v>
      </c>
      <c r="BK172" s="161">
        <f t="shared" si="9"/>
        <v>0</v>
      </c>
      <c r="BL172" s="14" t="s">
        <v>146</v>
      </c>
      <c r="BM172" s="160" t="s">
        <v>451</v>
      </c>
    </row>
    <row r="173" spans="1:65" s="2" customFormat="1" ht="21.75" customHeight="1">
      <c r="A173" s="29"/>
      <c r="B173" s="147"/>
      <c r="C173" s="162" t="s">
        <v>271</v>
      </c>
      <c r="D173" s="162" t="s">
        <v>158</v>
      </c>
      <c r="E173" s="163" t="s">
        <v>284</v>
      </c>
      <c r="F173" s="164" t="s">
        <v>285</v>
      </c>
      <c r="G173" s="165" t="s">
        <v>221</v>
      </c>
      <c r="H173" s="166">
        <v>672.66</v>
      </c>
      <c r="I173" s="167"/>
      <c r="J173" s="168">
        <f t="shared" si="0"/>
        <v>0</v>
      </c>
      <c r="K173" s="169"/>
      <c r="L173" s="170"/>
      <c r="M173" s="171" t="s">
        <v>1</v>
      </c>
      <c r="N173" s="172" t="s">
        <v>40</v>
      </c>
      <c r="O173" s="58"/>
      <c r="P173" s="158">
        <f t="shared" si="1"/>
        <v>0</v>
      </c>
      <c r="Q173" s="158">
        <v>8.1000000000000003E-2</v>
      </c>
      <c r="R173" s="158">
        <f t="shared" si="2"/>
        <v>54.485459999999996</v>
      </c>
      <c r="S173" s="158">
        <v>0</v>
      </c>
      <c r="T173" s="159">
        <f t="shared" si="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162</v>
      </c>
      <c r="AT173" s="160" t="s">
        <v>158</v>
      </c>
      <c r="AU173" s="160" t="s">
        <v>147</v>
      </c>
      <c r="AY173" s="14" t="s">
        <v>139</v>
      </c>
      <c r="BE173" s="161">
        <f t="shared" si="4"/>
        <v>0</v>
      </c>
      <c r="BF173" s="161">
        <f t="shared" si="5"/>
        <v>0</v>
      </c>
      <c r="BG173" s="161">
        <f t="shared" si="6"/>
        <v>0</v>
      </c>
      <c r="BH173" s="161">
        <f t="shared" si="7"/>
        <v>0</v>
      </c>
      <c r="BI173" s="161">
        <f t="shared" si="8"/>
        <v>0</v>
      </c>
      <c r="BJ173" s="14" t="s">
        <v>147</v>
      </c>
      <c r="BK173" s="161">
        <f t="shared" si="9"/>
        <v>0</v>
      </c>
      <c r="BL173" s="14" t="s">
        <v>146</v>
      </c>
      <c r="BM173" s="160" t="s">
        <v>452</v>
      </c>
    </row>
    <row r="174" spans="1:65" s="2" customFormat="1" ht="24.15" customHeight="1">
      <c r="A174" s="29"/>
      <c r="B174" s="147"/>
      <c r="C174" s="162" t="s">
        <v>275</v>
      </c>
      <c r="D174" s="162" t="s">
        <v>158</v>
      </c>
      <c r="E174" s="163" t="s">
        <v>364</v>
      </c>
      <c r="F174" s="164" t="s">
        <v>365</v>
      </c>
      <c r="G174" s="165" t="s">
        <v>221</v>
      </c>
      <c r="H174" s="166">
        <v>67.67</v>
      </c>
      <c r="I174" s="167"/>
      <c r="J174" s="168">
        <f t="shared" si="0"/>
        <v>0</v>
      </c>
      <c r="K174" s="169"/>
      <c r="L174" s="170"/>
      <c r="M174" s="171" t="s">
        <v>1</v>
      </c>
      <c r="N174" s="172" t="s">
        <v>40</v>
      </c>
      <c r="O174" s="58"/>
      <c r="P174" s="158">
        <f t="shared" si="1"/>
        <v>0</v>
      </c>
      <c r="Q174" s="158">
        <v>4.8000000000000001E-2</v>
      </c>
      <c r="R174" s="158">
        <f t="shared" si="2"/>
        <v>3.2481599999999999</v>
      </c>
      <c r="S174" s="158">
        <v>0</v>
      </c>
      <c r="T174" s="159">
        <f t="shared" si="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162</v>
      </c>
      <c r="AT174" s="160" t="s">
        <v>158</v>
      </c>
      <c r="AU174" s="160" t="s">
        <v>147</v>
      </c>
      <c r="AY174" s="14" t="s">
        <v>139</v>
      </c>
      <c r="BE174" s="161">
        <f t="shared" si="4"/>
        <v>0</v>
      </c>
      <c r="BF174" s="161">
        <f t="shared" si="5"/>
        <v>0</v>
      </c>
      <c r="BG174" s="161">
        <f t="shared" si="6"/>
        <v>0</v>
      </c>
      <c r="BH174" s="161">
        <f t="shared" si="7"/>
        <v>0</v>
      </c>
      <c r="BI174" s="161">
        <f t="shared" si="8"/>
        <v>0</v>
      </c>
      <c r="BJ174" s="14" t="s">
        <v>147</v>
      </c>
      <c r="BK174" s="161">
        <f t="shared" si="9"/>
        <v>0</v>
      </c>
      <c r="BL174" s="14" t="s">
        <v>146</v>
      </c>
      <c r="BM174" s="160" t="s">
        <v>453</v>
      </c>
    </row>
    <row r="175" spans="1:65" s="2" customFormat="1" ht="33" customHeight="1">
      <c r="A175" s="29"/>
      <c r="B175" s="147"/>
      <c r="C175" s="148" t="s">
        <v>279</v>
      </c>
      <c r="D175" s="148" t="s">
        <v>142</v>
      </c>
      <c r="E175" s="149" t="s">
        <v>288</v>
      </c>
      <c r="F175" s="150" t="s">
        <v>289</v>
      </c>
      <c r="G175" s="151" t="s">
        <v>221</v>
      </c>
      <c r="H175" s="152">
        <v>40</v>
      </c>
      <c r="I175" s="153"/>
      <c r="J175" s="154">
        <f t="shared" si="0"/>
        <v>0</v>
      </c>
      <c r="K175" s="155"/>
      <c r="L175" s="30"/>
      <c r="M175" s="156" t="s">
        <v>1</v>
      </c>
      <c r="N175" s="157" t="s">
        <v>40</v>
      </c>
      <c r="O175" s="58"/>
      <c r="P175" s="158">
        <f t="shared" si="1"/>
        <v>0</v>
      </c>
      <c r="Q175" s="158">
        <v>1.6167899999999999</v>
      </c>
      <c r="R175" s="158">
        <f t="shared" si="2"/>
        <v>64.671599999999998</v>
      </c>
      <c r="S175" s="158">
        <v>0</v>
      </c>
      <c r="T175" s="159">
        <f t="shared" si="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146</v>
      </c>
      <c r="AT175" s="160" t="s">
        <v>142</v>
      </c>
      <c r="AU175" s="160" t="s">
        <v>147</v>
      </c>
      <c r="AY175" s="14" t="s">
        <v>139</v>
      </c>
      <c r="BE175" s="161">
        <f t="shared" si="4"/>
        <v>0</v>
      </c>
      <c r="BF175" s="161">
        <f t="shared" si="5"/>
        <v>0</v>
      </c>
      <c r="BG175" s="161">
        <f t="shared" si="6"/>
        <v>0</v>
      </c>
      <c r="BH175" s="161">
        <f t="shared" si="7"/>
        <v>0</v>
      </c>
      <c r="BI175" s="161">
        <f t="shared" si="8"/>
        <v>0</v>
      </c>
      <c r="BJ175" s="14" t="s">
        <v>147</v>
      </c>
      <c r="BK175" s="161">
        <f t="shared" si="9"/>
        <v>0</v>
      </c>
      <c r="BL175" s="14" t="s">
        <v>146</v>
      </c>
      <c r="BM175" s="160" t="s">
        <v>454</v>
      </c>
    </row>
    <row r="176" spans="1:65" s="2" customFormat="1" ht="24.15" customHeight="1">
      <c r="A176" s="29"/>
      <c r="B176" s="147"/>
      <c r="C176" s="148" t="s">
        <v>283</v>
      </c>
      <c r="D176" s="148" t="s">
        <v>142</v>
      </c>
      <c r="E176" s="149" t="s">
        <v>302</v>
      </c>
      <c r="F176" s="150" t="s">
        <v>303</v>
      </c>
      <c r="G176" s="151" t="s">
        <v>193</v>
      </c>
      <c r="H176" s="152">
        <v>203</v>
      </c>
      <c r="I176" s="153"/>
      <c r="J176" s="154">
        <f t="shared" si="0"/>
        <v>0</v>
      </c>
      <c r="K176" s="155"/>
      <c r="L176" s="30"/>
      <c r="M176" s="156" t="s">
        <v>1</v>
      </c>
      <c r="N176" s="157" t="s">
        <v>40</v>
      </c>
      <c r="O176" s="58"/>
      <c r="P176" s="158">
        <f t="shared" si="1"/>
        <v>0</v>
      </c>
      <c r="Q176" s="158">
        <v>0.12665999999999999</v>
      </c>
      <c r="R176" s="158">
        <f t="shared" si="2"/>
        <v>25.711980000000001</v>
      </c>
      <c r="S176" s="158">
        <v>0</v>
      </c>
      <c r="T176" s="159">
        <f t="shared" si="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146</v>
      </c>
      <c r="AT176" s="160" t="s">
        <v>142</v>
      </c>
      <c r="AU176" s="160" t="s">
        <v>147</v>
      </c>
      <c r="AY176" s="14" t="s">
        <v>139</v>
      </c>
      <c r="BE176" s="161">
        <f t="shared" si="4"/>
        <v>0</v>
      </c>
      <c r="BF176" s="161">
        <f t="shared" si="5"/>
        <v>0</v>
      </c>
      <c r="BG176" s="161">
        <f t="shared" si="6"/>
        <v>0</v>
      </c>
      <c r="BH176" s="161">
        <f t="shared" si="7"/>
        <v>0</v>
      </c>
      <c r="BI176" s="161">
        <f t="shared" si="8"/>
        <v>0</v>
      </c>
      <c r="BJ176" s="14" t="s">
        <v>147</v>
      </c>
      <c r="BK176" s="161">
        <f t="shared" si="9"/>
        <v>0</v>
      </c>
      <c r="BL176" s="14" t="s">
        <v>146</v>
      </c>
      <c r="BM176" s="160" t="s">
        <v>455</v>
      </c>
    </row>
    <row r="177" spans="1:65" s="2" customFormat="1" ht="16.5" customHeight="1">
      <c r="A177" s="29"/>
      <c r="B177" s="147"/>
      <c r="C177" s="162" t="s">
        <v>287</v>
      </c>
      <c r="D177" s="162" t="s">
        <v>158</v>
      </c>
      <c r="E177" s="163" t="s">
        <v>306</v>
      </c>
      <c r="F177" s="164" t="s">
        <v>307</v>
      </c>
      <c r="G177" s="165" t="s">
        <v>221</v>
      </c>
      <c r="H177" s="166">
        <v>820.12</v>
      </c>
      <c r="I177" s="167"/>
      <c r="J177" s="168">
        <f t="shared" si="0"/>
        <v>0</v>
      </c>
      <c r="K177" s="169"/>
      <c r="L177" s="170"/>
      <c r="M177" s="173" t="s">
        <v>1</v>
      </c>
      <c r="N177" s="174" t="s">
        <v>40</v>
      </c>
      <c r="O177" s="175"/>
      <c r="P177" s="176">
        <f t="shared" si="1"/>
        <v>0</v>
      </c>
      <c r="Q177" s="176">
        <v>2.2499999999999999E-2</v>
      </c>
      <c r="R177" s="176">
        <f t="shared" si="2"/>
        <v>18.4527</v>
      </c>
      <c r="S177" s="176">
        <v>0</v>
      </c>
      <c r="T177" s="177">
        <f t="shared" si="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162</v>
      </c>
      <c r="AT177" s="160" t="s">
        <v>158</v>
      </c>
      <c r="AU177" s="160" t="s">
        <v>147</v>
      </c>
      <c r="AY177" s="14" t="s">
        <v>139</v>
      </c>
      <c r="BE177" s="161">
        <f t="shared" si="4"/>
        <v>0</v>
      </c>
      <c r="BF177" s="161">
        <f t="shared" si="5"/>
        <v>0</v>
      </c>
      <c r="BG177" s="161">
        <f t="shared" si="6"/>
        <v>0</v>
      </c>
      <c r="BH177" s="161">
        <f t="shared" si="7"/>
        <v>0</v>
      </c>
      <c r="BI177" s="161">
        <f t="shared" si="8"/>
        <v>0</v>
      </c>
      <c r="BJ177" s="14" t="s">
        <v>147</v>
      </c>
      <c r="BK177" s="161">
        <f t="shared" si="9"/>
        <v>0</v>
      </c>
      <c r="BL177" s="14" t="s">
        <v>146</v>
      </c>
      <c r="BM177" s="160" t="s">
        <v>456</v>
      </c>
    </row>
    <row r="178" spans="1:65" s="2" customFormat="1" ht="6.9" customHeight="1">
      <c r="A178" s="29"/>
      <c r="B178" s="47"/>
      <c r="C178" s="48"/>
      <c r="D178" s="48"/>
      <c r="E178" s="48"/>
      <c r="F178" s="48"/>
      <c r="G178" s="48"/>
      <c r="H178" s="48"/>
      <c r="I178" s="48"/>
      <c r="J178" s="48"/>
      <c r="K178" s="48"/>
      <c r="L178" s="30"/>
      <c r="M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</row>
    <row r="180" spans="1:65" ht="10.199999999999999"/>
    <row r="181" spans="1:65" ht="14.4" customHeight="1">
      <c r="C181" s="226" t="s">
        <v>551</v>
      </c>
      <c r="D181" s="226"/>
      <c r="E181" s="226"/>
      <c r="F181" s="226"/>
      <c r="G181" s="226"/>
      <c r="H181" s="226"/>
      <c r="I181" s="226"/>
      <c r="J181" s="226"/>
    </row>
    <row r="182" spans="1:65" ht="14.4" customHeight="1">
      <c r="C182" s="226"/>
      <c r="D182" s="226"/>
      <c r="E182" s="226"/>
      <c r="F182" s="226"/>
      <c r="G182" s="226"/>
      <c r="H182" s="226"/>
      <c r="I182" s="226"/>
      <c r="J182" s="226"/>
    </row>
    <row r="183" spans="1:65" ht="14.4" customHeight="1">
      <c r="C183" s="226"/>
      <c r="D183" s="226"/>
      <c r="E183" s="226"/>
      <c r="F183" s="226"/>
      <c r="G183" s="226"/>
      <c r="H183" s="226"/>
      <c r="I183" s="226"/>
      <c r="J183" s="226"/>
    </row>
    <row r="184" spans="1:65" ht="14.4" customHeight="1">
      <c r="C184" s="226"/>
      <c r="D184" s="226"/>
      <c r="E184" s="226"/>
      <c r="F184" s="226"/>
      <c r="G184" s="226"/>
      <c r="H184" s="226"/>
      <c r="I184" s="226"/>
      <c r="J184" s="226"/>
    </row>
    <row r="185" spans="1:65" ht="10.199999999999999"/>
    <row r="186" spans="1:65" ht="10.199999999999999"/>
    <row r="187" spans="1:65" ht="14.4" customHeight="1">
      <c r="C187" s="226" t="s">
        <v>552</v>
      </c>
      <c r="D187" s="226"/>
      <c r="E187" s="226"/>
      <c r="F187" s="226"/>
      <c r="G187" s="226"/>
      <c r="H187" s="226"/>
      <c r="I187" s="226"/>
      <c r="J187" s="226"/>
    </row>
    <row r="188" spans="1:65" ht="14.4" customHeight="1">
      <c r="C188" s="226"/>
      <c r="D188" s="226"/>
      <c r="E188" s="226"/>
      <c r="F188" s="226"/>
      <c r="G188" s="226"/>
      <c r="H188" s="226"/>
      <c r="I188" s="226"/>
      <c r="J188" s="226"/>
    </row>
    <row r="189" spans="1:65" ht="14.4" customHeight="1">
      <c r="C189" s="226"/>
      <c r="D189" s="226"/>
      <c r="E189" s="226"/>
      <c r="F189" s="226"/>
      <c r="G189" s="226"/>
      <c r="H189" s="226"/>
      <c r="I189" s="226"/>
      <c r="J189" s="226"/>
    </row>
    <row r="190" spans="1:65" ht="10.199999999999999"/>
  </sheetData>
  <autoFilter ref="C131:K177" xr:uid="{00000000-0009-0000-0000-000005000000}"/>
  <mergeCells count="11">
    <mergeCell ref="C187:J189"/>
    <mergeCell ref="E87:H87"/>
    <mergeCell ref="E122:H122"/>
    <mergeCell ref="E124:H124"/>
    <mergeCell ref="L2:V2"/>
    <mergeCell ref="C181:J18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1"/>
  <sheetViews>
    <sheetView showGridLines="0" topLeftCell="A152" workbookViewId="0">
      <selection activeCell="V158" sqref="V158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92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542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0" t="s">
        <v>457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ROUND((SUM(BE128:BE159)),  2)</f>
        <v>0</v>
      </c>
      <c r="G33" s="100"/>
      <c r="H33" s="100"/>
      <c r="I33" s="101">
        <v>0.2</v>
      </c>
      <c r="J33" s="99">
        <f>ROUND(((SUM(BE128:BE159))*I33),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ROUND((SUM(BF128:BF159)),  2)</f>
        <v>0</v>
      </c>
      <c r="G34" s="100"/>
      <c r="H34" s="100"/>
      <c r="I34" s="101">
        <v>0.2</v>
      </c>
      <c r="J34" s="99">
        <f>ROUND(((SUM(BF128:BF159))*I34),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ROUND((SUM(BG128:BG159)),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ROUND((SUM(BH128:BH159)),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ROUND((SUM(BI128:BI159)),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0" t="str">
        <f>E9</f>
        <v>SO03_02 - Rekonštrukcia chodníkov na ul. Železničná a Jarková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J129</f>
        <v>0</v>
      </c>
      <c r="L97" s="115"/>
    </row>
    <row r="98" spans="1:31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J130</f>
        <v>0</v>
      </c>
      <c r="L98" s="119"/>
    </row>
    <row r="99" spans="1:31" s="10" customFormat="1" ht="19.95" hidden="1" customHeight="1">
      <c r="B99" s="119"/>
      <c r="D99" s="120" t="s">
        <v>107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10" customFormat="1" ht="19.95" hidden="1" customHeight="1">
      <c r="B100" s="119"/>
      <c r="D100" s="120" t="s">
        <v>108</v>
      </c>
      <c r="E100" s="121"/>
      <c r="F100" s="121"/>
      <c r="G100" s="121"/>
      <c r="H100" s="121"/>
      <c r="I100" s="121"/>
      <c r="J100" s="122">
        <f>J135</f>
        <v>0</v>
      </c>
      <c r="L100" s="119"/>
    </row>
    <row r="101" spans="1:31" s="9" customFormat="1" ht="24.9" hidden="1" customHeight="1">
      <c r="B101" s="115"/>
      <c r="D101" s="116" t="s">
        <v>111</v>
      </c>
      <c r="E101" s="117"/>
      <c r="F101" s="117"/>
      <c r="G101" s="117"/>
      <c r="H101" s="117"/>
      <c r="I101" s="117"/>
      <c r="J101" s="118">
        <f>J137</f>
        <v>0</v>
      </c>
      <c r="L101" s="115"/>
    </row>
    <row r="102" spans="1:31" s="10" customFormat="1" ht="19.95" hidden="1" customHeight="1">
      <c r="B102" s="119"/>
      <c r="D102" s="120" t="s">
        <v>112</v>
      </c>
      <c r="E102" s="121"/>
      <c r="F102" s="121"/>
      <c r="G102" s="121"/>
      <c r="H102" s="121"/>
      <c r="I102" s="121"/>
      <c r="J102" s="122">
        <f>J138</f>
        <v>0</v>
      </c>
      <c r="L102" s="119"/>
    </row>
    <row r="103" spans="1:31" s="10" customFormat="1" ht="19.95" hidden="1" customHeight="1">
      <c r="B103" s="119"/>
      <c r="D103" s="120" t="s">
        <v>113</v>
      </c>
      <c r="E103" s="121"/>
      <c r="F103" s="121"/>
      <c r="G103" s="121"/>
      <c r="H103" s="121"/>
      <c r="I103" s="121"/>
      <c r="J103" s="122">
        <f>J144</f>
        <v>0</v>
      </c>
      <c r="L103" s="119"/>
    </row>
    <row r="104" spans="1:31" s="10" customFormat="1" ht="19.95" hidden="1" customHeight="1">
      <c r="B104" s="119"/>
      <c r="D104" s="120" t="s">
        <v>114</v>
      </c>
      <c r="E104" s="121"/>
      <c r="F104" s="121"/>
      <c r="G104" s="121"/>
      <c r="H104" s="121"/>
      <c r="I104" s="121"/>
      <c r="J104" s="122">
        <f>J147</f>
        <v>0</v>
      </c>
      <c r="L104" s="119"/>
    </row>
    <row r="105" spans="1:31" s="9" customFormat="1" ht="24.9" hidden="1" customHeight="1">
      <c r="B105" s="115"/>
      <c r="D105" s="116" t="s">
        <v>119</v>
      </c>
      <c r="E105" s="117"/>
      <c r="F105" s="117"/>
      <c r="G105" s="117"/>
      <c r="H105" s="117"/>
      <c r="I105" s="117"/>
      <c r="J105" s="118">
        <f>J149</f>
        <v>0</v>
      </c>
      <c r="L105" s="115"/>
    </row>
    <row r="106" spans="1:31" s="10" customFormat="1" ht="19.95" hidden="1" customHeight="1">
      <c r="B106" s="119"/>
      <c r="D106" s="120" t="s">
        <v>120</v>
      </c>
      <c r="E106" s="121"/>
      <c r="F106" s="121"/>
      <c r="G106" s="121"/>
      <c r="H106" s="121"/>
      <c r="I106" s="121"/>
      <c r="J106" s="122">
        <f>J150</f>
        <v>0</v>
      </c>
      <c r="L106" s="119"/>
    </row>
    <row r="107" spans="1:31" s="10" customFormat="1" ht="19.95" hidden="1" customHeight="1">
      <c r="B107" s="119"/>
      <c r="D107" s="120" t="s">
        <v>321</v>
      </c>
      <c r="E107" s="121"/>
      <c r="F107" s="121"/>
      <c r="G107" s="121"/>
      <c r="H107" s="121"/>
      <c r="I107" s="121"/>
      <c r="J107" s="122">
        <f>J152</f>
        <v>0</v>
      </c>
      <c r="L107" s="119"/>
    </row>
    <row r="108" spans="1:31" s="10" customFormat="1" ht="19.95" hidden="1" customHeight="1">
      <c r="B108" s="119"/>
      <c r="D108" s="120" t="s">
        <v>122</v>
      </c>
      <c r="E108" s="121"/>
      <c r="F108" s="121"/>
      <c r="G108" s="121"/>
      <c r="H108" s="121"/>
      <c r="I108" s="121"/>
      <c r="J108" s="122">
        <f>J155</f>
        <v>0</v>
      </c>
      <c r="L108" s="119"/>
    </row>
    <row r="109" spans="1:31" s="2" customFormat="1" ht="21.75" hidden="1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hidden="1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ht="10.199999999999999" hidden="1"/>
    <row r="112" spans="1:31" ht="10.199999999999999" hidden="1"/>
    <row r="113" spans="1:63" ht="10.199999999999999" hidden="1"/>
    <row r="114" spans="1:63" s="2" customFormat="1" ht="6.9" customHeight="1">
      <c r="A114" s="29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" customHeight="1">
      <c r="A115" s="29"/>
      <c r="B115" s="30"/>
      <c r="C115" s="18" t="s">
        <v>125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2" t="str">
        <f>E7</f>
        <v>Podpora dobudovania základnej technickej infraštruktúry v Dobšinej.</v>
      </c>
      <c r="F118" s="223"/>
      <c r="G118" s="223"/>
      <c r="H118" s="223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98</v>
      </c>
      <c r="D119" s="29"/>
      <c r="E119" s="29" t="s">
        <v>543</v>
      </c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30" customHeight="1">
      <c r="A120" s="29"/>
      <c r="B120" s="30"/>
      <c r="C120" s="29"/>
      <c r="D120" s="29"/>
      <c r="E120" s="180" t="str">
        <f>E9</f>
        <v>SO03_02 - Rekonštrukcia chodníkov na ul. Železničná a Jarková</v>
      </c>
      <c r="F120" s="224"/>
      <c r="G120" s="224"/>
      <c r="H120" s="224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19</v>
      </c>
      <c r="D122" s="29"/>
      <c r="E122" s="29"/>
      <c r="F122" s="22" t="str">
        <f>F12</f>
        <v xml:space="preserve"> </v>
      </c>
      <c r="G122" s="29"/>
      <c r="H122" s="29"/>
      <c r="I122" s="24" t="s">
        <v>21</v>
      </c>
      <c r="J122" s="55" t="str">
        <f>IF(J12="","",J12)</f>
        <v/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15" customHeight="1">
      <c r="A124" s="29"/>
      <c r="B124" s="30"/>
      <c r="C124" s="24" t="s">
        <v>22</v>
      </c>
      <c r="D124" s="29"/>
      <c r="E124" s="29"/>
      <c r="F124" s="22" t="str">
        <f>E15</f>
        <v xml:space="preserve">Mesto Dobšiná </v>
      </c>
      <c r="G124" s="29"/>
      <c r="H124" s="29"/>
      <c r="I124" s="24" t="s">
        <v>29</v>
      </c>
      <c r="J124" s="27">
        <f>E21</f>
        <v>0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15" customHeight="1">
      <c r="A125" s="29"/>
      <c r="B125" s="30"/>
      <c r="C125" s="24" t="s">
        <v>27</v>
      </c>
      <c r="D125" s="29"/>
      <c r="E125" s="29"/>
      <c r="F125" s="22" t="str">
        <f>IF(E18="","",E18)</f>
        <v>Vyplň údaj</v>
      </c>
      <c r="G125" s="29"/>
      <c r="H125" s="29"/>
      <c r="I125" s="24" t="s">
        <v>32</v>
      </c>
      <c r="J125" s="27" t="str">
        <f>E24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23"/>
      <c r="B127" s="124"/>
      <c r="C127" s="125" t="s">
        <v>126</v>
      </c>
      <c r="D127" s="126" t="s">
        <v>59</v>
      </c>
      <c r="E127" s="126" t="s">
        <v>55</v>
      </c>
      <c r="F127" s="126" t="s">
        <v>56</v>
      </c>
      <c r="G127" s="126" t="s">
        <v>127</v>
      </c>
      <c r="H127" s="126" t="s">
        <v>128</v>
      </c>
      <c r="I127" s="126" t="s">
        <v>129</v>
      </c>
      <c r="J127" s="127" t="s">
        <v>102</v>
      </c>
      <c r="K127" s="128" t="s">
        <v>130</v>
      </c>
      <c r="L127" s="129"/>
      <c r="M127" s="62" t="s">
        <v>1</v>
      </c>
      <c r="N127" s="63" t="s">
        <v>38</v>
      </c>
      <c r="O127" s="63" t="s">
        <v>131</v>
      </c>
      <c r="P127" s="63" t="s">
        <v>132</v>
      </c>
      <c r="Q127" s="63" t="s">
        <v>133</v>
      </c>
      <c r="R127" s="63" t="s">
        <v>134</v>
      </c>
      <c r="S127" s="63" t="s">
        <v>135</v>
      </c>
      <c r="T127" s="64" t="s">
        <v>136</v>
      </c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63" s="2" customFormat="1" ht="22.8" customHeight="1">
      <c r="A128" s="29"/>
      <c r="B128" s="30"/>
      <c r="C128" s="69" t="s">
        <v>103</v>
      </c>
      <c r="D128" s="29"/>
      <c r="E128" s="29"/>
      <c r="F128" s="29"/>
      <c r="G128" s="29"/>
      <c r="H128" s="29"/>
      <c r="I128" s="29"/>
      <c r="J128" s="130">
        <f>BK128</f>
        <v>0</v>
      </c>
      <c r="K128" s="29"/>
      <c r="L128" s="30"/>
      <c r="M128" s="65"/>
      <c r="N128" s="56"/>
      <c r="O128" s="66"/>
      <c r="P128" s="131">
        <f>P129+P137+P149</f>
        <v>0</v>
      </c>
      <c r="Q128" s="66"/>
      <c r="R128" s="131">
        <f>R129+R137+R149</f>
        <v>490.37394999999998</v>
      </c>
      <c r="S128" s="66"/>
      <c r="T128" s="132">
        <f>T129+T137+T149</f>
        <v>402.98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73</v>
      </c>
      <c r="AU128" s="14" t="s">
        <v>104</v>
      </c>
      <c r="BK128" s="133">
        <f>BK129+BK137+BK149</f>
        <v>0</v>
      </c>
    </row>
    <row r="129" spans="1:65" s="12" customFormat="1" ht="25.95" customHeight="1">
      <c r="B129" s="134"/>
      <c r="D129" s="135" t="s">
        <v>73</v>
      </c>
      <c r="E129" s="136" t="s">
        <v>137</v>
      </c>
      <c r="F129" s="136" t="s">
        <v>138</v>
      </c>
      <c r="I129" s="137"/>
      <c r="J129" s="138">
        <f>BK129</f>
        <v>0</v>
      </c>
      <c r="L129" s="134"/>
      <c r="M129" s="139"/>
      <c r="N129" s="140"/>
      <c r="O129" s="140"/>
      <c r="P129" s="141">
        <f>P130+P133+P135</f>
        <v>0</v>
      </c>
      <c r="Q129" s="140"/>
      <c r="R129" s="141">
        <f>R130+R133+R135</f>
        <v>0</v>
      </c>
      <c r="S129" s="140"/>
      <c r="T129" s="142">
        <f>T130+T133+T135</f>
        <v>0</v>
      </c>
      <c r="AR129" s="135" t="s">
        <v>81</v>
      </c>
      <c r="AT129" s="143" t="s">
        <v>73</v>
      </c>
      <c r="AU129" s="143" t="s">
        <v>74</v>
      </c>
      <c r="AY129" s="135" t="s">
        <v>139</v>
      </c>
      <c r="BK129" s="144">
        <f>BK130+BK133+BK135</f>
        <v>0</v>
      </c>
    </row>
    <row r="130" spans="1:65" s="12" customFormat="1" ht="22.8" customHeight="1">
      <c r="B130" s="134"/>
      <c r="D130" s="135" t="s">
        <v>73</v>
      </c>
      <c r="E130" s="145" t="s">
        <v>140</v>
      </c>
      <c r="F130" s="145" t="s">
        <v>141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SUM(P131:P132)</f>
        <v>0</v>
      </c>
      <c r="Q130" s="140"/>
      <c r="R130" s="141">
        <f>SUM(R131:R132)</f>
        <v>0</v>
      </c>
      <c r="S130" s="140"/>
      <c r="T130" s="142">
        <f>SUM(T131:T132)</f>
        <v>0</v>
      </c>
      <c r="AR130" s="135" t="s">
        <v>81</v>
      </c>
      <c r="AT130" s="143" t="s">
        <v>73</v>
      </c>
      <c r="AU130" s="143" t="s">
        <v>81</v>
      </c>
      <c r="AY130" s="135" t="s">
        <v>139</v>
      </c>
      <c r="BK130" s="144">
        <f>SUM(BK131:BK132)</f>
        <v>0</v>
      </c>
    </row>
    <row r="131" spans="1:65" s="2" customFormat="1" ht="24.15" customHeight="1">
      <c r="A131" s="29"/>
      <c r="B131" s="147"/>
      <c r="C131" s="148" t="s">
        <v>81</v>
      </c>
      <c r="D131" s="148" t="s">
        <v>142</v>
      </c>
      <c r="E131" s="149" t="s">
        <v>143</v>
      </c>
      <c r="F131" s="150" t="s">
        <v>458</v>
      </c>
      <c r="G131" s="151" t="s">
        <v>145</v>
      </c>
      <c r="H131" s="152">
        <v>5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146</v>
      </c>
      <c r="AT131" s="160" t="s">
        <v>142</v>
      </c>
      <c r="AU131" s="160" t="s">
        <v>147</v>
      </c>
      <c r="AY131" s="14" t="s">
        <v>139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147</v>
      </c>
      <c r="BK131" s="161">
        <f>ROUND(I131*H131,2)</f>
        <v>0</v>
      </c>
      <c r="BL131" s="14" t="s">
        <v>146</v>
      </c>
      <c r="BM131" s="160" t="s">
        <v>459</v>
      </c>
    </row>
    <row r="132" spans="1:65" s="2" customFormat="1" ht="24.15" customHeight="1">
      <c r="A132" s="29"/>
      <c r="B132" s="147"/>
      <c r="C132" s="148" t="s">
        <v>147</v>
      </c>
      <c r="D132" s="148" t="s">
        <v>142</v>
      </c>
      <c r="E132" s="149" t="s">
        <v>149</v>
      </c>
      <c r="F132" s="150" t="s">
        <v>150</v>
      </c>
      <c r="G132" s="151" t="s">
        <v>145</v>
      </c>
      <c r="H132" s="152">
        <v>5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146</v>
      </c>
      <c r="AT132" s="160" t="s">
        <v>142</v>
      </c>
      <c r="AU132" s="160" t="s">
        <v>147</v>
      </c>
      <c r="AY132" s="14" t="s">
        <v>139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147</v>
      </c>
      <c r="BK132" s="161">
        <f>ROUND(I132*H132,2)</f>
        <v>0</v>
      </c>
      <c r="BL132" s="14" t="s">
        <v>146</v>
      </c>
      <c r="BM132" s="160" t="s">
        <v>460</v>
      </c>
    </row>
    <row r="133" spans="1:65" s="12" customFormat="1" ht="22.8" customHeight="1">
      <c r="B133" s="134"/>
      <c r="D133" s="135" t="s">
        <v>73</v>
      </c>
      <c r="E133" s="145" t="s">
        <v>152</v>
      </c>
      <c r="F133" s="145" t="s">
        <v>153</v>
      </c>
      <c r="I133" s="137"/>
      <c r="J133" s="146">
        <f>BK133</f>
        <v>0</v>
      </c>
      <c r="L133" s="134"/>
      <c r="M133" s="139"/>
      <c r="N133" s="140"/>
      <c r="O133" s="140"/>
      <c r="P133" s="141">
        <f>P134</f>
        <v>0</v>
      </c>
      <c r="Q133" s="140"/>
      <c r="R133" s="141">
        <f>R134</f>
        <v>0</v>
      </c>
      <c r="S133" s="140"/>
      <c r="T133" s="142">
        <f>T134</f>
        <v>0</v>
      </c>
      <c r="AR133" s="135" t="s">
        <v>81</v>
      </c>
      <c r="AT133" s="143" t="s">
        <v>73</v>
      </c>
      <c r="AU133" s="143" t="s">
        <v>81</v>
      </c>
      <c r="AY133" s="135" t="s">
        <v>139</v>
      </c>
      <c r="BK133" s="144">
        <f>BK134</f>
        <v>0</v>
      </c>
    </row>
    <row r="134" spans="1:65" s="2" customFormat="1" ht="24.15" customHeight="1">
      <c r="A134" s="29"/>
      <c r="B134" s="147"/>
      <c r="C134" s="148" t="s">
        <v>154</v>
      </c>
      <c r="D134" s="148" t="s">
        <v>142</v>
      </c>
      <c r="E134" s="149" t="s">
        <v>155</v>
      </c>
      <c r="F134" s="150" t="s">
        <v>156</v>
      </c>
      <c r="G134" s="151" t="s">
        <v>145</v>
      </c>
      <c r="H134" s="152">
        <v>2.5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40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146</v>
      </c>
      <c r="AT134" s="160" t="s">
        <v>142</v>
      </c>
      <c r="AU134" s="160" t="s">
        <v>147</v>
      </c>
      <c r="AY134" s="14" t="s">
        <v>139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147</v>
      </c>
      <c r="BK134" s="161">
        <f>ROUND(I134*H134,2)</f>
        <v>0</v>
      </c>
      <c r="BL134" s="14" t="s">
        <v>146</v>
      </c>
      <c r="BM134" s="160" t="s">
        <v>461</v>
      </c>
    </row>
    <row r="135" spans="1:65" s="12" customFormat="1" ht="22.8" customHeight="1">
      <c r="B135" s="134"/>
      <c r="D135" s="135" t="s">
        <v>73</v>
      </c>
      <c r="E135" s="145" t="s">
        <v>164</v>
      </c>
      <c r="F135" s="145" t="s">
        <v>165</v>
      </c>
      <c r="I135" s="137"/>
      <c r="J135" s="146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0</v>
      </c>
      <c r="S135" s="140"/>
      <c r="T135" s="142">
        <f>T136</f>
        <v>0</v>
      </c>
      <c r="AR135" s="135" t="s">
        <v>81</v>
      </c>
      <c r="AT135" s="143" t="s">
        <v>73</v>
      </c>
      <c r="AU135" s="143" t="s">
        <v>81</v>
      </c>
      <c r="AY135" s="135" t="s">
        <v>139</v>
      </c>
      <c r="BK135" s="144">
        <f>BK136</f>
        <v>0</v>
      </c>
    </row>
    <row r="136" spans="1:65" s="2" customFormat="1" ht="24.15" customHeight="1">
      <c r="A136" s="29"/>
      <c r="B136" s="147"/>
      <c r="C136" s="148" t="s">
        <v>146</v>
      </c>
      <c r="D136" s="148" t="s">
        <v>142</v>
      </c>
      <c r="E136" s="149" t="s">
        <v>167</v>
      </c>
      <c r="F136" s="150" t="s">
        <v>324</v>
      </c>
      <c r="G136" s="151" t="s">
        <v>169</v>
      </c>
      <c r="H136" s="152">
        <v>695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40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146</v>
      </c>
      <c r="AT136" s="160" t="s">
        <v>142</v>
      </c>
      <c r="AU136" s="160" t="s">
        <v>147</v>
      </c>
      <c r="AY136" s="14" t="s">
        <v>139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147</v>
      </c>
      <c r="BK136" s="161">
        <f>ROUND(I136*H136,2)</f>
        <v>0</v>
      </c>
      <c r="BL136" s="14" t="s">
        <v>146</v>
      </c>
      <c r="BM136" s="160" t="s">
        <v>462</v>
      </c>
    </row>
    <row r="137" spans="1:65" s="12" customFormat="1" ht="25.95" customHeight="1">
      <c r="B137" s="134"/>
      <c r="D137" s="135" t="s">
        <v>73</v>
      </c>
      <c r="E137" s="136" t="s">
        <v>183</v>
      </c>
      <c r="F137" s="136" t="s">
        <v>184</v>
      </c>
      <c r="I137" s="137"/>
      <c r="J137" s="138">
        <f>BK137</f>
        <v>0</v>
      </c>
      <c r="L137" s="134"/>
      <c r="M137" s="139"/>
      <c r="N137" s="140"/>
      <c r="O137" s="140"/>
      <c r="P137" s="141">
        <f>P138+P144+P147</f>
        <v>0</v>
      </c>
      <c r="Q137" s="140"/>
      <c r="R137" s="141">
        <f>R138+R144+R147</f>
        <v>0</v>
      </c>
      <c r="S137" s="140"/>
      <c r="T137" s="142">
        <f>T138+T144+T147</f>
        <v>402.98</v>
      </c>
      <c r="AR137" s="135" t="s">
        <v>81</v>
      </c>
      <c r="AT137" s="143" t="s">
        <v>73</v>
      </c>
      <c r="AU137" s="143" t="s">
        <v>74</v>
      </c>
      <c r="AY137" s="135" t="s">
        <v>139</v>
      </c>
      <c r="BK137" s="144">
        <f>BK138+BK144+BK147</f>
        <v>0</v>
      </c>
    </row>
    <row r="138" spans="1:65" s="12" customFormat="1" ht="22.8" customHeight="1">
      <c r="B138" s="134"/>
      <c r="D138" s="135" t="s">
        <v>73</v>
      </c>
      <c r="E138" s="145" t="s">
        <v>185</v>
      </c>
      <c r="F138" s="145" t="s">
        <v>186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SUM(P139:P143)</f>
        <v>0</v>
      </c>
      <c r="Q138" s="140"/>
      <c r="R138" s="141">
        <f>SUM(R139:R143)</f>
        <v>0</v>
      </c>
      <c r="S138" s="140"/>
      <c r="T138" s="142">
        <f>SUM(T139:T143)</f>
        <v>402.98</v>
      </c>
      <c r="AR138" s="135" t="s">
        <v>81</v>
      </c>
      <c r="AT138" s="143" t="s">
        <v>73</v>
      </c>
      <c r="AU138" s="143" t="s">
        <v>81</v>
      </c>
      <c r="AY138" s="135" t="s">
        <v>139</v>
      </c>
      <c r="BK138" s="144">
        <f>SUM(BK139:BK143)</f>
        <v>0</v>
      </c>
    </row>
    <row r="139" spans="1:65" s="2" customFormat="1" ht="33" customHeight="1">
      <c r="A139" s="29"/>
      <c r="B139" s="147"/>
      <c r="C139" s="148" t="s">
        <v>166</v>
      </c>
      <c r="D139" s="148" t="s">
        <v>142</v>
      </c>
      <c r="E139" s="149" t="s">
        <v>409</v>
      </c>
      <c r="F139" s="150" t="s">
        <v>410</v>
      </c>
      <c r="G139" s="151" t="s">
        <v>169</v>
      </c>
      <c r="H139" s="152">
        <v>420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0.22500000000000001</v>
      </c>
      <c r="T139" s="159">
        <f>S139*H139</f>
        <v>94.5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146</v>
      </c>
      <c r="AT139" s="160" t="s">
        <v>142</v>
      </c>
      <c r="AU139" s="160" t="s">
        <v>147</v>
      </c>
      <c r="AY139" s="14" t="s">
        <v>139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147</v>
      </c>
      <c r="BK139" s="161">
        <f>ROUND(I139*H139,2)</f>
        <v>0</v>
      </c>
      <c r="BL139" s="14" t="s">
        <v>146</v>
      </c>
      <c r="BM139" s="160" t="s">
        <v>463</v>
      </c>
    </row>
    <row r="140" spans="1:65" s="2" customFormat="1" ht="24.15" customHeight="1">
      <c r="A140" s="29"/>
      <c r="B140" s="147"/>
      <c r="C140" s="148" t="s">
        <v>175</v>
      </c>
      <c r="D140" s="148" t="s">
        <v>142</v>
      </c>
      <c r="E140" s="149" t="s">
        <v>326</v>
      </c>
      <c r="F140" s="150" t="s">
        <v>327</v>
      </c>
      <c r="G140" s="151" t="s">
        <v>169</v>
      </c>
      <c r="H140" s="152">
        <v>420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40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9.8000000000000004E-2</v>
      </c>
      <c r="T140" s="159">
        <f>S140*H140</f>
        <v>41.160000000000004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146</v>
      </c>
      <c r="AT140" s="160" t="s">
        <v>142</v>
      </c>
      <c r="AU140" s="160" t="s">
        <v>147</v>
      </c>
      <c r="AY140" s="14" t="s">
        <v>139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147</v>
      </c>
      <c r="BK140" s="161">
        <f>ROUND(I140*H140,2)</f>
        <v>0</v>
      </c>
      <c r="BL140" s="14" t="s">
        <v>146</v>
      </c>
      <c r="BM140" s="160" t="s">
        <v>464</v>
      </c>
    </row>
    <row r="141" spans="1:65" s="2" customFormat="1" ht="33" customHeight="1">
      <c r="A141" s="29"/>
      <c r="B141" s="147"/>
      <c r="C141" s="148" t="s">
        <v>179</v>
      </c>
      <c r="D141" s="148" t="s">
        <v>142</v>
      </c>
      <c r="E141" s="149" t="s">
        <v>465</v>
      </c>
      <c r="F141" s="150" t="s">
        <v>466</v>
      </c>
      <c r="G141" s="151" t="s">
        <v>169</v>
      </c>
      <c r="H141" s="152">
        <v>420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0.23499999999999999</v>
      </c>
      <c r="T141" s="159">
        <f>S141*H141</f>
        <v>98.699999999999989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146</v>
      </c>
      <c r="AT141" s="160" t="s">
        <v>142</v>
      </c>
      <c r="AU141" s="160" t="s">
        <v>147</v>
      </c>
      <c r="AY141" s="14" t="s">
        <v>139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147</v>
      </c>
      <c r="BK141" s="161">
        <f>ROUND(I141*H141,2)</f>
        <v>0</v>
      </c>
      <c r="BL141" s="14" t="s">
        <v>146</v>
      </c>
      <c r="BM141" s="160" t="s">
        <v>467</v>
      </c>
    </row>
    <row r="142" spans="1:65" s="2" customFormat="1" ht="24.15" customHeight="1">
      <c r="A142" s="29"/>
      <c r="B142" s="147"/>
      <c r="C142" s="148" t="s">
        <v>162</v>
      </c>
      <c r="D142" s="148" t="s">
        <v>142</v>
      </c>
      <c r="E142" s="149" t="s">
        <v>330</v>
      </c>
      <c r="F142" s="150" t="s">
        <v>331</v>
      </c>
      <c r="G142" s="151" t="s">
        <v>169</v>
      </c>
      <c r="H142" s="152">
        <v>277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0.26</v>
      </c>
      <c r="T142" s="159">
        <f>S142*H142</f>
        <v>72.02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146</v>
      </c>
      <c r="AT142" s="160" t="s">
        <v>142</v>
      </c>
      <c r="AU142" s="160" t="s">
        <v>147</v>
      </c>
      <c r="AY142" s="14" t="s">
        <v>139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147</v>
      </c>
      <c r="BK142" s="161">
        <f>ROUND(I142*H142,2)</f>
        <v>0</v>
      </c>
      <c r="BL142" s="14" t="s">
        <v>146</v>
      </c>
      <c r="BM142" s="160" t="s">
        <v>468</v>
      </c>
    </row>
    <row r="143" spans="1:65" s="2" customFormat="1" ht="24.15" customHeight="1">
      <c r="A143" s="29"/>
      <c r="B143" s="147"/>
      <c r="C143" s="148" t="s">
        <v>190</v>
      </c>
      <c r="D143" s="148" t="s">
        <v>142</v>
      </c>
      <c r="E143" s="149" t="s">
        <v>336</v>
      </c>
      <c r="F143" s="150" t="s">
        <v>337</v>
      </c>
      <c r="G143" s="151" t="s">
        <v>193</v>
      </c>
      <c r="H143" s="152">
        <v>420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0.23</v>
      </c>
      <c r="T143" s="159">
        <f>S143*H143</f>
        <v>96.600000000000009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146</v>
      </c>
      <c r="AT143" s="160" t="s">
        <v>142</v>
      </c>
      <c r="AU143" s="160" t="s">
        <v>147</v>
      </c>
      <c r="AY143" s="14" t="s">
        <v>139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147</v>
      </c>
      <c r="BK143" s="161">
        <f>ROUND(I143*H143,2)</f>
        <v>0</v>
      </c>
      <c r="BL143" s="14" t="s">
        <v>146</v>
      </c>
      <c r="BM143" s="160" t="s">
        <v>469</v>
      </c>
    </row>
    <row r="144" spans="1:65" s="12" customFormat="1" ht="22.8" customHeight="1">
      <c r="B144" s="134"/>
      <c r="D144" s="135" t="s">
        <v>73</v>
      </c>
      <c r="E144" s="145" t="s">
        <v>195</v>
      </c>
      <c r="F144" s="145" t="s">
        <v>196</v>
      </c>
      <c r="I144" s="137"/>
      <c r="J144" s="146">
        <f>BK144</f>
        <v>0</v>
      </c>
      <c r="L144" s="134"/>
      <c r="M144" s="139"/>
      <c r="N144" s="140"/>
      <c r="O144" s="140"/>
      <c r="P144" s="141">
        <f>SUM(P145:P146)</f>
        <v>0</v>
      </c>
      <c r="Q144" s="140"/>
      <c r="R144" s="141">
        <f>SUM(R145:R146)</f>
        <v>0</v>
      </c>
      <c r="S144" s="140"/>
      <c r="T144" s="142">
        <f>SUM(T145:T146)</f>
        <v>0</v>
      </c>
      <c r="AR144" s="135" t="s">
        <v>81</v>
      </c>
      <c r="AT144" s="143" t="s">
        <v>73</v>
      </c>
      <c r="AU144" s="143" t="s">
        <v>81</v>
      </c>
      <c r="AY144" s="135" t="s">
        <v>139</v>
      </c>
      <c r="BK144" s="144">
        <f>SUM(BK145:BK146)</f>
        <v>0</v>
      </c>
    </row>
    <row r="145" spans="1:65" s="2" customFormat="1" ht="33" customHeight="1">
      <c r="A145" s="29"/>
      <c r="B145" s="147"/>
      <c r="C145" s="148" t="s">
        <v>197</v>
      </c>
      <c r="D145" s="148" t="s">
        <v>142</v>
      </c>
      <c r="E145" s="149" t="s">
        <v>198</v>
      </c>
      <c r="F145" s="150" t="s">
        <v>199</v>
      </c>
      <c r="G145" s="151" t="s">
        <v>161</v>
      </c>
      <c r="H145" s="152">
        <v>402.98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146</v>
      </c>
      <c r="AT145" s="160" t="s">
        <v>142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470</v>
      </c>
    </row>
    <row r="146" spans="1:65" s="2" customFormat="1" ht="24.15" customHeight="1">
      <c r="A146" s="29"/>
      <c r="B146" s="147"/>
      <c r="C146" s="148" t="s">
        <v>201</v>
      </c>
      <c r="D146" s="148" t="s">
        <v>142</v>
      </c>
      <c r="E146" s="149" t="s">
        <v>202</v>
      </c>
      <c r="F146" s="150" t="s">
        <v>203</v>
      </c>
      <c r="G146" s="151" t="s">
        <v>161</v>
      </c>
      <c r="H146" s="152">
        <v>2014.9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146</v>
      </c>
      <c r="AT146" s="160" t="s">
        <v>142</v>
      </c>
      <c r="AU146" s="160" t="s">
        <v>147</v>
      </c>
      <c r="AY146" s="14" t="s">
        <v>139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147</v>
      </c>
      <c r="BK146" s="161">
        <f>ROUND(I146*H146,2)</f>
        <v>0</v>
      </c>
      <c r="BL146" s="14" t="s">
        <v>146</v>
      </c>
      <c r="BM146" s="160" t="s">
        <v>471</v>
      </c>
    </row>
    <row r="147" spans="1:65" s="12" customFormat="1" ht="22.8" customHeight="1">
      <c r="B147" s="134"/>
      <c r="D147" s="135" t="s">
        <v>73</v>
      </c>
      <c r="E147" s="145" t="s">
        <v>205</v>
      </c>
      <c r="F147" s="145" t="s">
        <v>206</v>
      </c>
      <c r="I147" s="137"/>
      <c r="J147" s="146">
        <f>BK147</f>
        <v>0</v>
      </c>
      <c r="L147" s="134"/>
      <c r="M147" s="139"/>
      <c r="N147" s="140"/>
      <c r="O147" s="140"/>
      <c r="P147" s="141">
        <f>P148</f>
        <v>0</v>
      </c>
      <c r="Q147" s="140"/>
      <c r="R147" s="141">
        <f>R148</f>
        <v>0</v>
      </c>
      <c r="S147" s="140"/>
      <c r="T147" s="142">
        <f>T148</f>
        <v>0</v>
      </c>
      <c r="AR147" s="135" t="s">
        <v>81</v>
      </c>
      <c r="AT147" s="143" t="s">
        <v>73</v>
      </c>
      <c r="AU147" s="143" t="s">
        <v>81</v>
      </c>
      <c r="AY147" s="135" t="s">
        <v>139</v>
      </c>
      <c r="BK147" s="144">
        <f>BK148</f>
        <v>0</v>
      </c>
    </row>
    <row r="148" spans="1:65" s="2" customFormat="1" ht="24.15" customHeight="1">
      <c r="A148" s="29"/>
      <c r="B148" s="147"/>
      <c r="C148" s="148" t="s">
        <v>207</v>
      </c>
      <c r="D148" s="148" t="s">
        <v>142</v>
      </c>
      <c r="E148" s="149" t="s">
        <v>208</v>
      </c>
      <c r="F148" s="150" t="s">
        <v>209</v>
      </c>
      <c r="G148" s="151" t="s">
        <v>161</v>
      </c>
      <c r="H148" s="152">
        <v>402.98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146</v>
      </c>
      <c r="AT148" s="160" t="s">
        <v>142</v>
      </c>
      <c r="AU148" s="160" t="s">
        <v>147</v>
      </c>
      <c r="AY148" s="14" t="s">
        <v>139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147</v>
      </c>
      <c r="BK148" s="161">
        <f>ROUND(I148*H148,2)</f>
        <v>0</v>
      </c>
      <c r="BL148" s="14" t="s">
        <v>146</v>
      </c>
      <c r="BM148" s="160" t="s">
        <v>472</v>
      </c>
    </row>
    <row r="149" spans="1:65" s="12" customFormat="1" ht="25.95" customHeight="1">
      <c r="B149" s="134"/>
      <c r="D149" s="135" t="s">
        <v>73</v>
      </c>
      <c r="E149" s="136" t="s">
        <v>238</v>
      </c>
      <c r="F149" s="136" t="s">
        <v>239</v>
      </c>
      <c r="I149" s="137"/>
      <c r="J149" s="138">
        <f>BK149</f>
        <v>0</v>
      </c>
      <c r="L149" s="134"/>
      <c r="M149" s="139"/>
      <c r="N149" s="140"/>
      <c r="O149" s="140"/>
      <c r="P149" s="141">
        <f>P150+P152+P155</f>
        <v>0</v>
      </c>
      <c r="Q149" s="140"/>
      <c r="R149" s="141">
        <f>R150+R152+R155</f>
        <v>490.37394999999998</v>
      </c>
      <c r="S149" s="140"/>
      <c r="T149" s="142">
        <f>T150+T152+T155</f>
        <v>0</v>
      </c>
      <c r="AR149" s="135" t="s">
        <v>81</v>
      </c>
      <c r="AT149" s="143" t="s">
        <v>73</v>
      </c>
      <c r="AU149" s="143" t="s">
        <v>74</v>
      </c>
      <c r="AY149" s="135" t="s">
        <v>139</v>
      </c>
      <c r="BK149" s="144">
        <f>BK150+BK152+BK155</f>
        <v>0</v>
      </c>
    </row>
    <row r="150" spans="1:65" s="12" customFormat="1" ht="22.8" customHeight="1">
      <c r="B150" s="134"/>
      <c r="D150" s="135" t="s">
        <v>73</v>
      </c>
      <c r="E150" s="145" t="s">
        <v>240</v>
      </c>
      <c r="F150" s="145" t="s">
        <v>241</v>
      </c>
      <c r="I150" s="137"/>
      <c r="J150" s="146">
        <f>BK150</f>
        <v>0</v>
      </c>
      <c r="L150" s="134"/>
      <c r="M150" s="139"/>
      <c r="N150" s="140"/>
      <c r="O150" s="140"/>
      <c r="P150" s="141">
        <f>P151</f>
        <v>0</v>
      </c>
      <c r="Q150" s="140"/>
      <c r="R150" s="141">
        <f>R151</f>
        <v>194.5583</v>
      </c>
      <c r="S150" s="140"/>
      <c r="T150" s="142">
        <f>T151</f>
        <v>0</v>
      </c>
      <c r="AR150" s="135" t="s">
        <v>81</v>
      </c>
      <c r="AT150" s="143" t="s">
        <v>73</v>
      </c>
      <c r="AU150" s="143" t="s">
        <v>81</v>
      </c>
      <c r="AY150" s="135" t="s">
        <v>139</v>
      </c>
      <c r="BK150" s="144">
        <f>BK151</f>
        <v>0</v>
      </c>
    </row>
    <row r="151" spans="1:65" s="2" customFormat="1" ht="24.15" customHeight="1">
      <c r="A151" s="29"/>
      <c r="B151" s="147"/>
      <c r="C151" s="148" t="s">
        <v>211</v>
      </c>
      <c r="D151" s="148" t="s">
        <v>142</v>
      </c>
      <c r="E151" s="149" t="s">
        <v>342</v>
      </c>
      <c r="F151" s="150" t="s">
        <v>343</v>
      </c>
      <c r="G151" s="151" t="s">
        <v>169</v>
      </c>
      <c r="H151" s="152">
        <v>695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40</v>
      </c>
      <c r="O151" s="58"/>
      <c r="P151" s="158">
        <f>O151*H151</f>
        <v>0</v>
      </c>
      <c r="Q151" s="158">
        <v>0.27994000000000002</v>
      </c>
      <c r="R151" s="158">
        <f>Q151*H151</f>
        <v>194.5583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146</v>
      </c>
      <c r="AT151" s="160" t="s">
        <v>142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473</v>
      </c>
    </row>
    <row r="152" spans="1:65" s="12" customFormat="1" ht="22.8" customHeight="1">
      <c r="B152" s="134"/>
      <c r="D152" s="135" t="s">
        <v>73</v>
      </c>
      <c r="E152" s="145" t="s">
        <v>348</v>
      </c>
      <c r="F152" s="145" t="s">
        <v>349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SUM(P153:P154)</f>
        <v>0</v>
      </c>
      <c r="Q152" s="140"/>
      <c r="R152" s="141">
        <f>SUM(R153:R154)</f>
        <v>169.99700000000001</v>
      </c>
      <c r="S152" s="140"/>
      <c r="T152" s="142">
        <f>SUM(T153:T154)</f>
        <v>0</v>
      </c>
      <c r="AR152" s="135" t="s">
        <v>81</v>
      </c>
      <c r="AT152" s="143" t="s">
        <v>73</v>
      </c>
      <c r="AU152" s="143" t="s">
        <v>81</v>
      </c>
      <c r="AY152" s="135" t="s">
        <v>139</v>
      </c>
      <c r="BK152" s="144">
        <f>SUM(BK153:BK154)</f>
        <v>0</v>
      </c>
    </row>
    <row r="153" spans="1:65" s="2" customFormat="1" ht="24.15" customHeight="1">
      <c r="A153" s="29"/>
      <c r="B153" s="147"/>
      <c r="C153" s="148" t="s">
        <v>218</v>
      </c>
      <c r="D153" s="148" t="s">
        <v>142</v>
      </c>
      <c r="E153" s="149" t="s">
        <v>350</v>
      </c>
      <c r="F153" s="150" t="s">
        <v>351</v>
      </c>
      <c r="G153" s="151" t="s">
        <v>169</v>
      </c>
      <c r="H153" s="152">
        <v>695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>O153*H153</f>
        <v>0</v>
      </c>
      <c r="Q153" s="158">
        <v>0.112</v>
      </c>
      <c r="R153" s="158">
        <f>Q153*H153</f>
        <v>77.84</v>
      </c>
      <c r="S153" s="158">
        <v>0</v>
      </c>
      <c r="T153" s="159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146</v>
      </c>
      <c r="AT153" s="160" t="s">
        <v>142</v>
      </c>
      <c r="AU153" s="160" t="s">
        <v>147</v>
      </c>
      <c r="AY153" s="14" t="s">
        <v>139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147</v>
      </c>
      <c r="BK153" s="161">
        <f>ROUND(I153*H153,2)</f>
        <v>0</v>
      </c>
      <c r="BL153" s="14" t="s">
        <v>146</v>
      </c>
      <c r="BM153" s="160" t="s">
        <v>474</v>
      </c>
    </row>
    <row r="154" spans="1:65" s="2" customFormat="1" ht="24.15" customHeight="1">
      <c r="A154" s="29"/>
      <c r="B154" s="147"/>
      <c r="C154" s="162" t="s">
        <v>223</v>
      </c>
      <c r="D154" s="162" t="s">
        <v>158</v>
      </c>
      <c r="E154" s="163" t="s">
        <v>353</v>
      </c>
      <c r="F154" s="164" t="s">
        <v>354</v>
      </c>
      <c r="G154" s="165" t="s">
        <v>169</v>
      </c>
      <c r="H154" s="166">
        <v>708.9</v>
      </c>
      <c r="I154" s="167"/>
      <c r="J154" s="168">
        <f>ROUND(I154*H154,2)</f>
        <v>0</v>
      </c>
      <c r="K154" s="169"/>
      <c r="L154" s="170"/>
      <c r="M154" s="171" t="s">
        <v>1</v>
      </c>
      <c r="N154" s="172" t="s">
        <v>40</v>
      </c>
      <c r="O154" s="58"/>
      <c r="P154" s="158">
        <f>O154*H154</f>
        <v>0</v>
      </c>
      <c r="Q154" s="158">
        <v>0.13</v>
      </c>
      <c r="R154" s="158">
        <f>Q154*H154</f>
        <v>92.156999999999996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162</v>
      </c>
      <c r="AT154" s="160" t="s">
        <v>158</v>
      </c>
      <c r="AU154" s="160" t="s">
        <v>147</v>
      </c>
      <c r="AY154" s="14" t="s">
        <v>139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147</v>
      </c>
      <c r="BK154" s="161">
        <f>ROUND(I154*H154,2)</f>
        <v>0</v>
      </c>
      <c r="BL154" s="14" t="s">
        <v>146</v>
      </c>
      <c r="BM154" s="160" t="s">
        <v>475</v>
      </c>
    </row>
    <row r="155" spans="1:65" s="12" customFormat="1" ht="22.8" customHeight="1">
      <c r="B155" s="134"/>
      <c r="D155" s="135" t="s">
        <v>73</v>
      </c>
      <c r="E155" s="145" t="s">
        <v>265</v>
      </c>
      <c r="F155" s="145" t="s">
        <v>230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SUM(P156:P159)</f>
        <v>0</v>
      </c>
      <c r="Q155" s="140"/>
      <c r="R155" s="141">
        <f>SUM(R156:R159)</f>
        <v>125.81864999999999</v>
      </c>
      <c r="S155" s="140"/>
      <c r="T155" s="142">
        <f>SUM(T156:T159)</f>
        <v>0</v>
      </c>
      <c r="AR155" s="135" t="s">
        <v>81</v>
      </c>
      <c r="AT155" s="143" t="s">
        <v>73</v>
      </c>
      <c r="AU155" s="143" t="s">
        <v>81</v>
      </c>
      <c r="AY155" s="135" t="s">
        <v>139</v>
      </c>
      <c r="BK155" s="144">
        <f>SUM(BK156:BK159)</f>
        <v>0</v>
      </c>
    </row>
    <row r="156" spans="1:65" s="2" customFormat="1" ht="33" customHeight="1">
      <c r="A156" s="29"/>
      <c r="B156" s="147"/>
      <c r="C156" s="148" t="s">
        <v>231</v>
      </c>
      <c r="D156" s="148" t="s">
        <v>142</v>
      </c>
      <c r="E156" s="149" t="s">
        <v>280</v>
      </c>
      <c r="F156" s="150" t="s">
        <v>281</v>
      </c>
      <c r="G156" s="151" t="s">
        <v>193</v>
      </c>
      <c r="H156" s="152">
        <v>420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40</v>
      </c>
      <c r="O156" s="58"/>
      <c r="P156" s="158">
        <f>O156*H156</f>
        <v>0</v>
      </c>
      <c r="Q156" s="158">
        <v>0.19843</v>
      </c>
      <c r="R156" s="158">
        <f>Q156*H156</f>
        <v>83.340599999999995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146</v>
      </c>
      <c r="AT156" s="160" t="s">
        <v>142</v>
      </c>
      <c r="AU156" s="160" t="s">
        <v>147</v>
      </c>
      <c r="AY156" s="14" t="s">
        <v>139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147</v>
      </c>
      <c r="BK156" s="161">
        <f>ROUND(I156*H156,2)</f>
        <v>0</v>
      </c>
      <c r="BL156" s="14" t="s">
        <v>146</v>
      </c>
      <c r="BM156" s="160" t="s">
        <v>476</v>
      </c>
    </row>
    <row r="157" spans="1:65" s="2" customFormat="1" ht="21.75" customHeight="1">
      <c r="A157" s="29"/>
      <c r="B157" s="147"/>
      <c r="C157" s="162" t="s">
        <v>235</v>
      </c>
      <c r="D157" s="162" t="s">
        <v>158</v>
      </c>
      <c r="E157" s="163" t="s">
        <v>284</v>
      </c>
      <c r="F157" s="164" t="s">
        <v>285</v>
      </c>
      <c r="G157" s="165" t="s">
        <v>221</v>
      </c>
      <c r="H157" s="166">
        <v>327.24</v>
      </c>
      <c r="I157" s="167"/>
      <c r="J157" s="168">
        <f>ROUND(I157*H157,2)</f>
        <v>0</v>
      </c>
      <c r="K157" s="169"/>
      <c r="L157" s="170"/>
      <c r="M157" s="171" t="s">
        <v>1</v>
      </c>
      <c r="N157" s="172" t="s">
        <v>40</v>
      </c>
      <c r="O157" s="58"/>
      <c r="P157" s="158">
        <f>O157*H157</f>
        <v>0</v>
      </c>
      <c r="Q157" s="158">
        <v>8.1000000000000003E-2</v>
      </c>
      <c r="R157" s="158">
        <f>Q157*H157</f>
        <v>26.506440000000001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162</v>
      </c>
      <c r="AT157" s="160" t="s">
        <v>158</v>
      </c>
      <c r="AU157" s="160" t="s">
        <v>147</v>
      </c>
      <c r="AY157" s="14" t="s">
        <v>139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147</v>
      </c>
      <c r="BK157" s="161">
        <f>ROUND(I157*H157,2)</f>
        <v>0</v>
      </c>
      <c r="BL157" s="14" t="s">
        <v>146</v>
      </c>
      <c r="BM157" s="160" t="s">
        <v>477</v>
      </c>
    </row>
    <row r="158" spans="1:65" s="2" customFormat="1" ht="24.15" customHeight="1">
      <c r="A158" s="29"/>
      <c r="B158" s="147"/>
      <c r="C158" s="162" t="s">
        <v>242</v>
      </c>
      <c r="D158" s="162" t="s">
        <v>158</v>
      </c>
      <c r="E158" s="163" t="s">
        <v>364</v>
      </c>
      <c r="F158" s="164" t="s">
        <v>365</v>
      </c>
      <c r="G158" s="165" t="s">
        <v>221</v>
      </c>
      <c r="H158" s="166">
        <v>96.96</v>
      </c>
      <c r="I158" s="167"/>
      <c r="J158" s="168">
        <f>ROUND(I158*H158,2)</f>
        <v>0</v>
      </c>
      <c r="K158" s="169"/>
      <c r="L158" s="170"/>
      <c r="M158" s="171" t="s">
        <v>1</v>
      </c>
      <c r="N158" s="172" t="s">
        <v>40</v>
      </c>
      <c r="O158" s="58"/>
      <c r="P158" s="158">
        <f>O158*H158</f>
        <v>0</v>
      </c>
      <c r="Q158" s="158">
        <v>4.8000000000000001E-2</v>
      </c>
      <c r="R158" s="158">
        <f>Q158*H158</f>
        <v>4.6540799999999996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162</v>
      </c>
      <c r="AT158" s="160" t="s">
        <v>158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478</v>
      </c>
    </row>
    <row r="159" spans="1:65" s="2" customFormat="1" ht="33" customHeight="1">
      <c r="A159" s="29"/>
      <c r="B159" s="147"/>
      <c r="C159" s="148" t="s">
        <v>246</v>
      </c>
      <c r="D159" s="148" t="s">
        <v>142</v>
      </c>
      <c r="E159" s="149" t="s">
        <v>288</v>
      </c>
      <c r="F159" s="150" t="s">
        <v>289</v>
      </c>
      <c r="G159" s="151" t="s">
        <v>221</v>
      </c>
      <c r="H159" s="152">
        <v>7</v>
      </c>
      <c r="I159" s="153"/>
      <c r="J159" s="154">
        <f>ROUND(I159*H159,2)</f>
        <v>0</v>
      </c>
      <c r="K159" s="155"/>
      <c r="L159" s="30"/>
      <c r="M159" s="178" t="s">
        <v>1</v>
      </c>
      <c r="N159" s="179" t="s">
        <v>40</v>
      </c>
      <c r="O159" s="175"/>
      <c r="P159" s="176">
        <f>O159*H159</f>
        <v>0</v>
      </c>
      <c r="Q159" s="176">
        <v>1.6167899999999999</v>
      </c>
      <c r="R159" s="176">
        <f>Q159*H159</f>
        <v>11.31753</v>
      </c>
      <c r="S159" s="176">
        <v>0</v>
      </c>
      <c r="T159" s="177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146</v>
      </c>
      <c r="AT159" s="160" t="s">
        <v>142</v>
      </c>
      <c r="AU159" s="160" t="s">
        <v>147</v>
      </c>
      <c r="AY159" s="14" t="s">
        <v>139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147</v>
      </c>
      <c r="BK159" s="161">
        <f>ROUND(I159*H159,2)</f>
        <v>0</v>
      </c>
      <c r="BL159" s="14" t="s">
        <v>146</v>
      </c>
      <c r="BM159" s="160" t="s">
        <v>479</v>
      </c>
    </row>
    <row r="160" spans="1:65" s="2" customFormat="1" ht="6.9" customHeight="1">
      <c r="A160" s="29"/>
      <c r="B160" s="47"/>
      <c r="C160" s="48"/>
      <c r="D160" s="48"/>
      <c r="E160" s="48"/>
      <c r="F160" s="48"/>
      <c r="G160" s="48"/>
      <c r="H160" s="48"/>
      <c r="I160" s="48"/>
      <c r="J160" s="48"/>
      <c r="K160" s="48"/>
      <c r="L160" s="30"/>
      <c r="M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  <row r="161" spans="3:10" ht="10.199999999999999"/>
    <row r="162" spans="3:10" ht="14.4" customHeight="1">
      <c r="C162" s="226" t="s">
        <v>551</v>
      </c>
      <c r="D162" s="226"/>
      <c r="E162" s="226"/>
      <c r="F162" s="226"/>
      <c r="G162" s="226"/>
      <c r="H162" s="226"/>
      <c r="I162" s="226"/>
      <c r="J162" s="226"/>
    </row>
    <row r="163" spans="3:10" ht="14.4" customHeight="1">
      <c r="C163" s="226"/>
      <c r="D163" s="226"/>
      <c r="E163" s="226"/>
      <c r="F163" s="226"/>
      <c r="G163" s="226"/>
      <c r="H163" s="226"/>
      <c r="I163" s="226"/>
      <c r="J163" s="226"/>
    </row>
    <row r="164" spans="3:10" ht="14.4" customHeight="1">
      <c r="C164" s="226"/>
      <c r="D164" s="226"/>
      <c r="E164" s="226"/>
      <c r="F164" s="226"/>
      <c r="G164" s="226"/>
      <c r="H164" s="226"/>
      <c r="I164" s="226"/>
      <c r="J164" s="226"/>
    </row>
    <row r="165" spans="3:10" ht="14.4" customHeight="1">
      <c r="C165" s="226"/>
      <c r="D165" s="226"/>
      <c r="E165" s="226"/>
      <c r="F165" s="226"/>
      <c r="G165" s="226"/>
      <c r="H165" s="226"/>
      <c r="I165" s="226"/>
      <c r="J165" s="226"/>
    </row>
    <row r="166" spans="3:10" ht="10.199999999999999"/>
    <row r="167" spans="3:10" ht="10.199999999999999"/>
    <row r="168" spans="3:10" ht="14.4" customHeight="1">
      <c r="C168" s="226" t="s">
        <v>552</v>
      </c>
      <c r="D168" s="226"/>
      <c r="E168" s="226"/>
      <c r="F168" s="226"/>
      <c r="G168" s="226"/>
      <c r="H168" s="226"/>
      <c r="I168" s="226"/>
      <c r="J168" s="226"/>
    </row>
    <row r="169" spans="3:10" ht="14.4" customHeight="1">
      <c r="C169" s="226"/>
      <c r="D169" s="226"/>
      <c r="E169" s="226"/>
      <c r="F169" s="226"/>
      <c r="G169" s="226"/>
      <c r="H169" s="226"/>
      <c r="I169" s="226"/>
      <c r="J169" s="226"/>
    </row>
    <row r="170" spans="3:10" ht="14.4" customHeight="1">
      <c r="C170" s="226"/>
      <c r="D170" s="226"/>
      <c r="E170" s="226"/>
      <c r="F170" s="226"/>
      <c r="G170" s="226"/>
      <c r="H170" s="226"/>
      <c r="I170" s="226"/>
      <c r="J170" s="226"/>
    </row>
    <row r="171" spans="3:10" ht="10.199999999999999"/>
  </sheetData>
  <autoFilter ref="C127:K159" xr:uid="{00000000-0009-0000-0000-000006000000}"/>
  <mergeCells count="11">
    <mergeCell ref="C168:J170"/>
    <mergeCell ref="E87:H87"/>
    <mergeCell ref="E118:H118"/>
    <mergeCell ref="E120:H120"/>
    <mergeCell ref="L2:V2"/>
    <mergeCell ref="C162:J16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72"/>
  <sheetViews>
    <sheetView showGridLines="0" topLeftCell="A152" workbookViewId="0">
      <selection activeCell="X161" sqref="X161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544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0" t="s">
        <v>480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/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ROUND((SUM(BE128:BE159)),  2)</f>
        <v>0</v>
      </c>
      <c r="G33" s="100"/>
      <c r="H33" s="100"/>
      <c r="I33" s="101">
        <v>0.2</v>
      </c>
      <c r="J33" s="99">
        <f>ROUND(((SUM(BE128:BE159))*I33),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ROUND((SUM(BF128:BF159)),  2)</f>
        <v>0</v>
      </c>
      <c r="G34" s="100"/>
      <c r="H34" s="100"/>
      <c r="I34" s="101">
        <v>0.2</v>
      </c>
      <c r="J34" s="99">
        <f>ROUND(((SUM(BF128:BF159))*I34),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ROUND((SUM(BG128:BG159)),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ROUND((SUM(BH128:BH159)),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ROUND((SUM(BI128:BI159)),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80" t="str">
        <f>E9</f>
        <v>SO04_01 - Rekonštrukcia cesty  k areálu základnej školy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>
        <f>E21</f>
        <v>0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J129</f>
        <v>0</v>
      </c>
      <c r="L97" s="115"/>
    </row>
    <row r="98" spans="1:31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J130</f>
        <v>0</v>
      </c>
      <c r="L98" s="119"/>
    </row>
    <row r="99" spans="1:31" s="10" customFormat="1" ht="19.95" hidden="1" customHeight="1">
      <c r="B99" s="119"/>
      <c r="D99" s="120" t="s">
        <v>108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9" customFormat="1" ht="24.9" hidden="1" customHeight="1">
      <c r="B100" s="115"/>
      <c r="D100" s="116" t="s">
        <v>109</v>
      </c>
      <c r="E100" s="117"/>
      <c r="F100" s="117"/>
      <c r="G100" s="117"/>
      <c r="H100" s="117"/>
      <c r="I100" s="117"/>
      <c r="J100" s="118">
        <f>J135</f>
        <v>0</v>
      </c>
      <c r="L100" s="115"/>
    </row>
    <row r="101" spans="1:31" s="10" customFormat="1" ht="19.95" hidden="1" customHeight="1">
      <c r="B101" s="119"/>
      <c r="D101" s="120" t="s">
        <v>110</v>
      </c>
      <c r="E101" s="121"/>
      <c r="F101" s="121"/>
      <c r="G101" s="121"/>
      <c r="H101" s="121"/>
      <c r="I101" s="121"/>
      <c r="J101" s="122">
        <f>J136</f>
        <v>0</v>
      </c>
      <c r="L101" s="119"/>
    </row>
    <row r="102" spans="1:31" s="9" customFormat="1" ht="24.9" hidden="1" customHeight="1">
      <c r="B102" s="115"/>
      <c r="D102" s="116" t="s">
        <v>111</v>
      </c>
      <c r="E102" s="117"/>
      <c r="F102" s="117"/>
      <c r="G102" s="117"/>
      <c r="H102" s="117"/>
      <c r="I102" s="117"/>
      <c r="J102" s="118">
        <f>J139</f>
        <v>0</v>
      </c>
      <c r="L102" s="115"/>
    </row>
    <row r="103" spans="1:31" s="10" customFormat="1" ht="19.95" hidden="1" customHeight="1">
      <c r="B103" s="119"/>
      <c r="D103" s="120" t="s">
        <v>113</v>
      </c>
      <c r="E103" s="121"/>
      <c r="F103" s="121"/>
      <c r="G103" s="121"/>
      <c r="H103" s="121"/>
      <c r="I103" s="121"/>
      <c r="J103" s="122">
        <f>J140</f>
        <v>0</v>
      </c>
      <c r="L103" s="119"/>
    </row>
    <row r="104" spans="1:31" s="10" customFormat="1" ht="19.95" hidden="1" customHeight="1">
      <c r="B104" s="119"/>
      <c r="D104" s="120" t="s">
        <v>114</v>
      </c>
      <c r="E104" s="121"/>
      <c r="F104" s="121"/>
      <c r="G104" s="121"/>
      <c r="H104" s="121"/>
      <c r="I104" s="121"/>
      <c r="J104" s="122">
        <f>J143</f>
        <v>0</v>
      </c>
      <c r="L104" s="119"/>
    </row>
    <row r="105" spans="1:31" s="9" customFormat="1" ht="24.9" hidden="1" customHeight="1">
      <c r="B105" s="115"/>
      <c r="D105" s="116" t="s">
        <v>119</v>
      </c>
      <c r="E105" s="117"/>
      <c r="F105" s="117"/>
      <c r="G105" s="117"/>
      <c r="H105" s="117"/>
      <c r="I105" s="117"/>
      <c r="J105" s="118">
        <f>J146</f>
        <v>0</v>
      </c>
      <c r="L105" s="115"/>
    </row>
    <row r="106" spans="1:31" s="10" customFormat="1" ht="19.95" hidden="1" customHeight="1">
      <c r="B106" s="119"/>
      <c r="D106" s="120" t="s">
        <v>120</v>
      </c>
      <c r="E106" s="121"/>
      <c r="F106" s="121"/>
      <c r="G106" s="121"/>
      <c r="H106" s="121"/>
      <c r="I106" s="121"/>
      <c r="J106" s="122">
        <f>J147</f>
        <v>0</v>
      </c>
      <c r="L106" s="119"/>
    </row>
    <row r="107" spans="1:31" s="10" customFormat="1" ht="19.95" hidden="1" customHeight="1">
      <c r="B107" s="119"/>
      <c r="D107" s="120" t="s">
        <v>121</v>
      </c>
      <c r="E107" s="121"/>
      <c r="F107" s="121"/>
      <c r="G107" s="121"/>
      <c r="H107" s="121"/>
      <c r="I107" s="121"/>
      <c r="J107" s="122">
        <f>J150</f>
        <v>0</v>
      </c>
      <c r="L107" s="119"/>
    </row>
    <row r="108" spans="1:31" s="10" customFormat="1" ht="19.95" hidden="1" customHeight="1">
      <c r="B108" s="119"/>
      <c r="D108" s="120" t="s">
        <v>122</v>
      </c>
      <c r="E108" s="121"/>
      <c r="F108" s="121"/>
      <c r="G108" s="121"/>
      <c r="H108" s="121"/>
      <c r="I108" s="121"/>
      <c r="J108" s="122">
        <f>J155</f>
        <v>0</v>
      </c>
      <c r="L108" s="119"/>
    </row>
    <row r="109" spans="1:31" s="2" customFormat="1" ht="21.75" hidden="1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hidden="1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ht="10.199999999999999" hidden="1"/>
    <row r="112" spans="1:31" ht="10.199999999999999" hidden="1"/>
    <row r="113" spans="1:63" ht="10.199999999999999" hidden="1"/>
    <row r="114" spans="1:63" s="2" customFormat="1" ht="6.9" customHeight="1">
      <c r="A114" s="29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" customHeight="1">
      <c r="A115" s="29"/>
      <c r="B115" s="30"/>
      <c r="C115" s="18" t="s">
        <v>125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2" t="str">
        <f>E7</f>
        <v>Podpora dobudovania základnej technickej infraštruktúry v Dobšinej.</v>
      </c>
      <c r="F118" s="223"/>
      <c r="G118" s="223"/>
      <c r="H118" s="223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98</v>
      </c>
      <c r="D119" s="29"/>
      <c r="E119" s="29" t="s">
        <v>545</v>
      </c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180" t="str">
        <f>E9</f>
        <v>SO04_01 - Rekonštrukcia cesty  k areálu základnej školy</v>
      </c>
      <c r="F120" s="224"/>
      <c r="G120" s="224"/>
      <c r="H120" s="224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19</v>
      </c>
      <c r="D122" s="29"/>
      <c r="E122" s="29"/>
      <c r="F122" s="22" t="str">
        <f>F12</f>
        <v xml:space="preserve"> </v>
      </c>
      <c r="G122" s="29"/>
      <c r="H122" s="29"/>
      <c r="I122" s="24" t="s">
        <v>21</v>
      </c>
      <c r="J122" s="55" t="str">
        <f>IF(J12="","",J12)</f>
        <v/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15" customHeight="1">
      <c r="A124" s="29"/>
      <c r="B124" s="30"/>
      <c r="C124" s="24" t="s">
        <v>22</v>
      </c>
      <c r="D124" s="29"/>
      <c r="E124" s="29"/>
      <c r="F124" s="22" t="str">
        <f>E15</f>
        <v xml:space="preserve">Mesto Dobšiná </v>
      </c>
      <c r="G124" s="29"/>
      <c r="H124" s="29"/>
      <c r="I124" s="24" t="s">
        <v>29</v>
      </c>
      <c r="J124" s="27">
        <f>E21</f>
        <v>0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15" customHeight="1">
      <c r="A125" s="29"/>
      <c r="B125" s="30"/>
      <c r="C125" s="24" t="s">
        <v>27</v>
      </c>
      <c r="D125" s="29"/>
      <c r="E125" s="29"/>
      <c r="F125" s="22" t="str">
        <f>IF(E18="","",E18)</f>
        <v>Vyplň údaj</v>
      </c>
      <c r="G125" s="29"/>
      <c r="H125" s="29"/>
      <c r="I125" s="24" t="s">
        <v>32</v>
      </c>
      <c r="J125" s="27" t="str">
        <f>E24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23"/>
      <c r="B127" s="124"/>
      <c r="C127" s="125" t="s">
        <v>126</v>
      </c>
      <c r="D127" s="126" t="s">
        <v>59</v>
      </c>
      <c r="E127" s="126" t="s">
        <v>55</v>
      </c>
      <c r="F127" s="126" t="s">
        <v>56</v>
      </c>
      <c r="G127" s="126" t="s">
        <v>127</v>
      </c>
      <c r="H127" s="126" t="s">
        <v>128</v>
      </c>
      <c r="I127" s="126" t="s">
        <v>129</v>
      </c>
      <c r="J127" s="127" t="s">
        <v>102</v>
      </c>
      <c r="K127" s="128" t="s">
        <v>130</v>
      </c>
      <c r="L127" s="129"/>
      <c r="M127" s="62" t="s">
        <v>1</v>
      </c>
      <c r="N127" s="63" t="s">
        <v>38</v>
      </c>
      <c r="O127" s="63" t="s">
        <v>131</v>
      </c>
      <c r="P127" s="63" t="s">
        <v>132</v>
      </c>
      <c r="Q127" s="63" t="s">
        <v>133</v>
      </c>
      <c r="R127" s="63" t="s">
        <v>134</v>
      </c>
      <c r="S127" s="63" t="s">
        <v>135</v>
      </c>
      <c r="T127" s="64" t="s">
        <v>136</v>
      </c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63" s="2" customFormat="1" ht="22.8" customHeight="1">
      <c r="A128" s="29"/>
      <c r="B128" s="30"/>
      <c r="C128" s="69" t="s">
        <v>103</v>
      </c>
      <c r="D128" s="29"/>
      <c r="E128" s="29"/>
      <c r="F128" s="29"/>
      <c r="G128" s="29"/>
      <c r="H128" s="29"/>
      <c r="I128" s="29"/>
      <c r="J128" s="130">
        <f>BK128</f>
        <v>0</v>
      </c>
      <c r="K128" s="29"/>
      <c r="L128" s="30"/>
      <c r="M128" s="65"/>
      <c r="N128" s="56"/>
      <c r="O128" s="66"/>
      <c r="P128" s="131">
        <f>P129+P135+P139+P146</f>
        <v>0</v>
      </c>
      <c r="Q128" s="66"/>
      <c r="R128" s="131">
        <f>R129+R135+R139+R146</f>
        <v>884.82379999999989</v>
      </c>
      <c r="S128" s="66"/>
      <c r="T128" s="132">
        <f>T129+T135+T139+T146</f>
        <v>558.03800000000001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73</v>
      </c>
      <c r="AU128" s="14" t="s">
        <v>104</v>
      </c>
      <c r="BK128" s="133">
        <f>BK129+BK135+BK139+BK146</f>
        <v>0</v>
      </c>
    </row>
    <row r="129" spans="1:65" s="12" customFormat="1" ht="25.95" customHeight="1">
      <c r="B129" s="134"/>
      <c r="D129" s="135" t="s">
        <v>73</v>
      </c>
      <c r="E129" s="136" t="s">
        <v>137</v>
      </c>
      <c r="F129" s="136" t="s">
        <v>138</v>
      </c>
      <c r="I129" s="137"/>
      <c r="J129" s="138">
        <f>BK129</f>
        <v>0</v>
      </c>
      <c r="L129" s="134"/>
      <c r="M129" s="139"/>
      <c r="N129" s="140"/>
      <c r="O129" s="140"/>
      <c r="P129" s="141">
        <f>P130+P133</f>
        <v>0</v>
      </c>
      <c r="Q129" s="140"/>
      <c r="R129" s="141">
        <f>R130+R133</f>
        <v>0</v>
      </c>
      <c r="S129" s="140"/>
      <c r="T129" s="142">
        <f>T130+T133</f>
        <v>0</v>
      </c>
      <c r="AR129" s="135" t="s">
        <v>81</v>
      </c>
      <c r="AT129" s="143" t="s">
        <v>73</v>
      </c>
      <c r="AU129" s="143" t="s">
        <v>74</v>
      </c>
      <c r="AY129" s="135" t="s">
        <v>139</v>
      </c>
      <c r="BK129" s="144">
        <f>BK130+BK133</f>
        <v>0</v>
      </c>
    </row>
    <row r="130" spans="1:65" s="12" customFormat="1" ht="22.8" customHeight="1">
      <c r="B130" s="134"/>
      <c r="D130" s="135" t="s">
        <v>73</v>
      </c>
      <c r="E130" s="145" t="s">
        <v>140</v>
      </c>
      <c r="F130" s="145" t="s">
        <v>141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SUM(P131:P132)</f>
        <v>0</v>
      </c>
      <c r="Q130" s="140"/>
      <c r="R130" s="141">
        <f>SUM(R131:R132)</f>
        <v>0</v>
      </c>
      <c r="S130" s="140"/>
      <c r="T130" s="142">
        <f>SUM(T131:T132)</f>
        <v>0</v>
      </c>
      <c r="AR130" s="135" t="s">
        <v>81</v>
      </c>
      <c r="AT130" s="143" t="s">
        <v>73</v>
      </c>
      <c r="AU130" s="143" t="s">
        <v>81</v>
      </c>
      <c r="AY130" s="135" t="s">
        <v>139</v>
      </c>
      <c r="BK130" s="144">
        <f>SUM(BK131:BK132)</f>
        <v>0</v>
      </c>
    </row>
    <row r="131" spans="1:65" s="2" customFormat="1" ht="24.15" customHeight="1">
      <c r="A131" s="29"/>
      <c r="B131" s="147"/>
      <c r="C131" s="148" t="s">
        <v>81</v>
      </c>
      <c r="D131" s="148" t="s">
        <v>142</v>
      </c>
      <c r="E131" s="149" t="s">
        <v>143</v>
      </c>
      <c r="F131" s="150" t="s">
        <v>144</v>
      </c>
      <c r="G131" s="151" t="s">
        <v>145</v>
      </c>
      <c r="H131" s="152">
        <v>40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146</v>
      </c>
      <c r="AT131" s="160" t="s">
        <v>142</v>
      </c>
      <c r="AU131" s="160" t="s">
        <v>147</v>
      </c>
      <c r="AY131" s="14" t="s">
        <v>139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147</v>
      </c>
      <c r="BK131" s="161">
        <f>ROUND(I131*H131,2)</f>
        <v>0</v>
      </c>
      <c r="BL131" s="14" t="s">
        <v>146</v>
      </c>
      <c r="BM131" s="160" t="s">
        <v>481</v>
      </c>
    </row>
    <row r="132" spans="1:65" s="2" customFormat="1" ht="24.15" customHeight="1">
      <c r="A132" s="29"/>
      <c r="B132" s="147"/>
      <c r="C132" s="148" t="s">
        <v>147</v>
      </c>
      <c r="D132" s="148" t="s">
        <v>142</v>
      </c>
      <c r="E132" s="149" t="s">
        <v>149</v>
      </c>
      <c r="F132" s="150" t="s">
        <v>150</v>
      </c>
      <c r="G132" s="151" t="s">
        <v>145</v>
      </c>
      <c r="H132" s="152">
        <v>40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146</v>
      </c>
      <c r="AT132" s="160" t="s">
        <v>142</v>
      </c>
      <c r="AU132" s="160" t="s">
        <v>147</v>
      </c>
      <c r="AY132" s="14" t="s">
        <v>139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147</v>
      </c>
      <c r="BK132" s="161">
        <f>ROUND(I132*H132,2)</f>
        <v>0</v>
      </c>
      <c r="BL132" s="14" t="s">
        <v>146</v>
      </c>
      <c r="BM132" s="160" t="s">
        <v>482</v>
      </c>
    </row>
    <row r="133" spans="1:65" s="12" customFormat="1" ht="22.8" customHeight="1">
      <c r="B133" s="134"/>
      <c r="D133" s="135" t="s">
        <v>73</v>
      </c>
      <c r="E133" s="145" t="s">
        <v>164</v>
      </c>
      <c r="F133" s="145" t="s">
        <v>165</v>
      </c>
      <c r="I133" s="137"/>
      <c r="J133" s="146">
        <f>BK133</f>
        <v>0</v>
      </c>
      <c r="L133" s="134"/>
      <c r="M133" s="139"/>
      <c r="N133" s="140"/>
      <c r="O133" s="140"/>
      <c r="P133" s="141">
        <f>P134</f>
        <v>0</v>
      </c>
      <c r="Q133" s="140"/>
      <c r="R133" s="141">
        <f>R134</f>
        <v>0</v>
      </c>
      <c r="S133" s="140"/>
      <c r="T133" s="142">
        <f>T134</f>
        <v>0</v>
      </c>
      <c r="AR133" s="135" t="s">
        <v>81</v>
      </c>
      <c r="AT133" s="143" t="s">
        <v>73</v>
      </c>
      <c r="AU133" s="143" t="s">
        <v>81</v>
      </c>
      <c r="AY133" s="135" t="s">
        <v>139</v>
      </c>
      <c r="BK133" s="144">
        <f>BK134</f>
        <v>0</v>
      </c>
    </row>
    <row r="134" spans="1:65" s="2" customFormat="1" ht="24.15" customHeight="1">
      <c r="A134" s="29"/>
      <c r="B134" s="147"/>
      <c r="C134" s="148" t="s">
        <v>154</v>
      </c>
      <c r="D134" s="148" t="s">
        <v>142</v>
      </c>
      <c r="E134" s="149" t="s">
        <v>167</v>
      </c>
      <c r="F134" s="150" t="s">
        <v>168</v>
      </c>
      <c r="G134" s="151" t="s">
        <v>169</v>
      </c>
      <c r="H134" s="152">
        <v>75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40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146</v>
      </c>
      <c r="AT134" s="160" t="s">
        <v>142</v>
      </c>
      <c r="AU134" s="160" t="s">
        <v>147</v>
      </c>
      <c r="AY134" s="14" t="s">
        <v>139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147</v>
      </c>
      <c r="BK134" s="161">
        <f>ROUND(I134*H134,2)</f>
        <v>0</v>
      </c>
      <c r="BL134" s="14" t="s">
        <v>146</v>
      </c>
      <c r="BM134" s="160" t="s">
        <v>483</v>
      </c>
    </row>
    <row r="135" spans="1:65" s="12" customFormat="1" ht="25.95" customHeight="1">
      <c r="B135" s="134"/>
      <c r="D135" s="135" t="s">
        <v>73</v>
      </c>
      <c r="E135" s="136" t="s">
        <v>171</v>
      </c>
      <c r="F135" s="136" t="s">
        <v>172</v>
      </c>
      <c r="I135" s="137"/>
      <c r="J135" s="138">
        <f>BK135</f>
        <v>0</v>
      </c>
      <c r="L135" s="134"/>
      <c r="M135" s="139"/>
      <c r="N135" s="140"/>
      <c r="O135" s="140"/>
      <c r="P135" s="141">
        <f>P136</f>
        <v>0</v>
      </c>
      <c r="Q135" s="140"/>
      <c r="R135" s="141">
        <f>R136</f>
        <v>2.52E-2</v>
      </c>
      <c r="S135" s="140"/>
      <c r="T135" s="142">
        <f>T136</f>
        <v>0</v>
      </c>
      <c r="AR135" s="135" t="s">
        <v>81</v>
      </c>
      <c r="AT135" s="143" t="s">
        <v>73</v>
      </c>
      <c r="AU135" s="143" t="s">
        <v>74</v>
      </c>
      <c r="AY135" s="135" t="s">
        <v>139</v>
      </c>
      <c r="BK135" s="144">
        <f>BK136</f>
        <v>0</v>
      </c>
    </row>
    <row r="136" spans="1:65" s="12" customFormat="1" ht="22.8" customHeight="1">
      <c r="B136" s="134"/>
      <c r="D136" s="135" t="s">
        <v>73</v>
      </c>
      <c r="E136" s="145" t="s">
        <v>173</v>
      </c>
      <c r="F136" s="145" t="s">
        <v>174</v>
      </c>
      <c r="I136" s="137"/>
      <c r="J136" s="146">
        <f>BK136</f>
        <v>0</v>
      </c>
      <c r="L136" s="134"/>
      <c r="M136" s="139"/>
      <c r="N136" s="140"/>
      <c r="O136" s="140"/>
      <c r="P136" s="141">
        <f>SUM(P137:P138)</f>
        <v>0</v>
      </c>
      <c r="Q136" s="140"/>
      <c r="R136" s="141">
        <f>SUM(R137:R138)</f>
        <v>2.52E-2</v>
      </c>
      <c r="S136" s="140"/>
      <c r="T136" s="142">
        <f>SUM(T137:T138)</f>
        <v>0</v>
      </c>
      <c r="AR136" s="135" t="s">
        <v>81</v>
      </c>
      <c r="AT136" s="143" t="s">
        <v>73</v>
      </c>
      <c r="AU136" s="143" t="s">
        <v>81</v>
      </c>
      <c r="AY136" s="135" t="s">
        <v>139</v>
      </c>
      <c r="BK136" s="144">
        <f>SUM(BK137:BK138)</f>
        <v>0</v>
      </c>
    </row>
    <row r="137" spans="1:65" s="2" customFormat="1" ht="24.15" customHeight="1">
      <c r="A137" s="29"/>
      <c r="B137" s="147"/>
      <c r="C137" s="148" t="s">
        <v>146</v>
      </c>
      <c r="D137" s="148" t="s">
        <v>142</v>
      </c>
      <c r="E137" s="149" t="s">
        <v>176</v>
      </c>
      <c r="F137" s="150" t="s">
        <v>177</v>
      </c>
      <c r="G137" s="151" t="s">
        <v>169</v>
      </c>
      <c r="H137" s="152">
        <v>75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40</v>
      </c>
      <c r="O137" s="58"/>
      <c r="P137" s="158">
        <f>O137*H137</f>
        <v>0</v>
      </c>
      <c r="Q137" s="158">
        <v>3.0000000000000001E-5</v>
      </c>
      <c r="R137" s="158">
        <f>Q137*H137</f>
        <v>2.2500000000000003E-3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146</v>
      </c>
      <c r="AT137" s="160" t="s">
        <v>142</v>
      </c>
      <c r="AU137" s="160" t="s">
        <v>147</v>
      </c>
      <c r="AY137" s="14" t="s">
        <v>139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147</v>
      </c>
      <c r="BK137" s="161">
        <f>ROUND(I137*H137,2)</f>
        <v>0</v>
      </c>
      <c r="BL137" s="14" t="s">
        <v>146</v>
      </c>
      <c r="BM137" s="160" t="s">
        <v>484</v>
      </c>
    </row>
    <row r="138" spans="1:65" s="2" customFormat="1" ht="16.5" customHeight="1">
      <c r="A138" s="29"/>
      <c r="B138" s="147"/>
      <c r="C138" s="162" t="s">
        <v>166</v>
      </c>
      <c r="D138" s="162" t="s">
        <v>158</v>
      </c>
      <c r="E138" s="163" t="s">
        <v>180</v>
      </c>
      <c r="F138" s="164" t="s">
        <v>181</v>
      </c>
      <c r="G138" s="165" t="s">
        <v>169</v>
      </c>
      <c r="H138" s="166">
        <v>76.5</v>
      </c>
      <c r="I138" s="167"/>
      <c r="J138" s="168">
        <f>ROUND(I138*H138,2)</f>
        <v>0</v>
      </c>
      <c r="K138" s="169"/>
      <c r="L138" s="170"/>
      <c r="M138" s="171" t="s">
        <v>1</v>
      </c>
      <c r="N138" s="172" t="s">
        <v>40</v>
      </c>
      <c r="O138" s="58"/>
      <c r="P138" s="158">
        <f>O138*H138</f>
        <v>0</v>
      </c>
      <c r="Q138" s="158">
        <v>2.9999999999999997E-4</v>
      </c>
      <c r="R138" s="158">
        <f>Q138*H138</f>
        <v>2.2949999999999998E-2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162</v>
      </c>
      <c r="AT138" s="160" t="s">
        <v>158</v>
      </c>
      <c r="AU138" s="160" t="s">
        <v>147</v>
      </c>
      <c r="AY138" s="14" t="s">
        <v>139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147</v>
      </c>
      <c r="BK138" s="161">
        <f>ROUND(I138*H138,2)</f>
        <v>0</v>
      </c>
      <c r="BL138" s="14" t="s">
        <v>146</v>
      </c>
      <c r="BM138" s="160" t="s">
        <v>485</v>
      </c>
    </row>
    <row r="139" spans="1:65" s="12" customFormat="1" ht="25.95" customHeight="1">
      <c r="B139" s="134"/>
      <c r="D139" s="135" t="s">
        <v>73</v>
      </c>
      <c r="E139" s="136" t="s">
        <v>183</v>
      </c>
      <c r="F139" s="136" t="s">
        <v>184</v>
      </c>
      <c r="I139" s="137"/>
      <c r="J139" s="138">
        <f>BK139</f>
        <v>0</v>
      </c>
      <c r="L139" s="134"/>
      <c r="M139" s="139"/>
      <c r="N139" s="140"/>
      <c r="O139" s="140"/>
      <c r="P139" s="141">
        <f>P140+P143</f>
        <v>0</v>
      </c>
      <c r="Q139" s="140"/>
      <c r="R139" s="141">
        <f>R140+R143</f>
        <v>0.72501000000000004</v>
      </c>
      <c r="S139" s="140"/>
      <c r="T139" s="142">
        <f>T140+T143</f>
        <v>558.03800000000001</v>
      </c>
      <c r="AR139" s="135" t="s">
        <v>81</v>
      </c>
      <c r="AT139" s="143" t="s">
        <v>73</v>
      </c>
      <c r="AU139" s="143" t="s">
        <v>74</v>
      </c>
      <c r="AY139" s="135" t="s">
        <v>139</v>
      </c>
      <c r="BK139" s="144">
        <f>BK140+BK143</f>
        <v>0</v>
      </c>
    </row>
    <row r="140" spans="1:65" s="12" customFormat="1" ht="22.8" customHeight="1">
      <c r="B140" s="134"/>
      <c r="D140" s="135" t="s">
        <v>73</v>
      </c>
      <c r="E140" s="145" t="s">
        <v>195</v>
      </c>
      <c r="F140" s="145" t="s">
        <v>196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SUM(P141:P142)</f>
        <v>0</v>
      </c>
      <c r="Q140" s="140"/>
      <c r="R140" s="141">
        <f>SUM(R141:R142)</f>
        <v>0</v>
      </c>
      <c r="S140" s="140"/>
      <c r="T140" s="142">
        <f>SUM(T141:T142)</f>
        <v>0</v>
      </c>
      <c r="AR140" s="135" t="s">
        <v>81</v>
      </c>
      <c r="AT140" s="143" t="s">
        <v>73</v>
      </c>
      <c r="AU140" s="143" t="s">
        <v>81</v>
      </c>
      <c r="AY140" s="135" t="s">
        <v>139</v>
      </c>
      <c r="BK140" s="144">
        <f>SUM(BK141:BK142)</f>
        <v>0</v>
      </c>
    </row>
    <row r="141" spans="1:65" s="2" customFormat="1" ht="33" customHeight="1">
      <c r="A141" s="29"/>
      <c r="B141" s="147"/>
      <c r="C141" s="148" t="s">
        <v>175</v>
      </c>
      <c r="D141" s="148" t="s">
        <v>142</v>
      </c>
      <c r="E141" s="149" t="s">
        <v>198</v>
      </c>
      <c r="F141" s="150" t="s">
        <v>199</v>
      </c>
      <c r="G141" s="151" t="s">
        <v>161</v>
      </c>
      <c r="H141" s="152">
        <v>558.03800000000001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146</v>
      </c>
      <c r="AT141" s="160" t="s">
        <v>142</v>
      </c>
      <c r="AU141" s="160" t="s">
        <v>147</v>
      </c>
      <c r="AY141" s="14" t="s">
        <v>139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147</v>
      </c>
      <c r="BK141" s="161">
        <f>ROUND(I141*H141,2)</f>
        <v>0</v>
      </c>
      <c r="BL141" s="14" t="s">
        <v>146</v>
      </c>
      <c r="BM141" s="160" t="s">
        <v>486</v>
      </c>
    </row>
    <row r="142" spans="1:65" s="2" customFormat="1" ht="24.15" customHeight="1">
      <c r="A142" s="29"/>
      <c r="B142" s="147"/>
      <c r="C142" s="148" t="s">
        <v>179</v>
      </c>
      <c r="D142" s="148" t="s">
        <v>142</v>
      </c>
      <c r="E142" s="149" t="s">
        <v>202</v>
      </c>
      <c r="F142" s="150" t="s">
        <v>203</v>
      </c>
      <c r="G142" s="151" t="s">
        <v>161</v>
      </c>
      <c r="H142" s="152">
        <v>2790.19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146</v>
      </c>
      <c r="AT142" s="160" t="s">
        <v>142</v>
      </c>
      <c r="AU142" s="160" t="s">
        <v>147</v>
      </c>
      <c r="AY142" s="14" t="s">
        <v>139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147</v>
      </c>
      <c r="BK142" s="161">
        <f>ROUND(I142*H142,2)</f>
        <v>0</v>
      </c>
      <c r="BL142" s="14" t="s">
        <v>146</v>
      </c>
      <c r="BM142" s="160" t="s">
        <v>487</v>
      </c>
    </row>
    <row r="143" spans="1:65" s="12" customFormat="1" ht="22.8" customHeight="1">
      <c r="B143" s="134"/>
      <c r="D143" s="135" t="s">
        <v>73</v>
      </c>
      <c r="E143" s="145" t="s">
        <v>205</v>
      </c>
      <c r="F143" s="145" t="s">
        <v>206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SUM(P144:P145)</f>
        <v>0</v>
      </c>
      <c r="Q143" s="140"/>
      <c r="R143" s="141">
        <f>SUM(R144:R145)</f>
        <v>0.72501000000000004</v>
      </c>
      <c r="S143" s="140"/>
      <c r="T143" s="142">
        <f>SUM(T144:T145)</f>
        <v>558.03800000000001</v>
      </c>
      <c r="AR143" s="135" t="s">
        <v>81</v>
      </c>
      <c r="AT143" s="143" t="s">
        <v>73</v>
      </c>
      <c r="AU143" s="143" t="s">
        <v>81</v>
      </c>
      <c r="AY143" s="135" t="s">
        <v>139</v>
      </c>
      <c r="BK143" s="144">
        <f>SUM(BK144:BK145)</f>
        <v>0</v>
      </c>
    </row>
    <row r="144" spans="1:65" s="2" customFormat="1" ht="24.15" customHeight="1">
      <c r="A144" s="29"/>
      <c r="B144" s="147"/>
      <c r="C144" s="148" t="s">
        <v>162</v>
      </c>
      <c r="D144" s="148" t="s">
        <v>142</v>
      </c>
      <c r="E144" s="149" t="s">
        <v>208</v>
      </c>
      <c r="F144" s="150" t="s">
        <v>209</v>
      </c>
      <c r="G144" s="151" t="s">
        <v>161</v>
      </c>
      <c r="H144" s="152">
        <v>558.03800000000001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146</v>
      </c>
      <c r="AT144" s="160" t="s">
        <v>142</v>
      </c>
      <c r="AU144" s="160" t="s">
        <v>147</v>
      </c>
      <c r="AY144" s="14" t="s">
        <v>139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147</v>
      </c>
      <c r="BK144" s="161">
        <f>ROUND(I144*H144,2)</f>
        <v>0</v>
      </c>
      <c r="BL144" s="14" t="s">
        <v>146</v>
      </c>
      <c r="BM144" s="160" t="s">
        <v>488</v>
      </c>
    </row>
    <row r="145" spans="1:65" s="2" customFormat="1" ht="37.799999999999997" customHeight="1">
      <c r="A145" s="29"/>
      <c r="B145" s="147"/>
      <c r="C145" s="148" t="s">
        <v>190</v>
      </c>
      <c r="D145" s="148" t="s">
        <v>142</v>
      </c>
      <c r="E145" s="149" t="s">
        <v>212</v>
      </c>
      <c r="F145" s="150" t="s">
        <v>213</v>
      </c>
      <c r="G145" s="151" t="s">
        <v>169</v>
      </c>
      <c r="H145" s="152">
        <v>2197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3.3E-4</v>
      </c>
      <c r="R145" s="158">
        <f>Q145*H145</f>
        <v>0.72501000000000004</v>
      </c>
      <c r="S145" s="158">
        <v>0.254</v>
      </c>
      <c r="T145" s="159">
        <f>S145*H145</f>
        <v>558.03800000000001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146</v>
      </c>
      <c r="AT145" s="160" t="s">
        <v>142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489</v>
      </c>
    </row>
    <row r="146" spans="1:65" s="12" customFormat="1" ht="25.95" customHeight="1">
      <c r="B146" s="134"/>
      <c r="D146" s="135" t="s">
        <v>73</v>
      </c>
      <c r="E146" s="136" t="s">
        <v>238</v>
      </c>
      <c r="F146" s="136" t="s">
        <v>239</v>
      </c>
      <c r="I146" s="137"/>
      <c r="J146" s="138">
        <f>BK146</f>
        <v>0</v>
      </c>
      <c r="L146" s="134"/>
      <c r="M146" s="139"/>
      <c r="N146" s="140"/>
      <c r="O146" s="140"/>
      <c r="P146" s="141">
        <f>P147+P150+P155</f>
        <v>0</v>
      </c>
      <c r="Q146" s="140"/>
      <c r="R146" s="141">
        <f>R147+R150+R155</f>
        <v>884.07358999999985</v>
      </c>
      <c r="S146" s="140"/>
      <c r="T146" s="142">
        <f>T147+T150+T155</f>
        <v>0</v>
      </c>
      <c r="AR146" s="135" t="s">
        <v>81</v>
      </c>
      <c r="AT146" s="143" t="s">
        <v>73</v>
      </c>
      <c r="AU146" s="143" t="s">
        <v>74</v>
      </c>
      <c r="AY146" s="135" t="s">
        <v>139</v>
      </c>
      <c r="BK146" s="144">
        <f>BK147+BK150+BK155</f>
        <v>0</v>
      </c>
    </row>
    <row r="147" spans="1:65" s="12" customFormat="1" ht="22.8" customHeight="1">
      <c r="B147" s="134"/>
      <c r="D147" s="135" t="s">
        <v>73</v>
      </c>
      <c r="E147" s="145" t="s">
        <v>240</v>
      </c>
      <c r="F147" s="145" t="s">
        <v>241</v>
      </c>
      <c r="I147" s="137"/>
      <c r="J147" s="146">
        <f>BK147</f>
        <v>0</v>
      </c>
      <c r="L147" s="134"/>
      <c r="M147" s="139"/>
      <c r="N147" s="140"/>
      <c r="O147" s="140"/>
      <c r="P147" s="141">
        <f>SUM(P148:P149)</f>
        <v>0</v>
      </c>
      <c r="Q147" s="140"/>
      <c r="R147" s="141">
        <f>SUM(R148:R149)</f>
        <v>62.4345</v>
      </c>
      <c r="S147" s="140"/>
      <c r="T147" s="142">
        <f>SUM(T148:T149)</f>
        <v>0</v>
      </c>
      <c r="AR147" s="135" t="s">
        <v>81</v>
      </c>
      <c r="AT147" s="143" t="s">
        <v>73</v>
      </c>
      <c r="AU147" s="143" t="s">
        <v>81</v>
      </c>
      <c r="AY147" s="135" t="s">
        <v>139</v>
      </c>
      <c r="BK147" s="144">
        <f>SUM(BK148:BK149)</f>
        <v>0</v>
      </c>
    </row>
    <row r="148" spans="1:65" s="2" customFormat="1" ht="24.15" customHeight="1">
      <c r="A148" s="29"/>
      <c r="B148" s="147"/>
      <c r="C148" s="148" t="s">
        <v>197</v>
      </c>
      <c r="D148" s="148" t="s">
        <v>142</v>
      </c>
      <c r="E148" s="149" t="s">
        <v>243</v>
      </c>
      <c r="F148" s="150" t="s">
        <v>244</v>
      </c>
      <c r="G148" s="151" t="s">
        <v>169</v>
      </c>
      <c r="H148" s="152">
        <v>75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0.37080000000000002</v>
      </c>
      <c r="R148" s="158">
        <f>Q148*H148</f>
        <v>27.810000000000002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146</v>
      </c>
      <c r="AT148" s="160" t="s">
        <v>142</v>
      </c>
      <c r="AU148" s="160" t="s">
        <v>147</v>
      </c>
      <c r="AY148" s="14" t="s">
        <v>139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147</v>
      </c>
      <c r="BK148" s="161">
        <f>ROUND(I148*H148,2)</f>
        <v>0</v>
      </c>
      <c r="BL148" s="14" t="s">
        <v>146</v>
      </c>
      <c r="BM148" s="160" t="s">
        <v>490</v>
      </c>
    </row>
    <row r="149" spans="1:65" s="2" customFormat="1" ht="24.15" customHeight="1">
      <c r="A149" s="29"/>
      <c r="B149" s="147"/>
      <c r="C149" s="148" t="s">
        <v>201</v>
      </c>
      <c r="D149" s="148" t="s">
        <v>142</v>
      </c>
      <c r="E149" s="149" t="s">
        <v>345</v>
      </c>
      <c r="F149" s="150" t="s">
        <v>491</v>
      </c>
      <c r="G149" s="151" t="s">
        <v>169</v>
      </c>
      <c r="H149" s="152">
        <v>75</v>
      </c>
      <c r="I149" s="153"/>
      <c r="J149" s="154">
        <f>ROUND(I149*H149,2)</f>
        <v>0</v>
      </c>
      <c r="K149" s="155"/>
      <c r="L149" s="30"/>
      <c r="M149" s="156" t="s">
        <v>1</v>
      </c>
      <c r="N149" s="157" t="s">
        <v>40</v>
      </c>
      <c r="O149" s="58"/>
      <c r="P149" s="158">
        <f>O149*H149</f>
        <v>0</v>
      </c>
      <c r="Q149" s="158">
        <v>0.46166000000000001</v>
      </c>
      <c r="R149" s="158">
        <f>Q149*H149</f>
        <v>34.624499999999998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146</v>
      </c>
      <c r="AT149" s="160" t="s">
        <v>142</v>
      </c>
      <c r="AU149" s="160" t="s">
        <v>147</v>
      </c>
      <c r="AY149" s="14" t="s">
        <v>139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147</v>
      </c>
      <c r="BK149" s="161">
        <f>ROUND(I149*H149,2)</f>
        <v>0</v>
      </c>
      <c r="BL149" s="14" t="s">
        <v>146</v>
      </c>
      <c r="BM149" s="160" t="s">
        <v>492</v>
      </c>
    </row>
    <row r="150" spans="1:65" s="12" customFormat="1" ht="22.8" customHeight="1">
      <c r="B150" s="134"/>
      <c r="D150" s="135" t="s">
        <v>73</v>
      </c>
      <c r="E150" s="145" t="s">
        <v>250</v>
      </c>
      <c r="F150" s="145" t="s">
        <v>251</v>
      </c>
      <c r="I150" s="137"/>
      <c r="J150" s="146">
        <f>BK150</f>
        <v>0</v>
      </c>
      <c r="L150" s="134"/>
      <c r="M150" s="139"/>
      <c r="N150" s="140"/>
      <c r="O150" s="140"/>
      <c r="P150" s="141">
        <f>SUM(P151:P154)</f>
        <v>0</v>
      </c>
      <c r="Q150" s="140"/>
      <c r="R150" s="141">
        <f>SUM(R151:R154)</f>
        <v>787.75141999999994</v>
      </c>
      <c r="S150" s="140"/>
      <c r="T150" s="142">
        <f>SUM(T151:T154)</f>
        <v>0</v>
      </c>
      <c r="AR150" s="135" t="s">
        <v>81</v>
      </c>
      <c r="AT150" s="143" t="s">
        <v>73</v>
      </c>
      <c r="AU150" s="143" t="s">
        <v>81</v>
      </c>
      <c r="AY150" s="135" t="s">
        <v>139</v>
      </c>
      <c r="BK150" s="144">
        <f>SUM(BK151:BK154)</f>
        <v>0</v>
      </c>
    </row>
    <row r="151" spans="1:65" s="2" customFormat="1" ht="33" customHeight="1">
      <c r="A151" s="29"/>
      <c r="B151" s="147"/>
      <c r="C151" s="148" t="s">
        <v>207</v>
      </c>
      <c r="D151" s="148" t="s">
        <v>142</v>
      </c>
      <c r="E151" s="149" t="s">
        <v>252</v>
      </c>
      <c r="F151" s="150" t="s">
        <v>253</v>
      </c>
      <c r="G151" s="151" t="s">
        <v>169</v>
      </c>
      <c r="H151" s="152">
        <v>2269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40</v>
      </c>
      <c r="O151" s="58"/>
      <c r="P151" s="158">
        <f>O151*H151</f>
        <v>0</v>
      </c>
      <c r="Q151" s="158">
        <v>6.0099999999999997E-3</v>
      </c>
      <c r="R151" s="158">
        <f>Q151*H151</f>
        <v>13.63669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146</v>
      </c>
      <c r="AT151" s="160" t="s">
        <v>142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493</v>
      </c>
    </row>
    <row r="152" spans="1:65" s="2" customFormat="1" ht="33" customHeight="1">
      <c r="A152" s="29"/>
      <c r="B152" s="147"/>
      <c r="C152" s="148" t="s">
        <v>211</v>
      </c>
      <c r="D152" s="148" t="s">
        <v>142</v>
      </c>
      <c r="E152" s="149" t="s">
        <v>255</v>
      </c>
      <c r="F152" s="150" t="s">
        <v>256</v>
      </c>
      <c r="G152" s="151" t="s">
        <v>169</v>
      </c>
      <c r="H152" s="152">
        <v>2269</v>
      </c>
      <c r="I152" s="153"/>
      <c r="J152" s="154">
        <f>ROUND(I152*H152,2)</f>
        <v>0</v>
      </c>
      <c r="K152" s="155"/>
      <c r="L152" s="30"/>
      <c r="M152" s="156" t="s">
        <v>1</v>
      </c>
      <c r="N152" s="157" t="s">
        <v>40</v>
      </c>
      <c r="O152" s="58"/>
      <c r="P152" s="158">
        <f>O152*H152</f>
        <v>0</v>
      </c>
      <c r="Q152" s="158">
        <v>5.1000000000000004E-4</v>
      </c>
      <c r="R152" s="158">
        <f>Q152*H152</f>
        <v>1.1571900000000002</v>
      </c>
      <c r="S152" s="158">
        <v>0</v>
      </c>
      <c r="T152" s="159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146</v>
      </c>
      <c r="AT152" s="160" t="s">
        <v>142</v>
      </c>
      <c r="AU152" s="160" t="s">
        <v>147</v>
      </c>
      <c r="AY152" s="14" t="s">
        <v>139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4" t="s">
        <v>147</v>
      </c>
      <c r="BK152" s="161">
        <f>ROUND(I152*H152,2)</f>
        <v>0</v>
      </c>
      <c r="BL152" s="14" t="s">
        <v>146</v>
      </c>
      <c r="BM152" s="160" t="s">
        <v>494</v>
      </c>
    </row>
    <row r="153" spans="1:65" s="2" customFormat="1" ht="33" customHeight="1">
      <c r="A153" s="29"/>
      <c r="B153" s="147"/>
      <c r="C153" s="148" t="s">
        <v>218</v>
      </c>
      <c r="D153" s="148" t="s">
        <v>142</v>
      </c>
      <c r="E153" s="149" t="s">
        <v>258</v>
      </c>
      <c r="F153" s="150" t="s">
        <v>259</v>
      </c>
      <c r="G153" s="151" t="s">
        <v>169</v>
      </c>
      <c r="H153" s="152">
        <v>2269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>O153*H153</f>
        <v>0</v>
      </c>
      <c r="Q153" s="158">
        <v>0.12966</v>
      </c>
      <c r="R153" s="158">
        <f>Q153*H153</f>
        <v>294.19853999999998</v>
      </c>
      <c r="S153" s="158">
        <v>0</v>
      </c>
      <c r="T153" s="159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146</v>
      </c>
      <c r="AT153" s="160" t="s">
        <v>142</v>
      </c>
      <c r="AU153" s="160" t="s">
        <v>147</v>
      </c>
      <c r="AY153" s="14" t="s">
        <v>139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147</v>
      </c>
      <c r="BK153" s="161">
        <f>ROUND(I153*H153,2)</f>
        <v>0</v>
      </c>
      <c r="BL153" s="14" t="s">
        <v>146</v>
      </c>
      <c r="BM153" s="160" t="s">
        <v>495</v>
      </c>
    </row>
    <row r="154" spans="1:65" s="2" customFormat="1" ht="37.799999999999997" customHeight="1">
      <c r="A154" s="29"/>
      <c r="B154" s="147"/>
      <c r="C154" s="148" t="s">
        <v>223</v>
      </c>
      <c r="D154" s="148" t="s">
        <v>142</v>
      </c>
      <c r="E154" s="149" t="s">
        <v>262</v>
      </c>
      <c r="F154" s="150" t="s">
        <v>263</v>
      </c>
      <c r="G154" s="151" t="s">
        <v>169</v>
      </c>
      <c r="H154" s="152">
        <v>2269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40</v>
      </c>
      <c r="O154" s="58"/>
      <c r="P154" s="158">
        <f>O154*H154</f>
        <v>0</v>
      </c>
      <c r="Q154" s="158">
        <v>0.21099999999999999</v>
      </c>
      <c r="R154" s="158">
        <f>Q154*H154</f>
        <v>478.75899999999996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146</v>
      </c>
      <c r="AT154" s="160" t="s">
        <v>142</v>
      </c>
      <c r="AU154" s="160" t="s">
        <v>147</v>
      </c>
      <c r="AY154" s="14" t="s">
        <v>139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147</v>
      </c>
      <c r="BK154" s="161">
        <f>ROUND(I154*H154,2)</f>
        <v>0</v>
      </c>
      <c r="BL154" s="14" t="s">
        <v>146</v>
      </c>
      <c r="BM154" s="160" t="s">
        <v>496</v>
      </c>
    </row>
    <row r="155" spans="1:65" s="12" customFormat="1" ht="22.8" customHeight="1">
      <c r="B155" s="134"/>
      <c r="D155" s="135" t="s">
        <v>73</v>
      </c>
      <c r="E155" s="145" t="s">
        <v>265</v>
      </c>
      <c r="F155" s="145" t="s">
        <v>230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SUM(P156:P159)</f>
        <v>0</v>
      </c>
      <c r="Q155" s="140"/>
      <c r="R155" s="141">
        <f>SUM(R156:R159)</f>
        <v>33.88767</v>
      </c>
      <c r="S155" s="140"/>
      <c r="T155" s="142">
        <f>SUM(T156:T159)</f>
        <v>0</v>
      </c>
      <c r="AR155" s="135" t="s">
        <v>81</v>
      </c>
      <c r="AT155" s="143" t="s">
        <v>73</v>
      </c>
      <c r="AU155" s="143" t="s">
        <v>81</v>
      </c>
      <c r="AY155" s="135" t="s">
        <v>139</v>
      </c>
      <c r="BK155" s="144">
        <f>SUM(BK156:BK159)</f>
        <v>0</v>
      </c>
    </row>
    <row r="156" spans="1:65" s="2" customFormat="1" ht="24.15" customHeight="1">
      <c r="A156" s="29"/>
      <c r="B156" s="147"/>
      <c r="C156" s="148" t="s">
        <v>231</v>
      </c>
      <c r="D156" s="148" t="s">
        <v>142</v>
      </c>
      <c r="E156" s="149" t="s">
        <v>267</v>
      </c>
      <c r="F156" s="150" t="s">
        <v>268</v>
      </c>
      <c r="G156" s="151" t="s">
        <v>269</v>
      </c>
      <c r="H156" s="152">
        <v>1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40</v>
      </c>
      <c r="O156" s="58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146</v>
      </c>
      <c r="AT156" s="160" t="s">
        <v>142</v>
      </c>
      <c r="AU156" s="160" t="s">
        <v>147</v>
      </c>
      <c r="AY156" s="14" t="s">
        <v>139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147</v>
      </c>
      <c r="BK156" s="161">
        <f>ROUND(I156*H156,2)</f>
        <v>0</v>
      </c>
      <c r="BL156" s="14" t="s">
        <v>146</v>
      </c>
      <c r="BM156" s="160" t="s">
        <v>497</v>
      </c>
    </row>
    <row r="157" spans="1:65" s="2" customFormat="1" ht="33" customHeight="1">
      <c r="A157" s="29"/>
      <c r="B157" s="147"/>
      <c r="C157" s="148" t="s">
        <v>235</v>
      </c>
      <c r="D157" s="148" t="s">
        <v>142</v>
      </c>
      <c r="E157" s="149" t="s">
        <v>280</v>
      </c>
      <c r="F157" s="150" t="s">
        <v>281</v>
      </c>
      <c r="G157" s="151" t="s">
        <v>193</v>
      </c>
      <c r="H157" s="152">
        <v>69</v>
      </c>
      <c r="I157" s="153"/>
      <c r="J157" s="154">
        <f>ROUND(I157*H157,2)</f>
        <v>0</v>
      </c>
      <c r="K157" s="155"/>
      <c r="L157" s="30"/>
      <c r="M157" s="156" t="s">
        <v>1</v>
      </c>
      <c r="N157" s="157" t="s">
        <v>40</v>
      </c>
      <c r="O157" s="58"/>
      <c r="P157" s="158">
        <f>O157*H157</f>
        <v>0</v>
      </c>
      <c r="Q157" s="158">
        <v>0.19843</v>
      </c>
      <c r="R157" s="158">
        <f>Q157*H157</f>
        <v>13.69167</v>
      </c>
      <c r="S157" s="158">
        <v>0</v>
      </c>
      <c r="T157" s="159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146</v>
      </c>
      <c r="AT157" s="160" t="s">
        <v>142</v>
      </c>
      <c r="AU157" s="160" t="s">
        <v>147</v>
      </c>
      <c r="AY157" s="14" t="s">
        <v>139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147</v>
      </c>
      <c r="BK157" s="161">
        <f>ROUND(I157*H157,2)</f>
        <v>0</v>
      </c>
      <c r="BL157" s="14" t="s">
        <v>146</v>
      </c>
      <c r="BM157" s="160" t="s">
        <v>498</v>
      </c>
    </row>
    <row r="158" spans="1:65" s="2" customFormat="1" ht="21.75" customHeight="1">
      <c r="A158" s="29"/>
      <c r="B158" s="147"/>
      <c r="C158" s="162" t="s">
        <v>242</v>
      </c>
      <c r="D158" s="162" t="s">
        <v>158</v>
      </c>
      <c r="E158" s="163" t="s">
        <v>284</v>
      </c>
      <c r="F158" s="164" t="s">
        <v>285</v>
      </c>
      <c r="G158" s="165" t="s">
        <v>221</v>
      </c>
      <c r="H158" s="166">
        <v>69.69</v>
      </c>
      <c r="I158" s="167"/>
      <c r="J158" s="168">
        <f>ROUND(I158*H158,2)</f>
        <v>0</v>
      </c>
      <c r="K158" s="169"/>
      <c r="L158" s="170"/>
      <c r="M158" s="171" t="s">
        <v>1</v>
      </c>
      <c r="N158" s="172" t="s">
        <v>40</v>
      </c>
      <c r="O158" s="58"/>
      <c r="P158" s="158">
        <f>O158*H158</f>
        <v>0</v>
      </c>
      <c r="Q158" s="158">
        <v>8.1000000000000003E-2</v>
      </c>
      <c r="R158" s="158">
        <f>Q158*H158</f>
        <v>5.6448900000000002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162</v>
      </c>
      <c r="AT158" s="160" t="s">
        <v>158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499</v>
      </c>
    </row>
    <row r="159" spans="1:65" s="2" customFormat="1" ht="33" customHeight="1">
      <c r="A159" s="29"/>
      <c r="B159" s="147"/>
      <c r="C159" s="148" t="s">
        <v>246</v>
      </c>
      <c r="D159" s="148" t="s">
        <v>142</v>
      </c>
      <c r="E159" s="149" t="s">
        <v>288</v>
      </c>
      <c r="F159" s="150" t="s">
        <v>289</v>
      </c>
      <c r="G159" s="151" t="s">
        <v>221</v>
      </c>
      <c r="H159" s="152">
        <v>9</v>
      </c>
      <c r="I159" s="153"/>
      <c r="J159" s="154">
        <f>ROUND(I159*H159,2)</f>
        <v>0</v>
      </c>
      <c r="K159" s="155"/>
      <c r="L159" s="30"/>
      <c r="M159" s="178" t="s">
        <v>1</v>
      </c>
      <c r="N159" s="179" t="s">
        <v>40</v>
      </c>
      <c r="O159" s="175"/>
      <c r="P159" s="176">
        <f>O159*H159</f>
        <v>0</v>
      </c>
      <c r="Q159" s="176">
        <v>1.6167899999999999</v>
      </c>
      <c r="R159" s="176">
        <f>Q159*H159</f>
        <v>14.55111</v>
      </c>
      <c r="S159" s="176">
        <v>0</v>
      </c>
      <c r="T159" s="177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146</v>
      </c>
      <c r="AT159" s="160" t="s">
        <v>142</v>
      </c>
      <c r="AU159" s="160" t="s">
        <v>147</v>
      </c>
      <c r="AY159" s="14" t="s">
        <v>139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147</v>
      </c>
      <c r="BK159" s="161">
        <f>ROUND(I159*H159,2)</f>
        <v>0</v>
      </c>
      <c r="BL159" s="14" t="s">
        <v>146</v>
      </c>
      <c r="BM159" s="160" t="s">
        <v>500</v>
      </c>
    </row>
    <row r="160" spans="1:65" s="2" customFormat="1" ht="6.9" customHeight="1">
      <c r="A160" s="29"/>
      <c r="B160" s="47"/>
      <c r="C160" s="48"/>
      <c r="D160" s="48"/>
      <c r="E160" s="48"/>
      <c r="F160" s="48"/>
      <c r="G160" s="48"/>
      <c r="H160" s="48"/>
      <c r="I160" s="48"/>
      <c r="J160" s="48"/>
      <c r="K160" s="48"/>
      <c r="L160" s="30"/>
      <c r="M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</row>
    <row r="162" spans="3:10" ht="10.199999999999999"/>
    <row r="163" spans="3:10" ht="14.4" customHeight="1">
      <c r="C163" s="226" t="s">
        <v>551</v>
      </c>
      <c r="D163" s="226"/>
      <c r="E163" s="226"/>
      <c r="F163" s="226"/>
      <c r="G163" s="226"/>
      <c r="H163" s="226"/>
      <c r="I163" s="226"/>
      <c r="J163" s="226"/>
    </row>
    <row r="164" spans="3:10" ht="14.4" customHeight="1">
      <c r="C164" s="226"/>
      <c r="D164" s="226"/>
      <c r="E164" s="226"/>
      <c r="F164" s="226"/>
      <c r="G164" s="226"/>
      <c r="H164" s="226"/>
      <c r="I164" s="226"/>
      <c r="J164" s="226"/>
    </row>
    <row r="165" spans="3:10" ht="14.4" customHeight="1">
      <c r="C165" s="226"/>
      <c r="D165" s="226"/>
      <c r="E165" s="226"/>
      <c r="F165" s="226"/>
      <c r="G165" s="226"/>
      <c r="H165" s="226"/>
      <c r="I165" s="226"/>
      <c r="J165" s="226"/>
    </row>
    <row r="166" spans="3:10" ht="14.4" customHeight="1">
      <c r="C166" s="226"/>
      <c r="D166" s="226"/>
      <c r="E166" s="226"/>
      <c r="F166" s="226"/>
      <c r="G166" s="226"/>
      <c r="H166" s="226"/>
      <c r="I166" s="226"/>
      <c r="J166" s="226"/>
    </row>
    <row r="167" spans="3:10" ht="10.199999999999999"/>
    <row r="168" spans="3:10" ht="10.199999999999999"/>
    <row r="169" spans="3:10" ht="14.4" customHeight="1">
      <c r="C169" s="226" t="s">
        <v>552</v>
      </c>
      <c r="D169" s="226"/>
      <c r="E169" s="226"/>
      <c r="F169" s="226"/>
      <c r="G169" s="226"/>
      <c r="H169" s="226"/>
      <c r="I169" s="226"/>
      <c r="J169" s="226"/>
    </row>
    <row r="170" spans="3:10" ht="14.4" customHeight="1">
      <c r="C170" s="226"/>
      <c r="D170" s="226"/>
      <c r="E170" s="226"/>
      <c r="F170" s="226"/>
      <c r="G170" s="226"/>
      <c r="H170" s="226"/>
      <c r="I170" s="226"/>
      <c r="J170" s="226"/>
    </row>
    <row r="171" spans="3:10" ht="14.4" customHeight="1">
      <c r="C171" s="226"/>
      <c r="D171" s="226"/>
      <c r="E171" s="226"/>
      <c r="F171" s="226"/>
      <c r="G171" s="226"/>
      <c r="H171" s="226"/>
      <c r="I171" s="226"/>
      <c r="J171" s="226"/>
    </row>
    <row r="172" spans="3:10" ht="10.199999999999999"/>
  </sheetData>
  <autoFilter ref="C127:K159" xr:uid="{00000000-0009-0000-0000-000007000000}"/>
  <mergeCells count="11">
    <mergeCell ref="C169:J171"/>
    <mergeCell ref="E87:H87"/>
    <mergeCell ref="E118:H118"/>
    <mergeCell ref="E120:H120"/>
    <mergeCell ref="L2:V2"/>
    <mergeCell ref="C163:J16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76"/>
  <sheetViews>
    <sheetView showGridLines="0" tabSelected="1" topLeftCell="A169" workbookViewId="0">
      <selection activeCell="F186" sqref="F186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1" t="s">
        <v>6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96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97</v>
      </c>
      <c r="L4" s="17"/>
      <c r="M4" s="93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2" t="str">
        <f>'Rekapitulácia stavby'!K6</f>
        <v>Podpora dobudovania základnej technickej infraštruktúry v Dobšinej.</v>
      </c>
      <c r="F7" s="223"/>
      <c r="G7" s="223"/>
      <c r="H7" s="223"/>
      <c r="L7" s="17"/>
    </row>
    <row r="8" spans="1:46" s="2" customFormat="1" ht="12" customHeight="1">
      <c r="A8" s="29"/>
      <c r="B8" s="30"/>
      <c r="C8" s="29"/>
      <c r="D8" s="24" t="s">
        <v>546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0" t="s">
        <v>501</v>
      </c>
      <c r="F9" s="224"/>
      <c r="G9" s="224"/>
      <c r="H9" s="22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>
        <f>'Rekapitulácia stavby'!AN8</f>
        <v>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24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02"/>
      <c r="G18" s="202"/>
      <c r="H18" s="202"/>
      <c r="I18" s="24" t="s">
        <v>26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23</v>
      </c>
      <c r="J20" s="22" t="s">
        <v>30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31</v>
      </c>
      <c r="F21" s="29"/>
      <c r="G21" s="29"/>
      <c r="H21" s="29"/>
      <c r="I21" s="24" t="s">
        <v>26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7" t="s">
        <v>1</v>
      </c>
      <c r="F27" s="207"/>
      <c r="G27" s="207"/>
      <c r="H27" s="20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38</v>
      </c>
      <c r="E33" s="35" t="s">
        <v>39</v>
      </c>
      <c r="F33" s="99">
        <f>ROUND((SUM(BE129:BE163)),  2)</f>
        <v>0</v>
      </c>
      <c r="G33" s="100"/>
      <c r="H33" s="100"/>
      <c r="I33" s="101">
        <v>0.2</v>
      </c>
      <c r="J33" s="99">
        <f>ROUND(((SUM(BE129:BE163))*I33),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40</v>
      </c>
      <c r="F34" s="99">
        <f>ROUND((SUM(BF129:BF163)),  2)</f>
        <v>0</v>
      </c>
      <c r="G34" s="100"/>
      <c r="H34" s="100"/>
      <c r="I34" s="101">
        <v>0.2</v>
      </c>
      <c r="J34" s="99">
        <f>ROUND(((SUM(BF129:BF163))*I34),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41</v>
      </c>
      <c r="F35" s="102">
        <f>ROUND((SUM(BG129:BG163)),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42</v>
      </c>
      <c r="F36" s="102">
        <f>ROUND((SUM(BH129:BH163)),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43</v>
      </c>
      <c r="F37" s="99">
        <f>ROUND((SUM(BI129:BI163)),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2" t="str">
        <f>E7</f>
        <v>Podpora dobudovania základnej technickej infraštruktúry v Dobšinej.</v>
      </c>
      <c r="F85" s="223"/>
      <c r="G85" s="223"/>
      <c r="H85" s="22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0" t="str">
        <f>E9</f>
        <v>SO04_02 - Rekonštrukcia odstavných plôch k areálu základnej školy</v>
      </c>
      <c r="F87" s="224"/>
      <c r="G87" s="224"/>
      <c r="H87" s="22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>
        <f>IF(J12="","",J12)</f>
        <v>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22</v>
      </c>
      <c r="D91" s="29"/>
      <c r="E91" s="29"/>
      <c r="F91" s="22" t="str">
        <f>E15</f>
        <v xml:space="preserve">Mesto Dobšiná </v>
      </c>
      <c r="G91" s="29"/>
      <c r="H91" s="29"/>
      <c r="I91" s="24" t="s">
        <v>29</v>
      </c>
      <c r="J91" s="27" t="str">
        <f>E21</f>
        <v xml:space="preserve">UP Geo, s.r.o.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" hidden="1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J130</f>
        <v>0</v>
      </c>
      <c r="L97" s="115"/>
    </row>
    <row r="98" spans="1:31" s="10" customFormat="1" ht="19.95" hidden="1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J131</f>
        <v>0</v>
      </c>
      <c r="L98" s="119"/>
    </row>
    <row r="99" spans="1:31" s="10" customFormat="1" ht="19.95" hidden="1" customHeight="1">
      <c r="B99" s="119"/>
      <c r="D99" s="120" t="s">
        <v>108</v>
      </c>
      <c r="E99" s="121"/>
      <c r="F99" s="121"/>
      <c r="G99" s="121"/>
      <c r="H99" s="121"/>
      <c r="I99" s="121"/>
      <c r="J99" s="122">
        <f>J134</f>
        <v>0</v>
      </c>
      <c r="L99" s="119"/>
    </row>
    <row r="100" spans="1:31" s="9" customFormat="1" ht="24.9" hidden="1" customHeight="1">
      <c r="B100" s="115"/>
      <c r="D100" s="116" t="s">
        <v>109</v>
      </c>
      <c r="E100" s="117"/>
      <c r="F100" s="117"/>
      <c r="G100" s="117"/>
      <c r="H100" s="117"/>
      <c r="I100" s="117"/>
      <c r="J100" s="118">
        <f>J136</f>
        <v>0</v>
      </c>
      <c r="L100" s="115"/>
    </row>
    <row r="101" spans="1:31" s="10" customFormat="1" ht="19.95" hidden="1" customHeight="1">
      <c r="B101" s="119"/>
      <c r="D101" s="120" t="s">
        <v>110</v>
      </c>
      <c r="E101" s="121"/>
      <c r="F101" s="121"/>
      <c r="G101" s="121"/>
      <c r="H101" s="121"/>
      <c r="I101" s="121"/>
      <c r="J101" s="122">
        <f>J137</f>
        <v>0</v>
      </c>
      <c r="L101" s="119"/>
    </row>
    <row r="102" spans="1:31" s="9" customFormat="1" ht="24.9" hidden="1" customHeight="1">
      <c r="B102" s="115"/>
      <c r="D102" s="116" t="s">
        <v>111</v>
      </c>
      <c r="E102" s="117"/>
      <c r="F102" s="117"/>
      <c r="G102" s="117"/>
      <c r="H102" s="117"/>
      <c r="I102" s="117"/>
      <c r="J102" s="118">
        <f>J140</f>
        <v>0</v>
      </c>
      <c r="L102" s="115"/>
    </row>
    <row r="103" spans="1:31" s="10" customFormat="1" ht="19.95" hidden="1" customHeight="1">
      <c r="B103" s="119"/>
      <c r="D103" s="120" t="s">
        <v>113</v>
      </c>
      <c r="E103" s="121"/>
      <c r="F103" s="121"/>
      <c r="G103" s="121"/>
      <c r="H103" s="121"/>
      <c r="I103" s="121"/>
      <c r="J103" s="122">
        <f>J141</f>
        <v>0</v>
      </c>
      <c r="L103" s="119"/>
    </row>
    <row r="104" spans="1:31" s="10" customFormat="1" ht="19.95" hidden="1" customHeight="1">
      <c r="B104" s="119"/>
      <c r="D104" s="120" t="s">
        <v>114</v>
      </c>
      <c r="E104" s="121"/>
      <c r="F104" s="121"/>
      <c r="G104" s="121"/>
      <c r="H104" s="121"/>
      <c r="I104" s="121"/>
      <c r="J104" s="122">
        <f>J144</f>
        <v>0</v>
      </c>
      <c r="L104" s="119"/>
    </row>
    <row r="105" spans="1:31" s="9" customFormat="1" ht="24.9" hidden="1" customHeight="1">
      <c r="B105" s="115"/>
      <c r="D105" s="116" t="s">
        <v>119</v>
      </c>
      <c r="E105" s="117"/>
      <c r="F105" s="117"/>
      <c r="G105" s="117"/>
      <c r="H105" s="117"/>
      <c r="I105" s="117"/>
      <c r="J105" s="118">
        <f>J147</f>
        <v>0</v>
      </c>
      <c r="L105" s="115"/>
    </row>
    <row r="106" spans="1:31" s="10" customFormat="1" ht="19.95" hidden="1" customHeight="1">
      <c r="B106" s="119"/>
      <c r="D106" s="120" t="s">
        <v>120</v>
      </c>
      <c r="E106" s="121"/>
      <c r="F106" s="121"/>
      <c r="G106" s="121"/>
      <c r="H106" s="121"/>
      <c r="I106" s="121"/>
      <c r="J106" s="122">
        <f>J148</f>
        <v>0</v>
      </c>
      <c r="L106" s="119"/>
    </row>
    <row r="107" spans="1:31" s="10" customFormat="1" ht="19.95" hidden="1" customHeight="1">
      <c r="B107" s="119"/>
      <c r="D107" s="120" t="s">
        <v>121</v>
      </c>
      <c r="E107" s="121"/>
      <c r="F107" s="121"/>
      <c r="G107" s="121"/>
      <c r="H107" s="121"/>
      <c r="I107" s="121"/>
      <c r="J107" s="122">
        <f>J152</f>
        <v>0</v>
      </c>
      <c r="L107" s="119"/>
    </row>
    <row r="108" spans="1:31" s="10" customFormat="1" ht="19.95" hidden="1" customHeight="1">
      <c r="B108" s="119"/>
      <c r="D108" s="120" t="s">
        <v>321</v>
      </c>
      <c r="E108" s="121"/>
      <c r="F108" s="121"/>
      <c r="G108" s="121"/>
      <c r="H108" s="121"/>
      <c r="I108" s="121"/>
      <c r="J108" s="122">
        <f>J157</f>
        <v>0</v>
      </c>
      <c r="L108" s="119"/>
    </row>
    <row r="109" spans="1:31" s="10" customFormat="1" ht="19.95" hidden="1" customHeight="1">
      <c r="B109" s="119"/>
      <c r="D109" s="120" t="s">
        <v>122</v>
      </c>
      <c r="E109" s="121"/>
      <c r="F109" s="121"/>
      <c r="G109" s="121"/>
      <c r="H109" s="121"/>
      <c r="I109" s="121"/>
      <c r="J109" s="122">
        <f>J160</f>
        <v>0</v>
      </c>
      <c r="L109" s="119"/>
    </row>
    <row r="110" spans="1:31" s="2" customFormat="1" ht="21.75" hidden="1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hidden="1" customHeight="1">
      <c r="A111" s="29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ht="10.199999999999999" hidden="1"/>
    <row r="113" spans="1:31" ht="10.199999999999999" hidden="1"/>
    <row r="114" spans="1:31" ht="10.199999999999999" hidden="1"/>
    <row r="115" spans="1:31" s="2" customFormat="1" ht="6.9" customHeight="1">
      <c r="A115" s="29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24.9" customHeight="1">
      <c r="A116" s="29"/>
      <c r="B116" s="30"/>
      <c r="C116" s="18" t="s">
        <v>125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6.9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2" customHeight="1">
      <c r="A118" s="29"/>
      <c r="B118" s="30"/>
      <c r="C118" s="24" t="s">
        <v>15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6.5" customHeight="1">
      <c r="A119" s="29"/>
      <c r="B119" s="30"/>
      <c r="C119" s="29"/>
      <c r="D119" s="29"/>
      <c r="E119" s="222" t="str">
        <f>E7</f>
        <v>Podpora dobudovania základnej technickej infraštruktúry v Dobšinej.</v>
      </c>
      <c r="F119" s="223"/>
      <c r="G119" s="223"/>
      <c r="H119" s="223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98</v>
      </c>
      <c r="D120" s="29"/>
      <c r="E120" s="29" t="s">
        <v>547</v>
      </c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30" customHeight="1">
      <c r="A121" s="29"/>
      <c r="B121" s="30"/>
      <c r="C121" s="29"/>
      <c r="D121" s="29"/>
      <c r="E121" s="180" t="str">
        <f>E9</f>
        <v>SO04_02 - Rekonštrukcia odstavných plôch k areálu základnej školy</v>
      </c>
      <c r="F121" s="224"/>
      <c r="G121" s="224"/>
      <c r="H121" s="224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19</v>
      </c>
      <c r="D123" s="29"/>
      <c r="E123" s="29"/>
      <c r="F123" s="22" t="str">
        <f>F12</f>
        <v xml:space="preserve"> </v>
      </c>
      <c r="G123" s="29"/>
      <c r="H123" s="29"/>
      <c r="I123" s="24" t="s">
        <v>21</v>
      </c>
      <c r="J123" s="55">
        <f>IF(J12="","",J12)</f>
        <v>0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5.15" customHeight="1">
      <c r="A125" s="29"/>
      <c r="B125" s="30"/>
      <c r="C125" s="24" t="s">
        <v>22</v>
      </c>
      <c r="D125" s="29"/>
      <c r="E125" s="29"/>
      <c r="F125" s="22" t="str">
        <f>E15</f>
        <v xml:space="preserve">Mesto Dobšiná </v>
      </c>
      <c r="G125" s="29"/>
      <c r="H125" s="29"/>
      <c r="I125" s="24" t="s">
        <v>29</v>
      </c>
      <c r="J125" s="27" t="str">
        <f>E21</f>
        <v xml:space="preserve">UP Geo, s.r.o.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15" customHeight="1">
      <c r="A126" s="29"/>
      <c r="B126" s="30"/>
      <c r="C126" s="24" t="s">
        <v>27</v>
      </c>
      <c r="D126" s="29"/>
      <c r="E126" s="29"/>
      <c r="F126" s="22" t="str">
        <f>IF(E18="","",E18)</f>
        <v>Vyplň údaj</v>
      </c>
      <c r="G126" s="29"/>
      <c r="H126" s="29"/>
      <c r="I126" s="24" t="s">
        <v>32</v>
      </c>
      <c r="J126" s="27" t="str">
        <f>E24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0.3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11" customFormat="1" ht="29.25" customHeight="1">
      <c r="A128" s="123"/>
      <c r="B128" s="124"/>
      <c r="C128" s="125" t="s">
        <v>126</v>
      </c>
      <c r="D128" s="126" t="s">
        <v>59</v>
      </c>
      <c r="E128" s="126" t="s">
        <v>55</v>
      </c>
      <c r="F128" s="126" t="s">
        <v>56</v>
      </c>
      <c r="G128" s="126" t="s">
        <v>127</v>
      </c>
      <c r="H128" s="126" t="s">
        <v>128</v>
      </c>
      <c r="I128" s="126" t="s">
        <v>129</v>
      </c>
      <c r="J128" s="127" t="s">
        <v>102</v>
      </c>
      <c r="K128" s="128" t="s">
        <v>130</v>
      </c>
      <c r="L128" s="129"/>
      <c r="M128" s="62" t="s">
        <v>1</v>
      </c>
      <c r="N128" s="63" t="s">
        <v>38</v>
      </c>
      <c r="O128" s="63" t="s">
        <v>131</v>
      </c>
      <c r="P128" s="63" t="s">
        <v>132</v>
      </c>
      <c r="Q128" s="63" t="s">
        <v>133</v>
      </c>
      <c r="R128" s="63" t="s">
        <v>134</v>
      </c>
      <c r="S128" s="63" t="s">
        <v>135</v>
      </c>
      <c r="T128" s="64" t="s">
        <v>136</v>
      </c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</row>
    <row r="129" spans="1:65" s="2" customFormat="1" ht="22.8" customHeight="1">
      <c r="A129" s="29"/>
      <c r="B129" s="30"/>
      <c r="C129" s="69" t="s">
        <v>103</v>
      </c>
      <c r="D129" s="29"/>
      <c r="E129" s="29"/>
      <c r="F129" s="29"/>
      <c r="G129" s="29"/>
      <c r="H129" s="29"/>
      <c r="I129" s="29"/>
      <c r="J129" s="130">
        <f>BK129</f>
        <v>0</v>
      </c>
      <c r="K129" s="29"/>
      <c r="L129" s="30"/>
      <c r="M129" s="65"/>
      <c r="N129" s="56"/>
      <c r="O129" s="66"/>
      <c r="P129" s="131">
        <f>P130+P136+P140+P147</f>
        <v>0</v>
      </c>
      <c r="Q129" s="66"/>
      <c r="R129" s="131">
        <f>R130+R136+R140+R147</f>
        <v>300.66468000000003</v>
      </c>
      <c r="S129" s="66"/>
      <c r="T129" s="132">
        <f>T130+T136+T140+T147</f>
        <v>67.564000000000007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73</v>
      </c>
      <c r="AU129" s="14" t="s">
        <v>104</v>
      </c>
      <c r="BK129" s="133">
        <f>BK130+BK136+BK140+BK147</f>
        <v>0</v>
      </c>
    </row>
    <row r="130" spans="1:65" s="12" customFormat="1" ht="25.95" customHeight="1">
      <c r="B130" s="134"/>
      <c r="D130" s="135" t="s">
        <v>73</v>
      </c>
      <c r="E130" s="136" t="s">
        <v>137</v>
      </c>
      <c r="F130" s="136" t="s">
        <v>138</v>
      </c>
      <c r="I130" s="137"/>
      <c r="J130" s="138">
        <f>BK130</f>
        <v>0</v>
      </c>
      <c r="L130" s="134"/>
      <c r="M130" s="139"/>
      <c r="N130" s="140"/>
      <c r="O130" s="140"/>
      <c r="P130" s="141">
        <f>P131+P134</f>
        <v>0</v>
      </c>
      <c r="Q130" s="140"/>
      <c r="R130" s="141">
        <f>R131+R134</f>
        <v>0</v>
      </c>
      <c r="S130" s="140"/>
      <c r="T130" s="142">
        <f>T131+T134</f>
        <v>0</v>
      </c>
      <c r="AR130" s="135" t="s">
        <v>81</v>
      </c>
      <c r="AT130" s="143" t="s">
        <v>73</v>
      </c>
      <c r="AU130" s="143" t="s">
        <v>74</v>
      </c>
      <c r="AY130" s="135" t="s">
        <v>139</v>
      </c>
      <c r="BK130" s="144">
        <f>BK131+BK134</f>
        <v>0</v>
      </c>
    </row>
    <row r="131" spans="1:65" s="12" customFormat="1" ht="22.8" customHeight="1">
      <c r="B131" s="134"/>
      <c r="D131" s="135" t="s">
        <v>73</v>
      </c>
      <c r="E131" s="145" t="s">
        <v>140</v>
      </c>
      <c r="F131" s="145" t="s">
        <v>141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SUM(P132:P133)</f>
        <v>0</v>
      </c>
      <c r="Q131" s="140"/>
      <c r="R131" s="141">
        <f>SUM(R132:R133)</f>
        <v>0</v>
      </c>
      <c r="S131" s="140"/>
      <c r="T131" s="142">
        <f>SUM(T132:T133)</f>
        <v>0</v>
      </c>
      <c r="AR131" s="135" t="s">
        <v>81</v>
      </c>
      <c r="AT131" s="143" t="s">
        <v>73</v>
      </c>
      <c r="AU131" s="143" t="s">
        <v>81</v>
      </c>
      <c r="AY131" s="135" t="s">
        <v>139</v>
      </c>
      <c r="BK131" s="144">
        <f>SUM(BK132:BK133)</f>
        <v>0</v>
      </c>
    </row>
    <row r="132" spans="1:65" s="2" customFormat="1" ht="24.15" customHeight="1">
      <c r="A132" s="29"/>
      <c r="B132" s="147"/>
      <c r="C132" s="148" t="s">
        <v>81</v>
      </c>
      <c r="D132" s="148" t="s">
        <v>142</v>
      </c>
      <c r="E132" s="149" t="s">
        <v>143</v>
      </c>
      <c r="F132" s="150" t="s">
        <v>144</v>
      </c>
      <c r="G132" s="151" t="s">
        <v>145</v>
      </c>
      <c r="H132" s="152">
        <v>73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146</v>
      </c>
      <c r="AT132" s="160" t="s">
        <v>142</v>
      </c>
      <c r="AU132" s="160" t="s">
        <v>147</v>
      </c>
      <c r="AY132" s="14" t="s">
        <v>139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147</v>
      </c>
      <c r="BK132" s="161">
        <f>ROUND(I132*H132,2)</f>
        <v>0</v>
      </c>
      <c r="BL132" s="14" t="s">
        <v>146</v>
      </c>
      <c r="BM132" s="160" t="s">
        <v>502</v>
      </c>
    </row>
    <row r="133" spans="1:65" s="2" customFormat="1" ht="24.15" customHeight="1">
      <c r="A133" s="29"/>
      <c r="B133" s="147"/>
      <c r="C133" s="148" t="s">
        <v>147</v>
      </c>
      <c r="D133" s="148" t="s">
        <v>142</v>
      </c>
      <c r="E133" s="149" t="s">
        <v>149</v>
      </c>
      <c r="F133" s="150" t="s">
        <v>150</v>
      </c>
      <c r="G133" s="151" t="s">
        <v>145</v>
      </c>
      <c r="H133" s="152">
        <v>73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146</v>
      </c>
      <c r="AT133" s="160" t="s">
        <v>142</v>
      </c>
      <c r="AU133" s="160" t="s">
        <v>147</v>
      </c>
      <c r="AY133" s="14" t="s">
        <v>139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147</v>
      </c>
      <c r="BK133" s="161">
        <f>ROUND(I133*H133,2)</f>
        <v>0</v>
      </c>
      <c r="BL133" s="14" t="s">
        <v>146</v>
      </c>
      <c r="BM133" s="160" t="s">
        <v>503</v>
      </c>
    </row>
    <row r="134" spans="1:65" s="12" customFormat="1" ht="22.8" customHeight="1">
      <c r="B134" s="134"/>
      <c r="D134" s="135" t="s">
        <v>73</v>
      </c>
      <c r="E134" s="145" t="s">
        <v>164</v>
      </c>
      <c r="F134" s="145" t="s">
        <v>165</v>
      </c>
      <c r="I134" s="137"/>
      <c r="J134" s="146">
        <f>BK134</f>
        <v>0</v>
      </c>
      <c r="L134" s="134"/>
      <c r="M134" s="139"/>
      <c r="N134" s="140"/>
      <c r="O134" s="140"/>
      <c r="P134" s="141">
        <f>P135</f>
        <v>0</v>
      </c>
      <c r="Q134" s="140"/>
      <c r="R134" s="141">
        <f>R135</f>
        <v>0</v>
      </c>
      <c r="S134" s="140"/>
      <c r="T134" s="142">
        <f>T135</f>
        <v>0</v>
      </c>
      <c r="AR134" s="135" t="s">
        <v>81</v>
      </c>
      <c r="AT134" s="143" t="s">
        <v>73</v>
      </c>
      <c r="AU134" s="143" t="s">
        <v>81</v>
      </c>
      <c r="AY134" s="135" t="s">
        <v>139</v>
      </c>
      <c r="BK134" s="144">
        <f>BK135</f>
        <v>0</v>
      </c>
    </row>
    <row r="135" spans="1:65" s="2" customFormat="1" ht="24.15" customHeight="1">
      <c r="A135" s="29"/>
      <c r="B135" s="147"/>
      <c r="C135" s="148" t="s">
        <v>154</v>
      </c>
      <c r="D135" s="148" t="s">
        <v>142</v>
      </c>
      <c r="E135" s="149" t="s">
        <v>167</v>
      </c>
      <c r="F135" s="150" t="s">
        <v>504</v>
      </c>
      <c r="G135" s="151" t="s">
        <v>169</v>
      </c>
      <c r="H135" s="152">
        <v>145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146</v>
      </c>
      <c r="AT135" s="160" t="s">
        <v>142</v>
      </c>
      <c r="AU135" s="160" t="s">
        <v>147</v>
      </c>
      <c r="AY135" s="14" t="s">
        <v>139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147</v>
      </c>
      <c r="BK135" s="161">
        <f>ROUND(I135*H135,2)</f>
        <v>0</v>
      </c>
      <c r="BL135" s="14" t="s">
        <v>146</v>
      </c>
      <c r="BM135" s="160" t="s">
        <v>505</v>
      </c>
    </row>
    <row r="136" spans="1:65" s="12" customFormat="1" ht="25.95" customHeight="1">
      <c r="B136" s="134"/>
      <c r="D136" s="135" t="s">
        <v>73</v>
      </c>
      <c r="E136" s="136" t="s">
        <v>171</v>
      </c>
      <c r="F136" s="136" t="s">
        <v>172</v>
      </c>
      <c r="I136" s="137"/>
      <c r="J136" s="138">
        <f>BK136</f>
        <v>0</v>
      </c>
      <c r="L136" s="134"/>
      <c r="M136" s="139"/>
      <c r="N136" s="140"/>
      <c r="O136" s="140"/>
      <c r="P136" s="141">
        <f>P137</f>
        <v>0</v>
      </c>
      <c r="Q136" s="140"/>
      <c r="R136" s="141">
        <f>R137</f>
        <v>4.8719999999999999E-2</v>
      </c>
      <c r="S136" s="140"/>
      <c r="T136" s="142">
        <f>T137</f>
        <v>0</v>
      </c>
      <c r="AR136" s="135" t="s">
        <v>81</v>
      </c>
      <c r="AT136" s="143" t="s">
        <v>73</v>
      </c>
      <c r="AU136" s="143" t="s">
        <v>74</v>
      </c>
      <c r="AY136" s="135" t="s">
        <v>139</v>
      </c>
      <c r="BK136" s="144">
        <f>BK137</f>
        <v>0</v>
      </c>
    </row>
    <row r="137" spans="1:65" s="12" customFormat="1" ht="22.8" customHeight="1">
      <c r="B137" s="134"/>
      <c r="D137" s="135" t="s">
        <v>73</v>
      </c>
      <c r="E137" s="145" t="s">
        <v>173</v>
      </c>
      <c r="F137" s="145" t="s">
        <v>174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SUM(P138:P139)</f>
        <v>0</v>
      </c>
      <c r="Q137" s="140"/>
      <c r="R137" s="141">
        <f>SUM(R138:R139)</f>
        <v>4.8719999999999999E-2</v>
      </c>
      <c r="S137" s="140"/>
      <c r="T137" s="142">
        <f>SUM(T138:T139)</f>
        <v>0</v>
      </c>
      <c r="AR137" s="135" t="s">
        <v>81</v>
      </c>
      <c r="AT137" s="143" t="s">
        <v>73</v>
      </c>
      <c r="AU137" s="143" t="s">
        <v>81</v>
      </c>
      <c r="AY137" s="135" t="s">
        <v>139</v>
      </c>
      <c r="BK137" s="144">
        <f>SUM(BK138:BK139)</f>
        <v>0</v>
      </c>
    </row>
    <row r="138" spans="1:65" s="2" customFormat="1" ht="24.15" customHeight="1">
      <c r="A138" s="29"/>
      <c r="B138" s="147"/>
      <c r="C138" s="148" t="s">
        <v>146</v>
      </c>
      <c r="D138" s="148" t="s">
        <v>142</v>
      </c>
      <c r="E138" s="149" t="s">
        <v>176</v>
      </c>
      <c r="F138" s="150" t="s">
        <v>177</v>
      </c>
      <c r="G138" s="151" t="s">
        <v>169</v>
      </c>
      <c r="H138" s="152">
        <v>145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3.0000000000000001E-5</v>
      </c>
      <c r="R138" s="158">
        <f>Q138*H138</f>
        <v>4.3499999999999997E-3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146</v>
      </c>
      <c r="AT138" s="160" t="s">
        <v>142</v>
      </c>
      <c r="AU138" s="160" t="s">
        <v>147</v>
      </c>
      <c r="AY138" s="14" t="s">
        <v>139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147</v>
      </c>
      <c r="BK138" s="161">
        <f>ROUND(I138*H138,2)</f>
        <v>0</v>
      </c>
      <c r="BL138" s="14" t="s">
        <v>146</v>
      </c>
      <c r="BM138" s="160" t="s">
        <v>506</v>
      </c>
    </row>
    <row r="139" spans="1:65" s="2" customFormat="1" ht="16.5" customHeight="1">
      <c r="A139" s="29"/>
      <c r="B139" s="147"/>
      <c r="C139" s="162" t="s">
        <v>166</v>
      </c>
      <c r="D139" s="162" t="s">
        <v>158</v>
      </c>
      <c r="E139" s="163" t="s">
        <v>180</v>
      </c>
      <c r="F139" s="164" t="s">
        <v>181</v>
      </c>
      <c r="G139" s="165" t="s">
        <v>169</v>
      </c>
      <c r="H139" s="166">
        <v>147.9</v>
      </c>
      <c r="I139" s="167"/>
      <c r="J139" s="168">
        <f>ROUND(I139*H139,2)</f>
        <v>0</v>
      </c>
      <c r="K139" s="169"/>
      <c r="L139" s="170"/>
      <c r="M139" s="171" t="s">
        <v>1</v>
      </c>
      <c r="N139" s="172" t="s">
        <v>40</v>
      </c>
      <c r="O139" s="58"/>
      <c r="P139" s="158">
        <f>O139*H139</f>
        <v>0</v>
      </c>
      <c r="Q139" s="158">
        <v>2.9999999999999997E-4</v>
      </c>
      <c r="R139" s="158">
        <f>Q139*H139</f>
        <v>4.437E-2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162</v>
      </c>
      <c r="AT139" s="160" t="s">
        <v>158</v>
      </c>
      <c r="AU139" s="160" t="s">
        <v>147</v>
      </c>
      <c r="AY139" s="14" t="s">
        <v>139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147</v>
      </c>
      <c r="BK139" s="161">
        <f>ROUND(I139*H139,2)</f>
        <v>0</v>
      </c>
      <c r="BL139" s="14" t="s">
        <v>146</v>
      </c>
      <c r="BM139" s="160" t="s">
        <v>507</v>
      </c>
    </row>
    <row r="140" spans="1:65" s="12" customFormat="1" ht="25.95" customHeight="1">
      <c r="B140" s="134"/>
      <c r="D140" s="135" t="s">
        <v>73</v>
      </c>
      <c r="E140" s="136" t="s">
        <v>183</v>
      </c>
      <c r="F140" s="136" t="s">
        <v>184</v>
      </c>
      <c r="I140" s="137"/>
      <c r="J140" s="138">
        <f>BK140</f>
        <v>0</v>
      </c>
      <c r="L140" s="134"/>
      <c r="M140" s="139"/>
      <c r="N140" s="140"/>
      <c r="O140" s="140"/>
      <c r="P140" s="141">
        <f>P141+P144</f>
        <v>0</v>
      </c>
      <c r="Q140" s="140"/>
      <c r="R140" s="141">
        <f>R141+R144</f>
        <v>8.7779999999999997E-2</v>
      </c>
      <c r="S140" s="140"/>
      <c r="T140" s="142">
        <f>T141+T144</f>
        <v>67.564000000000007</v>
      </c>
      <c r="AR140" s="135" t="s">
        <v>81</v>
      </c>
      <c r="AT140" s="143" t="s">
        <v>73</v>
      </c>
      <c r="AU140" s="143" t="s">
        <v>74</v>
      </c>
      <c r="AY140" s="135" t="s">
        <v>139</v>
      </c>
      <c r="BK140" s="144">
        <f>BK141+BK144</f>
        <v>0</v>
      </c>
    </row>
    <row r="141" spans="1:65" s="12" customFormat="1" ht="22.8" customHeight="1">
      <c r="B141" s="134"/>
      <c r="D141" s="135" t="s">
        <v>73</v>
      </c>
      <c r="E141" s="145" t="s">
        <v>195</v>
      </c>
      <c r="F141" s="145" t="s">
        <v>196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SUM(P142:P143)</f>
        <v>0</v>
      </c>
      <c r="Q141" s="140"/>
      <c r="R141" s="141">
        <f>SUM(R142:R143)</f>
        <v>0</v>
      </c>
      <c r="S141" s="140"/>
      <c r="T141" s="142">
        <f>SUM(T142:T143)</f>
        <v>0</v>
      </c>
      <c r="AR141" s="135" t="s">
        <v>81</v>
      </c>
      <c r="AT141" s="143" t="s">
        <v>73</v>
      </c>
      <c r="AU141" s="143" t="s">
        <v>81</v>
      </c>
      <c r="AY141" s="135" t="s">
        <v>139</v>
      </c>
      <c r="BK141" s="144">
        <f>SUM(BK142:BK143)</f>
        <v>0</v>
      </c>
    </row>
    <row r="142" spans="1:65" s="2" customFormat="1" ht="33" customHeight="1">
      <c r="A142" s="29"/>
      <c r="B142" s="147"/>
      <c r="C142" s="148" t="s">
        <v>175</v>
      </c>
      <c r="D142" s="148" t="s">
        <v>142</v>
      </c>
      <c r="E142" s="149" t="s">
        <v>198</v>
      </c>
      <c r="F142" s="150" t="s">
        <v>199</v>
      </c>
      <c r="G142" s="151" t="s">
        <v>161</v>
      </c>
      <c r="H142" s="152">
        <v>67.563999999999993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146</v>
      </c>
      <c r="AT142" s="160" t="s">
        <v>142</v>
      </c>
      <c r="AU142" s="160" t="s">
        <v>147</v>
      </c>
      <c r="AY142" s="14" t="s">
        <v>139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147</v>
      </c>
      <c r="BK142" s="161">
        <f>ROUND(I142*H142,2)</f>
        <v>0</v>
      </c>
      <c r="BL142" s="14" t="s">
        <v>146</v>
      </c>
      <c r="BM142" s="160" t="s">
        <v>508</v>
      </c>
    </row>
    <row r="143" spans="1:65" s="2" customFormat="1" ht="24.15" customHeight="1">
      <c r="A143" s="29"/>
      <c r="B143" s="147"/>
      <c r="C143" s="148" t="s">
        <v>179</v>
      </c>
      <c r="D143" s="148" t="s">
        <v>142</v>
      </c>
      <c r="E143" s="149" t="s">
        <v>202</v>
      </c>
      <c r="F143" s="150" t="s">
        <v>203</v>
      </c>
      <c r="G143" s="151" t="s">
        <v>161</v>
      </c>
      <c r="H143" s="152">
        <v>337.82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146</v>
      </c>
      <c r="AT143" s="160" t="s">
        <v>142</v>
      </c>
      <c r="AU143" s="160" t="s">
        <v>147</v>
      </c>
      <c r="AY143" s="14" t="s">
        <v>139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147</v>
      </c>
      <c r="BK143" s="161">
        <f>ROUND(I143*H143,2)</f>
        <v>0</v>
      </c>
      <c r="BL143" s="14" t="s">
        <v>146</v>
      </c>
      <c r="BM143" s="160" t="s">
        <v>509</v>
      </c>
    </row>
    <row r="144" spans="1:65" s="12" customFormat="1" ht="22.8" customHeight="1">
      <c r="B144" s="134"/>
      <c r="D144" s="135" t="s">
        <v>73</v>
      </c>
      <c r="E144" s="145" t="s">
        <v>205</v>
      </c>
      <c r="F144" s="145" t="s">
        <v>206</v>
      </c>
      <c r="I144" s="137"/>
      <c r="J144" s="146">
        <f>BK144</f>
        <v>0</v>
      </c>
      <c r="L144" s="134"/>
      <c r="M144" s="139"/>
      <c r="N144" s="140"/>
      <c r="O144" s="140"/>
      <c r="P144" s="141">
        <f>SUM(P145:P146)</f>
        <v>0</v>
      </c>
      <c r="Q144" s="140"/>
      <c r="R144" s="141">
        <f>SUM(R145:R146)</f>
        <v>8.7779999999999997E-2</v>
      </c>
      <c r="S144" s="140"/>
      <c r="T144" s="142">
        <f>SUM(T145:T146)</f>
        <v>67.564000000000007</v>
      </c>
      <c r="AR144" s="135" t="s">
        <v>81</v>
      </c>
      <c r="AT144" s="143" t="s">
        <v>73</v>
      </c>
      <c r="AU144" s="143" t="s">
        <v>81</v>
      </c>
      <c r="AY144" s="135" t="s">
        <v>139</v>
      </c>
      <c r="BK144" s="144">
        <f>SUM(BK145:BK146)</f>
        <v>0</v>
      </c>
    </row>
    <row r="145" spans="1:65" s="2" customFormat="1" ht="24.15" customHeight="1">
      <c r="A145" s="29"/>
      <c r="B145" s="147"/>
      <c r="C145" s="148" t="s">
        <v>162</v>
      </c>
      <c r="D145" s="148" t="s">
        <v>142</v>
      </c>
      <c r="E145" s="149" t="s">
        <v>208</v>
      </c>
      <c r="F145" s="150" t="s">
        <v>209</v>
      </c>
      <c r="G145" s="151" t="s">
        <v>161</v>
      </c>
      <c r="H145" s="152">
        <v>67.563999999999993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146</v>
      </c>
      <c r="AT145" s="160" t="s">
        <v>142</v>
      </c>
      <c r="AU145" s="160" t="s">
        <v>147</v>
      </c>
      <c r="AY145" s="14" t="s">
        <v>139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147</v>
      </c>
      <c r="BK145" s="161">
        <f>ROUND(I145*H145,2)</f>
        <v>0</v>
      </c>
      <c r="BL145" s="14" t="s">
        <v>146</v>
      </c>
      <c r="BM145" s="160" t="s">
        <v>510</v>
      </c>
    </row>
    <row r="146" spans="1:65" s="2" customFormat="1" ht="37.799999999999997" customHeight="1">
      <c r="A146" s="29"/>
      <c r="B146" s="147"/>
      <c r="C146" s="148" t="s">
        <v>190</v>
      </c>
      <c r="D146" s="148" t="s">
        <v>142</v>
      </c>
      <c r="E146" s="149" t="s">
        <v>212</v>
      </c>
      <c r="F146" s="150" t="s">
        <v>213</v>
      </c>
      <c r="G146" s="151" t="s">
        <v>169</v>
      </c>
      <c r="H146" s="152">
        <v>266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3.3E-4</v>
      </c>
      <c r="R146" s="158">
        <f>Q146*H146</f>
        <v>8.7779999999999997E-2</v>
      </c>
      <c r="S146" s="158">
        <v>0.254</v>
      </c>
      <c r="T146" s="159">
        <f>S146*H146</f>
        <v>67.564000000000007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146</v>
      </c>
      <c r="AT146" s="160" t="s">
        <v>142</v>
      </c>
      <c r="AU146" s="160" t="s">
        <v>147</v>
      </c>
      <c r="AY146" s="14" t="s">
        <v>139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147</v>
      </c>
      <c r="BK146" s="161">
        <f>ROUND(I146*H146,2)</f>
        <v>0</v>
      </c>
      <c r="BL146" s="14" t="s">
        <v>146</v>
      </c>
      <c r="BM146" s="160" t="s">
        <v>511</v>
      </c>
    </row>
    <row r="147" spans="1:65" s="12" customFormat="1" ht="25.95" customHeight="1">
      <c r="B147" s="134"/>
      <c r="D147" s="135" t="s">
        <v>73</v>
      </c>
      <c r="E147" s="136" t="s">
        <v>238</v>
      </c>
      <c r="F147" s="136" t="s">
        <v>239</v>
      </c>
      <c r="I147" s="137"/>
      <c r="J147" s="138">
        <f>BK147</f>
        <v>0</v>
      </c>
      <c r="L147" s="134"/>
      <c r="M147" s="139"/>
      <c r="N147" s="140"/>
      <c r="O147" s="140"/>
      <c r="P147" s="141">
        <f>P148+P152+P157+P160</f>
        <v>0</v>
      </c>
      <c r="Q147" s="140"/>
      <c r="R147" s="141">
        <f>R148+R152+R157+R160</f>
        <v>300.52818000000002</v>
      </c>
      <c r="S147" s="140"/>
      <c r="T147" s="142">
        <f>T148+T152+T157+T160</f>
        <v>0</v>
      </c>
      <c r="AR147" s="135" t="s">
        <v>81</v>
      </c>
      <c r="AT147" s="143" t="s">
        <v>73</v>
      </c>
      <c r="AU147" s="143" t="s">
        <v>74</v>
      </c>
      <c r="AY147" s="135" t="s">
        <v>139</v>
      </c>
      <c r="BK147" s="144">
        <f>BK148+BK152+BK157+BK160</f>
        <v>0</v>
      </c>
    </row>
    <row r="148" spans="1:65" s="12" customFormat="1" ht="22.8" customHeight="1">
      <c r="B148" s="134"/>
      <c r="D148" s="135" t="s">
        <v>73</v>
      </c>
      <c r="E148" s="145" t="s">
        <v>240</v>
      </c>
      <c r="F148" s="145" t="s">
        <v>241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SUM(P149:P151)</f>
        <v>0</v>
      </c>
      <c r="Q148" s="140"/>
      <c r="R148" s="141">
        <f>SUM(R149:R151)</f>
        <v>143.23790000000002</v>
      </c>
      <c r="S148" s="140"/>
      <c r="T148" s="142">
        <f>SUM(T149:T151)</f>
        <v>0</v>
      </c>
      <c r="AR148" s="135" t="s">
        <v>81</v>
      </c>
      <c r="AT148" s="143" t="s">
        <v>73</v>
      </c>
      <c r="AU148" s="143" t="s">
        <v>81</v>
      </c>
      <c r="AY148" s="135" t="s">
        <v>139</v>
      </c>
      <c r="BK148" s="144">
        <f>SUM(BK149:BK151)</f>
        <v>0</v>
      </c>
    </row>
    <row r="149" spans="1:65" s="2" customFormat="1" ht="24.15" customHeight="1">
      <c r="A149" s="29"/>
      <c r="B149" s="147"/>
      <c r="C149" s="148" t="s">
        <v>197</v>
      </c>
      <c r="D149" s="148" t="s">
        <v>142</v>
      </c>
      <c r="E149" s="149" t="s">
        <v>243</v>
      </c>
      <c r="F149" s="150" t="s">
        <v>244</v>
      </c>
      <c r="G149" s="151" t="s">
        <v>169</v>
      </c>
      <c r="H149" s="152">
        <v>145</v>
      </c>
      <c r="I149" s="153"/>
      <c r="J149" s="154">
        <f>ROUND(I149*H149,2)</f>
        <v>0</v>
      </c>
      <c r="K149" s="155"/>
      <c r="L149" s="30"/>
      <c r="M149" s="156" t="s">
        <v>1</v>
      </c>
      <c r="N149" s="157" t="s">
        <v>40</v>
      </c>
      <c r="O149" s="58"/>
      <c r="P149" s="158">
        <f>O149*H149</f>
        <v>0</v>
      </c>
      <c r="Q149" s="158">
        <v>0.37080000000000002</v>
      </c>
      <c r="R149" s="158">
        <f>Q149*H149</f>
        <v>53.766000000000005</v>
      </c>
      <c r="S149" s="158">
        <v>0</v>
      </c>
      <c r="T149" s="159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146</v>
      </c>
      <c r="AT149" s="160" t="s">
        <v>142</v>
      </c>
      <c r="AU149" s="160" t="s">
        <v>147</v>
      </c>
      <c r="AY149" s="14" t="s">
        <v>139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4" t="s">
        <v>147</v>
      </c>
      <c r="BK149" s="161">
        <f>ROUND(I149*H149,2)</f>
        <v>0</v>
      </c>
      <c r="BL149" s="14" t="s">
        <v>146</v>
      </c>
      <c r="BM149" s="160" t="s">
        <v>512</v>
      </c>
    </row>
    <row r="150" spans="1:65" s="2" customFormat="1" ht="24.15" customHeight="1">
      <c r="A150" s="29"/>
      <c r="B150" s="147"/>
      <c r="C150" s="148" t="s">
        <v>201</v>
      </c>
      <c r="D150" s="148" t="s">
        <v>142</v>
      </c>
      <c r="E150" s="149" t="s">
        <v>345</v>
      </c>
      <c r="F150" s="150" t="s">
        <v>491</v>
      </c>
      <c r="G150" s="151" t="s">
        <v>169</v>
      </c>
      <c r="H150" s="152">
        <v>145</v>
      </c>
      <c r="I150" s="153"/>
      <c r="J150" s="154">
        <f>ROUND(I150*H150,2)</f>
        <v>0</v>
      </c>
      <c r="K150" s="155"/>
      <c r="L150" s="30"/>
      <c r="M150" s="156" t="s">
        <v>1</v>
      </c>
      <c r="N150" s="157" t="s">
        <v>40</v>
      </c>
      <c r="O150" s="58"/>
      <c r="P150" s="158">
        <f>O150*H150</f>
        <v>0</v>
      </c>
      <c r="Q150" s="158">
        <v>0.46166000000000001</v>
      </c>
      <c r="R150" s="158">
        <f>Q150*H150</f>
        <v>66.940700000000007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146</v>
      </c>
      <c r="AT150" s="160" t="s">
        <v>142</v>
      </c>
      <c r="AU150" s="160" t="s">
        <v>147</v>
      </c>
      <c r="AY150" s="14" t="s">
        <v>139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147</v>
      </c>
      <c r="BK150" s="161">
        <f>ROUND(I150*H150,2)</f>
        <v>0</v>
      </c>
      <c r="BL150" s="14" t="s">
        <v>146</v>
      </c>
      <c r="BM150" s="160" t="s">
        <v>513</v>
      </c>
    </row>
    <row r="151" spans="1:65" s="2" customFormat="1" ht="24.15" customHeight="1">
      <c r="A151" s="29"/>
      <c r="B151" s="147"/>
      <c r="C151" s="148" t="s">
        <v>207</v>
      </c>
      <c r="D151" s="148" t="s">
        <v>142</v>
      </c>
      <c r="E151" s="149" t="s">
        <v>247</v>
      </c>
      <c r="F151" s="150" t="s">
        <v>248</v>
      </c>
      <c r="G151" s="151" t="s">
        <v>169</v>
      </c>
      <c r="H151" s="152">
        <v>120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40</v>
      </c>
      <c r="O151" s="58"/>
      <c r="P151" s="158">
        <f>O151*H151</f>
        <v>0</v>
      </c>
      <c r="Q151" s="158">
        <v>0.18776000000000001</v>
      </c>
      <c r="R151" s="158">
        <f>Q151*H151</f>
        <v>22.531200000000002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146</v>
      </c>
      <c r="AT151" s="160" t="s">
        <v>142</v>
      </c>
      <c r="AU151" s="160" t="s">
        <v>147</v>
      </c>
      <c r="AY151" s="14" t="s">
        <v>139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147</v>
      </c>
      <c r="BK151" s="161">
        <f>ROUND(I151*H151,2)</f>
        <v>0</v>
      </c>
      <c r="BL151" s="14" t="s">
        <v>146</v>
      </c>
      <c r="BM151" s="160" t="s">
        <v>514</v>
      </c>
    </row>
    <row r="152" spans="1:65" s="12" customFormat="1" ht="22.8" customHeight="1">
      <c r="B152" s="134"/>
      <c r="D152" s="135" t="s">
        <v>73</v>
      </c>
      <c r="E152" s="145" t="s">
        <v>250</v>
      </c>
      <c r="F152" s="145" t="s">
        <v>251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SUM(P153:P156)</f>
        <v>0</v>
      </c>
      <c r="Q152" s="140"/>
      <c r="R152" s="141">
        <f>SUM(R153:R156)</f>
        <v>126.02634</v>
      </c>
      <c r="S152" s="140"/>
      <c r="T152" s="142">
        <f>SUM(T153:T156)</f>
        <v>0</v>
      </c>
      <c r="AR152" s="135" t="s">
        <v>81</v>
      </c>
      <c r="AT152" s="143" t="s">
        <v>73</v>
      </c>
      <c r="AU152" s="143" t="s">
        <v>81</v>
      </c>
      <c r="AY152" s="135" t="s">
        <v>139</v>
      </c>
      <c r="BK152" s="144">
        <f>SUM(BK153:BK156)</f>
        <v>0</v>
      </c>
    </row>
    <row r="153" spans="1:65" s="2" customFormat="1" ht="33" customHeight="1">
      <c r="A153" s="29"/>
      <c r="B153" s="147"/>
      <c r="C153" s="148" t="s">
        <v>211</v>
      </c>
      <c r="D153" s="148" t="s">
        <v>142</v>
      </c>
      <c r="E153" s="149" t="s">
        <v>252</v>
      </c>
      <c r="F153" s="150" t="s">
        <v>253</v>
      </c>
      <c r="G153" s="151" t="s">
        <v>169</v>
      </c>
      <c r="H153" s="152">
        <v>363</v>
      </c>
      <c r="I153" s="153"/>
      <c r="J153" s="154">
        <f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>O153*H153</f>
        <v>0</v>
      </c>
      <c r="Q153" s="158">
        <v>6.0099999999999997E-3</v>
      </c>
      <c r="R153" s="158">
        <f>Q153*H153</f>
        <v>2.1816299999999997</v>
      </c>
      <c r="S153" s="158">
        <v>0</v>
      </c>
      <c r="T153" s="159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146</v>
      </c>
      <c r="AT153" s="160" t="s">
        <v>142</v>
      </c>
      <c r="AU153" s="160" t="s">
        <v>147</v>
      </c>
      <c r="AY153" s="14" t="s">
        <v>139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147</v>
      </c>
      <c r="BK153" s="161">
        <f>ROUND(I153*H153,2)</f>
        <v>0</v>
      </c>
      <c r="BL153" s="14" t="s">
        <v>146</v>
      </c>
      <c r="BM153" s="160" t="s">
        <v>515</v>
      </c>
    </row>
    <row r="154" spans="1:65" s="2" customFormat="1" ht="33" customHeight="1">
      <c r="A154" s="29"/>
      <c r="B154" s="147"/>
      <c r="C154" s="148" t="s">
        <v>218</v>
      </c>
      <c r="D154" s="148" t="s">
        <v>142</v>
      </c>
      <c r="E154" s="149" t="s">
        <v>255</v>
      </c>
      <c r="F154" s="150" t="s">
        <v>256</v>
      </c>
      <c r="G154" s="151" t="s">
        <v>169</v>
      </c>
      <c r="H154" s="152">
        <v>363</v>
      </c>
      <c r="I154" s="153"/>
      <c r="J154" s="154">
        <f>ROUND(I154*H154,2)</f>
        <v>0</v>
      </c>
      <c r="K154" s="155"/>
      <c r="L154" s="30"/>
      <c r="M154" s="156" t="s">
        <v>1</v>
      </c>
      <c r="N154" s="157" t="s">
        <v>40</v>
      </c>
      <c r="O154" s="58"/>
      <c r="P154" s="158">
        <f>O154*H154</f>
        <v>0</v>
      </c>
      <c r="Q154" s="158">
        <v>5.1000000000000004E-4</v>
      </c>
      <c r="R154" s="158">
        <f>Q154*H154</f>
        <v>0.18513000000000002</v>
      </c>
      <c r="S154" s="158">
        <v>0</v>
      </c>
      <c r="T154" s="159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146</v>
      </c>
      <c r="AT154" s="160" t="s">
        <v>142</v>
      </c>
      <c r="AU154" s="160" t="s">
        <v>147</v>
      </c>
      <c r="AY154" s="14" t="s">
        <v>139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4" t="s">
        <v>147</v>
      </c>
      <c r="BK154" s="161">
        <f>ROUND(I154*H154,2)</f>
        <v>0</v>
      </c>
      <c r="BL154" s="14" t="s">
        <v>146</v>
      </c>
      <c r="BM154" s="160" t="s">
        <v>516</v>
      </c>
    </row>
    <row r="155" spans="1:65" s="2" customFormat="1" ht="33" customHeight="1">
      <c r="A155" s="29"/>
      <c r="B155" s="147"/>
      <c r="C155" s="148" t="s">
        <v>223</v>
      </c>
      <c r="D155" s="148" t="s">
        <v>142</v>
      </c>
      <c r="E155" s="149" t="s">
        <v>258</v>
      </c>
      <c r="F155" s="150" t="s">
        <v>259</v>
      </c>
      <c r="G155" s="151" t="s">
        <v>169</v>
      </c>
      <c r="H155" s="152">
        <v>363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40</v>
      </c>
      <c r="O155" s="58"/>
      <c r="P155" s="158">
        <f>O155*H155</f>
        <v>0</v>
      </c>
      <c r="Q155" s="158">
        <v>0.12966</v>
      </c>
      <c r="R155" s="158">
        <f>Q155*H155</f>
        <v>47.066580000000002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146</v>
      </c>
      <c r="AT155" s="160" t="s">
        <v>142</v>
      </c>
      <c r="AU155" s="160" t="s">
        <v>147</v>
      </c>
      <c r="AY155" s="14" t="s">
        <v>139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147</v>
      </c>
      <c r="BK155" s="161">
        <f>ROUND(I155*H155,2)</f>
        <v>0</v>
      </c>
      <c r="BL155" s="14" t="s">
        <v>146</v>
      </c>
      <c r="BM155" s="160" t="s">
        <v>517</v>
      </c>
    </row>
    <row r="156" spans="1:65" s="2" customFormat="1" ht="37.799999999999997" customHeight="1">
      <c r="A156" s="29"/>
      <c r="B156" s="147"/>
      <c r="C156" s="148" t="s">
        <v>231</v>
      </c>
      <c r="D156" s="148" t="s">
        <v>142</v>
      </c>
      <c r="E156" s="149" t="s">
        <v>262</v>
      </c>
      <c r="F156" s="150" t="s">
        <v>263</v>
      </c>
      <c r="G156" s="151" t="s">
        <v>169</v>
      </c>
      <c r="H156" s="152">
        <v>363</v>
      </c>
      <c r="I156" s="153"/>
      <c r="J156" s="154">
        <f>ROUND(I156*H156,2)</f>
        <v>0</v>
      </c>
      <c r="K156" s="155"/>
      <c r="L156" s="30"/>
      <c r="M156" s="156" t="s">
        <v>1</v>
      </c>
      <c r="N156" s="157" t="s">
        <v>40</v>
      </c>
      <c r="O156" s="58"/>
      <c r="P156" s="158">
        <f>O156*H156</f>
        <v>0</v>
      </c>
      <c r="Q156" s="158">
        <v>0.21099999999999999</v>
      </c>
      <c r="R156" s="158">
        <f>Q156*H156</f>
        <v>76.593000000000004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146</v>
      </c>
      <c r="AT156" s="160" t="s">
        <v>142</v>
      </c>
      <c r="AU156" s="160" t="s">
        <v>147</v>
      </c>
      <c r="AY156" s="14" t="s">
        <v>139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147</v>
      </c>
      <c r="BK156" s="161">
        <f>ROUND(I156*H156,2)</f>
        <v>0</v>
      </c>
      <c r="BL156" s="14" t="s">
        <v>146</v>
      </c>
      <c r="BM156" s="160" t="s">
        <v>518</v>
      </c>
    </row>
    <row r="157" spans="1:65" s="12" customFormat="1" ht="22.8" customHeight="1">
      <c r="B157" s="134"/>
      <c r="D157" s="135" t="s">
        <v>73</v>
      </c>
      <c r="E157" s="145" t="s">
        <v>348</v>
      </c>
      <c r="F157" s="145" t="s">
        <v>349</v>
      </c>
      <c r="I157" s="137"/>
      <c r="J157" s="146">
        <f>BK157</f>
        <v>0</v>
      </c>
      <c r="L157" s="134"/>
      <c r="M157" s="139"/>
      <c r="N157" s="140"/>
      <c r="O157" s="140"/>
      <c r="P157" s="141">
        <f>SUM(P158:P159)</f>
        <v>0</v>
      </c>
      <c r="Q157" s="140"/>
      <c r="R157" s="141">
        <f>SUM(R158:R159)</f>
        <v>11.4962</v>
      </c>
      <c r="S157" s="140"/>
      <c r="T157" s="142">
        <f>SUM(T158:T159)</f>
        <v>0</v>
      </c>
      <c r="AR157" s="135" t="s">
        <v>81</v>
      </c>
      <c r="AT157" s="143" t="s">
        <v>73</v>
      </c>
      <c r="AU157" s="143" t="s">
        <v>81</v>
      </c>
      <c r="AY157" s="135" t="s">
        <v>139</v>
      </c>
      <c r="BK157" s="144">
        <f>SUM(BK158:BK159)</f>
        <v>0</v>
      </c>
    </row>
    <row r="158" spans="1:65" s="2" customFormat="1" ht="24.15" customHeight="1">
      <c r="A158" s="29"/>
      <c r="B158" s="147"/>
      <c r="C158" s="148" t="s">
        <v>235</v>
      </c>
      <c r="D158" s="148" t="s">
        <v>142</v>
      </c>
      <c r="E158" s="149" t="s">
        <v>350</v>
      </c>
      <c r="F158" s="150" t="s">
        <v>351</v>
      </c>
      <c r="G158" s="151" t="s">
        <v>169</v>
      </c>
      <c r="H158" s="152">
        <v>47</v>
      </c>
      <c r="I158" s="153"/>
      <c r="J158" s="154">
        <f>ROUND(I158*H158,2)</f>
        <v>0</v>
      </c>
      <c r="K158" s="155"/>
      <c r="L158" s="30"/>
      <c r="M158" s="156" t="s">
        <v>1</v>
      </c>
      <c r="N158" s="157" t="s">
        <v>40</v>
      </c>
      <c r="O158" s="58"/>
      <c r="P158" s="158">
        <f>O158*H158</f>
        <v>0</v>
      </c>
      <c r="Q158" s="158">
        <v>0.112</v>
      </c>
      <c r="R158" s="158">
        <f>Q158*H158</f>
        <v>5.2640000000000002</v>
      </c>
      <c r="S158" s="158">
        <v>0</v>
      </c>
      <c r="T158" s="15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146</v>
      </c>
      <c r="AT158" s="160" t="s">
        <v>142</v>
      </c>
      <c r="AU158" s="160" t="s">
        <v>147</v>
      </c>
      <c r="AY158" s="14" t="s">
        <v>139</v>
      </c>
      <c r="BE158" s="161">
        <f>IF(N158="základná",J158,0)</f>
        <v>0</v>
      </c>
      <c r="BF158" s="161">
        <f>IF(N158="znížená",J158,0)</f>
        <v>0</v>
      </c>
      <c r="BG158" s="161">
        <f>IF(N158="zákl. prenesená",J158,0)</f>
        <v>0</v>
      </c>
      <c r="BH158" s="161">
        <f>IF(N158="zníž. prenesená",J158,0)</f>
        <v>0</v>
      </c>
      <c r="BI158" s="161">
        <f>IF(N158="nulová",J158,0)</f>
        <v>0</v>
      </c>
      <c r="BJ158" s="14" t="s">
        <v>147</v>
      </c>
      <c r="BK158" s="161">
        <f>ROUND(I158*H158,2)</f>
        <v>0</v>
      </c>
      <c r="BL158" s="14" t="s">
        <v>146</v>
      </c>
      <c r="BM158" s="160" t="s">
        <v>519</v>
      </c>
    </row>
    <row r="159" spans="1:65" s="2" customFormat="1" ht="24.15" customHeight="1">
      <c r="A159" s="29"/>
      <c r="B159" s="147"/>
      <c r="C159" s="162" t="s">
        <v>242</v>
      </c>
      <c r="D159" s="162" t="s">
        <v>158</v>
      </c>
      <c r="E159" s="163" t="s">
        <v>353</v>
      </c>
      <c r="F159" s="164" t="s">
        <v>354</v>
      </c>
      <c r="G159" s="165" t="s">
        <v>169</v>
      </c>
      <c r="H159" s="166">
        <v>47.94</v>
      </c>
      <c r="I159" s="167"/>
      <c r="J159" s="168">
        <f>ROUND(I159*H159,2)</f>
        <v>0</v>
      </c>
      <c r="K159" s="169"/>
      <c r="L159" s="170"/>
      <c r="M159" s="171" t="s">
        <v>1</v>
      </c>
      <c r="N159" s="172" t="s">
        <v>40</v>
      </c>
      <c r="O159" s="58"/>
      <c r="P159" s="158">
        <f>O159*H159</f>
        <v>0</v>
      </c>
      <c r="Q159" s="158">
        <v>0.13</v>
      </c>
      <c r="R159" s="158">
        <f>Q159*H159</f>
        <v>6.2321999999999997</v>
      </c>
      <c r="S159" s="158">
        <v>0</v>
      </c>
      <c r="T159" s="159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162</v>
      </c>
      <c r="AT159" s="160" t="s">
        <v>158</v>
      </c>
      <c r="AU159" s="160" t="s">
        <v>147</v>
      </c>
      <c r="AY159" s="14" t="s">
        <v>139</v>
      </c>
      <c r="BE159" s="161">
        <f>IF(N159="základná",J159,0)</f>
        <v>0</v>
      </c>
      <c r="BF159" s="161">
        <f>IF(N159="znížená",J159,0)</f>
        <v>0</v>
      </c>
      <c r="BG159" s="161">
        <f>IF(N159="zákl. prenesená",J159,0)</f>
        <v>0</v>
      </c>
      <c r="BH159" s="161">
        <f>IF(N159="zníž. prenesená",J159,0)</f>
        <v>0</v>
      </c>
      <c r="BI159" s="161">
        <f>IF(N159="nulová",J159,0)</f>
        <v>0</v>
      </c>
      <c r="BJ159" s="14" t="s">
        <v>147</v>
      </c>
      <c r="BK159" s="161">
        <f>ROUND(I159*H159,2)</f>
        <v>0</v>
      </c>
      <c r="BL159" s="14" t="s">
        <v>146</v>
      </c>
      <c r="BM159" s="160" t="s">
        <v>520</v>
      </c>
    </row>
    <row r="160" spans="1:65" s="12" customFormat="1" ht="22.8" customHeight="1">
      <c r="B160" s="134"/>
      <c r="D160" s="135" t="s">
        <v>73</v>
      </c>
      <c r="E160" s="145" t="s">
        <v>265</v>
      </c>
      <c r="F160" s="145" t="s">
        <v>230</v>
      </c>
      <c r="I160" s="137"/>
      <c r="J160" s="146">
        <f>BK160</f>
        <v>0</v>
      </c>
      <c r="L160" s="134"/>
      <c r="M160" s="139"/>
      <c r="N160" s="140"/>
      <c r="O160" s="140"/>
      <c r="P160" s="141">
        <f>SUM(P161:P163)</f>
        <v>0</v>
      </c>
      <c r="Q160" s="140"/>
      <c r="R160" s="141">
        <f>SUM(R161:R163)</f>
        <v>19.76774</v>
      </c>
      <c r="S160" s="140"/>
      <c r="T160" s="142">
        <f>SUM(T161:T163)</f>
        <v>0</v>
      </c>
      <c r="AR160" s="135" t="s">
        <v>81</v>
      </c>
      <c r="AT160" s="143" t="s">
        <v>73</v>
      </c>
      <c r="AU160" s="143" t="s">
        <v>81</v>
      </c>
      <c r="AY160" s="135" t="s">
        <v>139</v>
      </c>
      <c r="BK160" s="144">
        <f>SUM(BK161:BK163)</f>
        <v>0</v>
      </c>
    </row>
    <row r="161" spans="1:65" s="2" customFormat="1" ht="33" customHeight="1">
      <c r="A161" s="29"/>
      <c r="B161" s="147"/>
      <c r="C161" s="148" t="s">
        <v>246</v>
      </c>
      <c r="D161" s="148" t="s">
        <v>142</v>
      </c>
      <c r="E161" s="149" t="s">
        <v>280</v>
      </c>
      <c r="F161" s="150" t="s">
        <v>281</v>
      </c>
      <c r="G161" s="151" t="s">
        <v>193</v>
      </c>
      <c r="H161" s="152">
        <v>59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40</v>
      </c>
      <c r="O161" s="58"/>
      <c r="P161" s="158">
        <f>O161*H161</f>
        <v>0</v>
      </c>
      <c r="Q161" s="158">
        <v>0.19843</v>
      </c>
      <c r="R161" s="158">
        <f>Q161*H161</f>
        <v>11.707369999999999</v>
      </c>
      <c r="S161" s="158">
        <v>0</v>
      </c>
      <c r="T161" s="15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146</v>
      </c>
      <c r="AT161" s="160" t="s">
        <v>142</v>
      </c>
      <c r="AU161" s="160" t="s">
        <v>147</v>
      </c>
      <c r="AY161" s="14" t="s">
        <v>139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147</v>
      </c>
      <c r="BK161" s="161">
        <f>ROUND(I161*H161,2)</f>
        <v>0</v>
      </c>
      <c r="BL161" s="14" t="s">
        <v>146</v>
      </c>
      <c r="BM161" s="160" t="s">
        <v>521</v>
      </c>
    </row>
    <row r="162" spans="1:65" s="2" customFormat="1" ht="21.75" customHeight="1">
      <c r="A162" s="29"/>
      <c r="B162" s="147"/>
      <c r="C162" s="162" t="s">
        <v>8</v>
      </c>
      <c r="D162" s="162" t="s">
        <v>158</v>
      </c>
      <c r="E162" s="163" t="s">
        <v>284</v>
      </c>
      <c r="F162" s="164" t="s">
        <v>285</v>
      </c>
      <c r="G162" s="165" t="s">
        <v>221</v>
      </c>
      <c r="H162" s="166">
        <v>59.59</v>
      </c>
      <c r="I162" s="167"/>
      <c r="J162" s="168">
        <f>ROUND(I162*H162,2)</f>
        <v>0</v>
      </c>
      <c r="K162" s="169"/>
      <c r="L162" s="170"/>
      <c r="M162" s="171" t="s">
        <v>1</v>
      </c>
      <c r="N162" s="172" t="s">
        <v>40</v>
      </c>
      <c r="O162" s="58"/>
      <c r="P162" s="158">
        <f>O162*H162</f>
        <v>0</v>
      </c>
      <c r="Q162" s="158">
        <v>8.1000000000000003E-2</v>
      </c>
      <c r="R162" s="158">
        <f>Q162*H162</f>
        <v>4.8267900000000008</v>
      </c>
      <c r="S162" s="158">
        <v>0</v>
      </c>
      <c r="T162" s="15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162</v>
      </c>
      <c r="AT162" s="160" t="s">
        <v>158</v>
      </c>
      <c r="AU162" s="160" t="s">
        <v>147</v>
      </c>
      <c r="AY162" s="14" t="s">
        <v>139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147</v>
      </c>
      <c r="BK162" s="161">
        <f>ROUND(I162*H162,2)</f>
        <v>0</v>
      </c>
      <c r="BL162" s="14" t="s">
        <v>146</v>
      </c>
      <c r="BM162" s="160" t="s">
        <v>522</v>
      </c>
    </row>
    <row r="163" spans="1:65" s="2" customFormat="1" ht="33" customHeight="1">
      <c r="A163" s="29"/>
      <c r="B163" s="147"/>
      <c r="C163" s="148" t="s">
        <v>227</v>
      </c>
      <c r="D163" s="148" t="s">
        <v>142</v>
      </c>
      <c r="E163" s="149" t="s">
        <v>288</v>
      </c>
      <c r="F163" s="150" t="s">
        <v>289</v>
      </c>
      <c r="G163" s="151" t="s">
        <v>221</v>
      </c>
      <c r="H163" s="152">
        <v>2</v>
      </c>
      <c r="I163" s="153"/>
      <c r="J163" s="154">
        <f>ROUND(I163*H163,2)</f>
        <v>0</v>
      </c>
      <c r="K163" s="155"/>
      <c r="L163" s="30"/>
      <c r="M163" s="178" t="s">
        <v>1</v>
      </c>
      <c r="N163" s="179" t="s">
        <v>40</v>
      </c>
      <c r="O163" s="175"/>
      <c r="P163" s="176">
        <f>O163*H163</f>
        <v>0</v>
      </c>
      <c r="Q163" s="176">
        <v>1.6167899999999999</v>
      </c>
      <c r="R163" s="176">
        <f>Q163*H163</f>
        <v>3.2335799999999999</v>
      </c>
      <c r="S163" s="176">
        <v>0</v>
      </c>
      <c r="T163" s="177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146</v>
      </c>
      <c r="AT163" s="160" t="s">
        <v>142</v>
      </c>
      <c r="AU163" s="160" t="s">
        <v>147</v>
      </c>
      <c r="AY163" s="14" t="s">
        <v>139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147</v>
      </c>
      <c r="BK163" s="161">
        <f>ROUND(I163*H163,2)</f>
        <v>0</v>
      </c>
      <c r="BL163" s="14" t="s">
        <v>146</v>
      </c>
      <c r="BM163" s="160" t="s">
        <v>523</v>
      </c>
    </row>
    <row r="164" spans="1:65" s="2" customFormat="1" ht="6.9" customHeight="1">
      <c r="A164" s="29"/>
      <c r="B164" s="47"/>
      <c r="C164" s="48"/>
      <c r="D164" s="48"/>
      <c r="E164" s="48"/>
      <c r="F164" s="48"/>
      <c r="G164" s="48"/>
      <c r="H164" s="48"/>
      <c r="I164" s="48"/>
      <c r="J164" s="48"/>
      <c r="K164" s="48"/>
      <c r="L164" s="30"/>
      <c r="M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</row>
    <row r="166" spans="1:65" ht="10.199999999999999"/>
    <row r="167" spans="1:65" ht="14.4" customHeight="1">
      <c r="C167" s="226" t="s">
        <v>551</v>
      </c>
      <c r="D167" s="226"/>
      <c r="E167" s="226"/>
      <c r="F167" s="226"/>
      <c r="G167" s="226"/>
      <c r="H167" s="226"/>
      <c r="I167" s="226"/>
      <c r="J167" s="226"/>
    </row>
    <row r="168" spans="1:65" ht="14.4" customHeight="1">
      <c r="C168" s="226"/>
      <c r="D168" s="226"/>
      <c r="E168" s="226"/>
      <c r="F168" s="226"/>
      <c r="G168" s="226"/>
      <c r="H168" s="226"/>
      <c r="I168" s="226"/>
      <c r="J168" s="226"/>
    </row>
    <row r="169" spans="1:65" ht="14.4" customHeight="1">
      <c r="C169" s="226"/>
      <c r="D169" s="226"/>
      <c r="E169" s="226"/>
      <c r="F169" s="226"/>
      <c r="G169" s="226"/>
      <c r="H169" s="226"/>
      <c r="I169" s="226"/>
      <c r="J169" s="226"/>
    </row>
    <row r="170" spans="1:65" ht="14.4" customHeight="1">
      <c r="C170" s="226"/>
      <c r="D170" s="226"/>
      <c r="E170" s="226"/>
      <c r="F170" s="226"/>
      <c r="G170" s="226"/>
      <c r="H170" s="226"/>
      <c r="I170" s="226"/>
      <c r="J170" s="226"/>
    </row>
    <row r="171" spans="1:65" ht="10.199999999999999"/>
    <row r="172" spans="1:65" ht="10.199999999999999"/>
    <row r="173" spans="1:65" ht="14.4" customHeight="1">
      <c r="C173" s="226" t="s">
        <v>552</v>
      </c>
      <c r="D173" s="226"/>
      <c r="E173" s="226"/>
      <c r="F173" s="226"/>
      <c r="G173" s="226"/>
      <c r="H173" s="226"/>
      <c r="I173" s="226"/>
      <c r="J173" s="226"/>
    </row>
    <row r="174" spans="1:65" ht="14.4" customHeight="1">
      <c r="C174" s="226"/>
      <c r="D174" s="226"/>
      <c r="E174" s="226"/>
      <c r="F174" s="226"/>
      <c r="G174" s="226"/>
      <c r="H174" s="226"/>
      <c r="I174" s="226"/>
      <c r="J174" s="226"/>
    </row>
    <row r="175" spans="1:65" ht="14.4" customHeight="1">
      <c r="C175" s="226"/>
      <c r="D175" s="226"/>
      <c r="E175" s="226"/>
      <c r="F175" s="226"/>
      <c r="G175" s="226"/>
      <c r="H175" s="226"/>
      <c r="I175" s="226"/>
      <c r="J175" s="226"/>
    </row>
    <row r="176" spans="1:65" ht="10.199999999999999"/>
  </sheetData>
  <autoFilter ref="C128:K163" xr:uid="{00000000-0009-0000-0000-000008000000}"/>
  <mergeCells count="11">
    <mergeCell ref="C173:J175"/>
    <mergeCell ref="E87:H87"/>
    <mergeCell ref="E119:H119"/>
    <mergeCell ref="E121:H121"/>
    <mergeCell ref="L2:V2"/>
    <mergeCell ref="C167:J17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FC1 SO01_01 Rekonštrukcia c...</vt:lpstr>
      <vt:lpstr>FC2 SO01_02 Rekonštrukcia c...</vt:lpstr>
      <vt:lpstr>FC3 SO02_01 Rekonštrukcia c...</vt:lpstr>
      <vt:lpstr>FC4 SO02_02 Rekonštrukcia c...</vt:lpstr>
      <vt:lpstr>FC5 SO03_01 Rekonštrukcia c...</vt:lpstr>
      <vt:lpstr>FC6 SO03_02 Rekonštrukcia c...</vt:lpstr>
      <vt:lpstr>FC7 SO04_01 Rekonštrukcia c...</vt:lpstr>
      <vt:lpstr>FC8 SO04_02 Rekonštrukcia o...</vt:lpstr>
      <vt:lpstr>'FC1 SO01_01 Rekonštrukcia c...'!Názvy_tlače</vt:lpstr>
      <vt:lpstr>'FC2 SO01_02 Rekonštrukcia c...'!Názvy_tlače</vt:lpstr>
      <vt:lpstr>'FC3 SO02_01 Rekonštrukcia c...'!Názvy_tlače</vt:lpstr>
      <vt:lpstr>'FC4 SO02_02 Rekonštrukcia c...'!Názvy_tlače</vt:lpstr>
      <vt:lpstr>'FC5 SO03_01 Rekonštrukcia c...'!Názvy_tlače</vt:lpstr>
      <vt:lpstr>'FC6 SO03_02 Rekonštrukcia c...'!Názvy_tlače</vt:lpstr>
      <vt:lpstr>'FC7 SO04_01 Rekonštrukcia c...'!Názvy_tlače</vt:lpstr>
      <vt:lpstr>'FC8 SO04_02 Rekonštrukcia o...'!Názvy_tlače</vt:lpstr>
      <vt:lpstr>'Rekapitulácia stavby'!Názvy_tlače</vt:lpstr>
      <vt:lpstr>'FC1 SO01_01 Rekonštrukcia c...'!Oblasť_tlače</vt:lpstr>
      <vt:lpstr>'FC2 SO01_02 Rekonštrukcia c...'!Oblasť_tlače</vt:lpstr>
      <vt:lpstr>'FC3 SO02_01 Rekonštrukcia c...'!Oblasť_tlače</vt:lpstr>
      <vt:lpstr>'FC4 SO02_02 Rekonštrukcia c...'!Oblasť_tlače</vt:lpstr>
      <vt:lpstr>'FC5 SO03_01 Rekonštrukcia c...'!Oblasť_tlače</vt:lpstr>
      <vt:lpstr>'FC6 SO03_02 Rekonštrukcia c...'!Oblasť_tlače</vt:lpstr>
      <vt:lpstr>'FC7 SO04_01 Rekonštrukcia c...'!Oblasť_tlače</vt:lpstr>
      <vt:lpstr>'FC8 SO04_02 Rekonštrukcia 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Poči Róbert Ing.</dc:creator>
  <cp:lastModifiedBy>Lenovo</cp:lastModifiedBy>
  <dcterms:created xsi:type="dcterms:W3CDTF">2022-03-25T09:30:01Z</dcterms:created>
  <dcterms:modified xsi:type="dcterms:W3CDTF">2022-03-25T16:13:47Z</dcterms:modified>
</cp:coreProperties>
</file>