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tražské\E mail\"/>
    </mc:Choice>
  </mc:AlternateContent>
  <xr:revisionPtr revIDLastSave="0" documentId="13_ncr:1_{F97D172E-0B13-42A1-BA1D-BD2DCFFDE483}" xr6:coauthVersionLast="47" xr6:coauthVersionMax="47" xr10:uidLastSave="{00000000-0000-0000-0000-000000000000}"/>
  <bookViews>
    <workbookView xWindow="28680" yWindow="-120" windowWidth="29040" windowHeight="15840" xr2:uid="{3CC26EE3-263F-48AE-9790-0EBDD6C107F1}"/>
  </bookViews>
  <sheets>
    <sheet name="Rekapitulácia" sheetId="1" r:id="rId1"/>
    <sheet name="Krycí list stavby" sheetId="2" r:id="rId2"/>
    <sheet name="SO 15632" sheetId="3" r:id="rId3"/>
    <sheet name="SO 15633" sheetId="4" r:id="rId4"/>
    <sheet name="SO 15634" sheetId="5" r:id="rId5"/>
    <sheet name="SO 15635" sheetId="6" r:id="rId6"/>
  </sheets>
  <definedNames>
    <definedName name="_xlnm.Print_Area" localSheetId="2">'SO 15632'!$B$2:$V$136</definedName>
    <definedName name="_xlnm.Print_Area" localSheetId="3">'SO 15633'!$B$2:$V$112</definedName>
    <definedName name="_xlnm.Print_Area" localSheetId="4">'SO 15634'!$B$2:$V$110</definedName>
    <definedName name="_xlnm.Print_Area" localSheetId="5">'SO 15635'!$B$2:$V$95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D17" i="2"/>
  <c r="E16" i="2"/>
  <c r="D16" i="2"/>
  <c r="C16" i="2"/>
  <c r="F11" i="1"/>
  <c r="E10" i="1"/>
  <c r="D10" i="1"/>
  <c r="E9" i="1"/>
  <c r="D9" i="1"/>
  <c r="E8" i="1"/>
  <c r="D8" i="1"/>
  <c r="E7" i="1"/>
  <c r="E11" i="1" s="1"/>
  <c r="I16" i="2" s="1"/>
  <c r="D7" i="1"/>
  <c r="K10" i="1"/>
  <c r="P29" i="6"/>
  <c r="H29" i="6"/>
  <c r="P17" i="6"/>
  <c r="P16" i="6"/>
  <c r="Y95" i="6"/>
  <c r="Z95" i="6"/>
  <c r="V94" i="6"/>
  <c r="I61" i="6" s="1"/>
  <c r="I60" i="6"/>
  <c r="F60" i="6"/>
  <c r="V92" i="6"/>
  <c r="M92" i="6"/>
  <c r="M94" i="6" s="1"/>
  <c r="F61" i="6" s="1"/>
  <c r="D17" i="6" s="1"/>
  <c r="K91" i="6"/>
  <c r="J91" i="6"/>
  <c r="S91" i="6"/>
  <c r="L91" i="6"/>
  <c r="I91" i="6"/>
  <c r="K90" i="6"/>
  <c r="J90" i="6"/>
  <c r="S90" i="6"/>
  <c r="L90" i="6"/>
  <c r="I90" i="6"/>
  <c r="M86" i="6"/>
  <c r="F57" i="6" s="1"/>
  <c r="D15" i="6" s="1"/>
  <c r="I56" i="6"/>
  <c r="S84" i="6"/>
  <c r="H56" i="6" s="1"/>
  <c r="V84" i="6"/>
  <c r="M84" i="6"/>
  <c r="F56" i="6" s="1"/>
  <c r="K83" i="6"/>
  <c r="J83" i="6"/>
  <c r="S83" i="6"/>
  <c r="L83" i="6"/>
  <c r="I83" i="6"/>
  <c r="K82" i="6"/>
  <c r="J82" i="6"/>
  <c r="S82" i="6"/>
  <c r="L82" i="6"/>
  <c r="I82" i="6"/>
  <c r="K81" i="6"/>
  <c r="J81" i="6"/>
  <c r="S81" i="6"/>
  <c r="L81" i="6"/>
  <c r="I81" i="6"/>
  <c r="K80" i="6"/>
  <c r="K95" i="6" s="1"/>
  <c r="J80" i="6"/>
  <c r="S80" i="6"/>
  <c r="S86" i="6" s="1"/>
  <c r="H57" i="6" s="1"/>
  <c r="L80" i="6"/>
  <c r="I80" i="6"/>
  <c r="P20" i="6"/>
  <c r="K9" i="1"/>
  <c r="P29" i="5"/>
  <c r="H29" i="5"/>
  <c r="P17" i="5"/>
  <c r="P16" i="5"/>
  <c r="Y110" i="5"/>
  <c r="Z110" i="5"/>
  <c r="I59" i="5"/>
  <c r="V107" i="5"/>
  <c r="M107" i="5"/>
  <c r="F59" i="5" s="1"/>
  <c r="K106" i="5"/>
  <c r="J106" i="5"/>
  <c r="S106" i="5"/>
  <c r="S107" i="5" s="1"/>
  <c r="H59" i="5" s="1"/>
  <c r="L106" i="5"/>
  <c r="L107" i="5" s="1"/>
  <c r="E59" i="5" s="1"/>
  <c r="I106" i="5"/>
  <c r="I107" i="5" s="1"/>
  <c r="G59" i="5" s="1"/>
  <c r="V103" i="5"/>
  <c r="I58" i="5" s="1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S103" i="5" s="1"/>
  <c r="H58" i="5" s="1"/>
  <c r="L93" i="5"/>
  <c r="I93" i="5"/>
  <c r="K92" i="5"/>
  <c r="J92" i="5"/>
  <c r="S92" i="5"/>
  <c r="L92" i="5"/>
  <c r="I92" i="5"/>
  <c r="K91" i="5"/>
  <c r="J91" i="5"/>
  <c r="S91" i="5"/>
  <c r="L91" i="5"/>
  <c r="L103" i="5" s="1"/>
  <c r="E58" i="5" s="1"/>
  <c r="I91" i="5"/>
  <c r="S88" i="5"/>
  <c r="H57" i="5" s="1"/>
  <c r="V88" i="5"/>
  <c r="I57" i="5" s="1"/>
  <c r="M88" i="5"/>
  <c r="F57" i="5" s="1"/>
  <c r="K87" i="5"/>
  <c r="J87" i="5"/>
  <c r="S87" i="5"/>
  <c r="L87" i="5"/>
  <c r="L88" i="5" s="1"/>
  <c r="E57" i="5" s="1"/>
  <c r="I87" i="5"/>
  <c r="I88" i="5" s="1"/>
  <c r="G57" i="5" s="1"/>
  <c r="I56" i="5"/>
  <c r="V84" i="5"/>
  <c r="M84" i="5"/>
  <c r="F56" i="5" s="1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L80" i="5"/>
  <c r="I80" i="5"/>
  <c r="K79" i="5"/>
  <c r="K110" i="5" s="1"/>
  <c r="J79" i="5"/>
  <c r="S79" i="5"/>
  <c r="S84" i="5" s="1"/>
  <c r="H56" i="5" s="1"/>
  <c r="L79" i="5"/>
  <c r="L84" i="5" s="1"/>
  <c r="E56" i="5" s="1"/>
  <c r="I79" i="5"/>
  <c r="P20" i="5"/>
  <c r="K8" i="1"/>
  <c r="H29" i="4"/>
  <c r="P29" i="4" s="1"/>
  <c r="P17" i="4"/>
  <c r="P16" i="4"/>
  <c r="Y112" i="4"/>
  <c r="Z112" i="4"/>
  <c r="I58" i="4"/>
  <c r="V109" i="4"/>
  <c r="M109" i="4"/>
  <c r="F58" i="4" s="1"/>
  <c r="K108" i="4"/>
  <c r="J108" i="4"/>
  <c r="S108" i="4"/>
  <c r="S109" i="4" s="1"/>
  <c r="H58" i="4" s="1"/>
  <c r="L108" i="4"/>
  <c r="L109" i="4" s="1"/>
  <c r="E58" i="4" s="1"/>
  <c r="I108" i="4"/>
  <c r="I109" i="4" s="1"/>
  <c r="G58" i="4" s="1"/>
  <c r="V105" i="4"/>
  <c r="I57" i="4" s="1"/>
  <c r="M105" i="4"/>
  <c r="F57" i="4" s="1"/>
  <c r="K104" i="4"/>
  <c r="J104" i="4"/>
  <c r="S104" i="4"/>
  <c r="L104" i="4"/>
  <c r="I104" i="4"/>
  <c r="K103" i="4"/>
  <c r="J103" i="4"/>
  <c r="S103" i="4"/>
  <c r="S105" i="4" s="1"/>
  <c r="H57" i="4" s="1"/>
  <c r="L103" i="4"/>
  <c r="I103" i="4"/>
  <c r="I105" i="4" s="1"/>
  <c r="G57" i="4" s="1"/>
  <c r="I56" i="4"/>
  <c r="F56" i="4"/>
  <c r="V100" i="4"/>
  <c r="M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J79" i="4"/>
  <c r="S79" i="4"/>
  <c r="L79" i="4"/>
  <c r="I79" i="4"/>
  <c r="K78" i="4"/>
  <c r="K112" i="4" s="1"/>
  <c r="J78" i="4"/>
  <c r="S78" i="4"/>
  <c r="S100" i="4" s="1"/>
  <c r="H56" i="4" s="1"/>
  <c r="L78" i="4"/>
  <c r="I78" i="4"/>
  <c r="P20" i="4"/>
  <c r="K7" i="1"/>
  <c r="H29" i="3"/>
  <c r="P29" i="3" s="1"/>
  <c r="P17" i="3"/>
  <c r="P16" i="3"/>
  <c r="Y136" i="3"/>
  <c r="Z136" i="3"/>
  <c r="I60" i="3"/>
  <c r="V133" i="3"/>
  <c r="M133" i="3"/>
  <c r="F60" i="3" s="1"/>
  <c r="L133" i="3"/>
  <c r="E60" i="3" s="1"/>
  <c r="K132" i="3"/>
  <c r="J132" i="3"/>
  <c r="S132" i="3"/>
  <c r="L132" i="3"/>
  <c r="I132" i="3"/>
  <c r="K131" i="3"/>
  <c r="J131" i="3"/>
  <c r="S131" i="3"/>
  <c r="S133" i="3" s="1"/>
  <c r="H60" i="3" s="1"/>
  <c r="L131" i="3"/>
  <c r="I131" i="3"/>
  <c r="I133" i="3" s="1"/>
  <c r="G60" i="3" s="1"/>
  <c r="I59" i="3"/>
  <c r="V128" i="3"/>
  <c r="M128" i="3"/>
  <c r="F59" i="3" s="1"/>
  <c r="K127" i="3"/>
  <c r="J127" i="3"/>
  <c r="S127" i="3"/>
  <c r="S128" i="3" s="1"/>
  <c r="H59" i="3" s="1"/>
  <c r="L127" i="3"/>
  <c r="L128" i="3" s="1"/>
  <c r="E59" i="3" s="1"/>
  <c r="I127" i="3"/>
  <c r="I128" i="3" s="1"/>
  <c r="G59" i="3" s="1"/>
  <c r="V124" i="3"/>
  <c r="I58" i="3" s="1"/>
  <c r="K123" i="3"/>
  <c r="J123" i="3"/>
  <c r="S123" i="3"/>
  <c r="M123" i="3"/>
  <c r="I123" i="3"/>
  <c r="K122" i="3"/>
  <c r="J122" i="3"/>
  <c r="S122" i="3"/>
  <c r="M122" i="3"/>
  <c r="I122" i="3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M114" i="3"/>
  <c r="I114" i="3"/>
  <c r="K113" i="3"/>
  <c r="J113" i="3"/>
  <c r="S113" i="3"/>
  <c r="M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S124" i="3" s="1"/>
  <c r="H58" i="3" s="1"/>
  <c r="L104" i="3"/>
  <c r="L124" i="3" s="1"/>
  <c r="E58" i="3" s="1"/>
  <c r="I104" i="3"/>
  <c r="V101" i="3"/>
  <c r="I57" i="3" s="1"/>
  <c r="M101" i="3"/>
  <c r="F57" i="3" s="1"/>
  <c r="K100" i="3"/>
  <c r="J100" i="3"/>
  <c r="S100" i="3"/>
  <c r="S101" i="3" s="1"/>
  <c r="H57" i="3" s="1"/>
  <c r="L100" i="3"/>
  <c r="L101" i="3" s="1"/>
  <c r="E57" i="3" s="1"/>
  <c r="I100" i="3"/>
  <c r="I101" i="3" s="1"/>
  <c r="G57" i="3" s="1"/>
  <c r="I56" i="3"/>
  <c r="V97" i="3"/>
  <c r="M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K136" i="3" s="1"/>
  <c r="J80" i="3"/>
  <c r="S80" i="3"/>
  <c r="L80" i="3"/>
  <c r="I80" i="3"/>
  <c r="P20" i="3"/>
  <c r="L84" i="6" l="1"/>
  <c r="E56" i="6" s="1"/>
  <c r="L92" i="6"/>
  <c r="E60" i="6" s="1"/>
  <c r="I84" i="6"/>
  <c r="G56" i="6" s="1"/>
  <c r="M103" i="5"/>
  <c r="F58" i="5" s="1"/>
  <c r="I103" i="5"/>
  <c r="G58" i="5" s="1"/>
  <c r="L100" i="4"/>
  <c r="E56" i="4" s="1"/>
  <c r="L105" i="4"/>
  <c r="E57" i="4" s="1"/>
  <c r="M124" i="3"/>
  <c r="F58" i="3" s="1"/>
  <c r="L97" i="3"/>
  <c r="E56" i="3" s="1"/>
  <c r="I124" i="3"/>
  <c r="G58" i="3" s="1"/>
  <c r="I20" i="2"/>
  <c r="D11" i="1"/>
  <c r="I17" i="2" s="1"/>
  <c r="S92" i="6"/>
  <c r="H60" i="6" s="1"/>
  <c r="L86" i="6"/>
  <c r="E57" i="6" s="1"/>
  <c r="C15" i="6" s="1"/>
  <c r="M95" i="6"/>
  <c r="F63" i="6" s="1"/>
  <c r="V86" i="6"/>
  <c r="I57" i="6" s="1"/>
  <c r="I92" i="6"/>
  <c r="G60" i="6" s="1"/>
  <c r="V110" i="5"/>
  <c r="I62" i="5" s="1"/>
  <c r="L109" i="5"/>
  <c r="E60" i="5" s="1"/>
  <c r="C15" i="5" s="1"/>
  <c r="I84" i="5"/>
  <c r="G56" i="5" s="1"/>
  <c r="M109" i="5"/>
  <c r="F60" i="5" s="1"/>
  <c r="D15" i="5" s="1"/>
  <c r="S109" i="5"/>
  <c r="H60" i="5" s="1"/>
  <c r="V109" i="5"/>
  <c r="I60" i="5" s="1"/>
  <c r="M111" i="4"/>
  <c r="F59" i="4" s="1"/>
  <c r="I100" i="4"/>
  <c r="G56" i="4" s="1"/>
  <c r="S111" i="4"/>
  <c r="H59" i="4" s="1"/>
  <c r="V111" i="4"/>
  <c r="I59" i="4" s="1"/>
  <c r="D15" i="4"/>
  <c r="L135" i="3"/>
  <c r="E61" i="3" s="1"/>
  <c r="C15" i="3" s="1"/>
  <c r="S97" i="3"/>
  <c r="H56" i="3" s="1"/>
  <c r="M135" i="3"/>
  <c r="F61" i="3" s="1"/>
  <c r="D15" i="3" s="1"/>
  <c r="F56" i="3"/>
  <c r="V135" i="3"/>
  <c r="I61" i="3" s="1"/>
  <c r="I97" i="3"/>
  <c r="G56" i="3" s="1"/>
  <c r="I86" i="6" l="1"/>
  <c r="G57" i="6" s="1"/>
  <c r="E15" i="6" s="1"/>
  <c r="L94" i="6"/>
  <c r="E61" i="6" s="1"/>
  <c r="C17" i="6" s="1"/>
  <c r="C17" i="2" s="1"/>
  <c r="D15" i="2"/>
  <c r="L111" i="4"/>
  <c r="E59" i="4" s="1"/>
  <c r="C15" i="4" s="1"/>
  <c r="C15" i="2" s="1"/>
  <c r="S94" i="6"/>
  <c r="H61" i="6" s="1"/>
  <c r="I94" i="6"/>
  <c r="L95" i="6"/>
  <c r="E63" i="6" s="1"/>
  <c r="V95" i="6"/>
  <c r="I63" i="6" s="1"/>
  <c r="S110" i="5"/>
  <c r="H62" i="5" s="1"/>
  <c r="L110" i="5"/>
  <c r="E62" i="5" s="1"/>
  <c r="M110" i="5"/>
  <c r="F62" i="5" s="1"/>
  <c r="I109" i="5"/>
  <c r="S112" i="4"/>
  <c r="H61" i="4" s="1"/>
  <c r="I111" i="4"/>
  <c r="G59" i="4" s="1"/>
  <c r="E15" i="4" s="1"/>
  <c r="E23" i="4" s="1"/>
  <c r="V112" i="4"/>
  <c r="I61" i="4" s="1"/>
  <c r="L112" i="4"/>
  <c r="E61" i="4" s="1"/>
  <c r="M112" i="4"/>
  <c r="F61" i="4" s="1"/>
  <c r="V136" i="3"/>
  <c r="I63" i="3" s="1"/>
  <c r="M136" i="3"/>
  <c r="F63" i="3" s="1"/>
  <c r="L136" i="3"/>
  <c r="E63" i="3" s="1"/>
  <c r="S135" i="3"/>
  <c r="H61" i="3" s="1"/>
  <c r="I135" i="3"/>
  <c r="G61" i="3" s="1"/>
  <c r="E15" i="3" s="1"/>
  <c r="P23" i="4" l="1"/>
  <c r="E15" i="2"/>
  <c r="E21" i="4"/>
  <c r="P22" i="4"/>
  <c r="P21" i="4"/>
  <c r="G61" i="6"/>
  <c r="E17" i="6" s="1"/>
  <c r="E17" i="2" s="1"/>
  <c r="I95" i="6"/>
  <c r="S95" i="6"/>
  <c r="H63" i="6" s="1"/>
  <c r="G60" i="5"/>
  <c r="E15" i="5" s="1"/>
  <c r="I110" i="5"/>
  <c r="E20" i="4"/>
  <c r="E22" i="4"/>
  <c r="I112" i="4"/>
  <c r="P25" i="4"/>
  <c r="E23" i="3"/>
  <c r="E20" i="3"/>
  <c r="P23" i="3"/>
  <c r="P22" i="3"/>
  <c r="E22" i="3"/>
  <c r="E21" i="3"/>
  <c r="P21" i="3"/>
  <c r="S136" i="3"/>
  <c r="H63" i="3" s="1"/>
  <c r="I136" i="3"/>
  <c r="G63" i="6" l="1"/>
  <c r="B10" i="1"/>
  <c r="E20" i="2"/>
  <c r="G62" i="5"/>
  <c r="B9" i="1"/>
  <c r="G61" i="4"/>
  <c r="B8" i="1"/>
  <c r="G8" i="1" s="1"/>
  <c r="P27" i="4"/>
  <c r="C8" i="1"/>
  <c r="G63" i="3"/>
  <c r="B7" i="1"/>
  <c r="P21" i="6"/>
  <c r="E21" i="6"/>
  <c r="P23" i="6"/>
  <c r="E20" i="6"/>
  <c r="P22" i="6"/>
  <c r="E23" i="6"/>
  <c r="E22" i="6"/>
  <c r="E21" i="5"/>
  <c r="E23" i="5"/>
  <c r="E24" i="2" s="1"/>
  <c r="P23" i="5"/>
  <c r="E22" i="5"/>
  <c r="E23" i="2" s="1"/>
  <c r="P21" i="5"/>
  <c r="I22" i="2" s="1"/>
  <c r="E20" i="5"/>
  <c r="P22" i="5"/>
  <c r="P25" i="3"/>
  <c r="I24" i="2" l="1"/>
  <c r="E22" i="2"/>
  <c r="P25" i="5"/>
  <c r="I23" i="2"/>
  <c r="I25" i="2" s="1"/>
  <c r="I27" i="2" s="1"/>
  <c r="H28" i="4"/>
  <c r="P28" i="4" s="1"/>
  <c r="P30" i="4" s="1"/>
  <c r="P27" i="3"/>
  <c r="C7" i="1"/>
  <c r="G7" i="1"/>
  <c r="B11" i="1"/>
  <c r="P25" i="6"/>
  <c r="P27" i="6" l="1"/>
  <c r="C10" i="1"/>
  <c r="G10" i="1" s="1"/>
  <c r="P27" i="5"/>
  <c r="C9" i="1"/>
  <c r="G9" i="1" s="1"/>
  <c r="G11" i="1" s="1"/>
  <c r="B12" i="1" s="1"/>
  <c r="B13" i="1" s="1"/>
  <c r="H28" i="3"/>
  <c r="P28" i="3" s="1"/>
  <c r="P30" i="3" s="1"/>
  <c r="H28" i="6" l="1"/>
  <c r="P28" i="6" s="1"/>
  <c r="P30" i="6" s="1"/>
  <c r="H28" i="5"/>
  <c r="P28" i="5" s="1"/>
  <c r="P30" i="5" s="1"/>
  <c r="C11" i="1"/>
  <c r="G13" i="1"/>
  <c r="H29" i="2"/>
  <c r="I29" i="2" s="1"/>
  <c r="G12" i="1"/>
  <c r="H28" i="2"/>
  <c r="I28" i="2" s="1"/>
  <c r="I30" i="2" l="1"/>
  <c r="G14" i="1"/>
</calcChain>
</file>

<file path=xl/sharedStrings.xml><?xml version="1.0" encoding="utf-8"?>
<sst xmlns="http://schemas.openxmlformats.org/spreadsheetml/2006/main" count="763" uniqueCount="281">
  <si>
    <t>Rekapitulácia rozpočtu</t>
  </si>
  <si>
    <t>Stavba Vodozádržný systém pri ZŠ v meste Strážske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</si>
  <si>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</si>
  <si>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</si>
  <si>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</si>
  <si>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</si>
  <si>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</si>
  <si>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</si>
  <si>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</si>
  <si>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</si>
  <si>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</si>
  <si>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</si>
  <si>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Dažďová kanalizácia A, B</t>
  </si>
  <si>
    <t xml:space="preserve"> Akumulačná nádrž</t>
  </si>
  <si>
    <t>Vytlak vody z nádrže</t>
  </si>
  <si>
    <t>Kábelový rozvod NN</t>
  </si>
  <si>
    <t>Krycí list rozpočtu</t>
  </si>
  <si>
    <t>Objekt Dažďová kanalizácia A, B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</si>
  <si>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</si>
  <si>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</si>
  <si>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</si>
  <si>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</si>
  <si>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</si>
  <si>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7. 3. 2022</t>
  </si>
  <si>
    <t>Odberateľ: Mesto Strážske</t>
  </si>
  <si>
    <t>Projektant: Ing. Jozef Schlosser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</si>
  <si>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</si>
  <si>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</si>
  <si>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</si>
  <si>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</si>
  <si>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</si>
  <si>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</si>
  <si>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</si>
  <si>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</si>
  <si>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</si>
  <si>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</si>
  <si>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</si>
  <si>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</si>
  <si>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</si>
  <si>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</si>
  <si>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</si>
  <si>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</si>
  <si>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</si>
  <si>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</si>
  <si>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</si>
  <si>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</si>
  <si>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</si>
  <si>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</si>
  <si>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</si>
  <si>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</si>
  <si>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</si>
  <si>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</si>
  <si>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</si>
  <si>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</si>
  <si>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</si>
  <si>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</si>
  <si>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</si>
  <si>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</si>
  <si>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</si>
  <si>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</si>
  <si>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</si>
  <si>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</si>
  <si>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</si>
  <si>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</si>
  <si>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</si>
  <si>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</si>
  <si>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</si>
  <si>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</si>
  <si>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</si>
  <si>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</si>
  <si>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</si>
  <si>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</si>
  <si>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</si>
  <si>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</si>
  <si>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</si>
  <si>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</si>
  <si>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</si>
  <si>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</si>
  <si>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</si>
  <si>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</si>
  <si>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</si>
  <si>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Vodozádržný systém pri ZŠ v meste Strážske</t>
  </si>
  <si>
    <t>ZEMNÉ PRÁCE</t>
  </si>
  <si>
    <t>111101101</t>
  </si>
  <si>
    <t xml:space="preserve">Odstránenie travín a tŕstia s príp. premiestnením a uložením na hromady do 50 m, pri celkovej ploche do 1000m2   </t>
  </si>
  <si>
    <t>m2</t>
  </si>
  <si>
    <t>115001103</t>
  </si>
  <si>
    <t xml:space="preserve">Odvedenie vody potrubím pri priemere potrubia DN nad 150 do 250   </t>
  </si>
  <si>
    <t>m</t>
  </si>
  <si>
    <t>115101201</t>
  </si>
  <si>
    <t xml:space="preserve">Čerpanie vody na dopravnú výšku do 10 m s priemerným prítokom litrov za minútu nad 100 do 500 l   </t>
  </si>
  <si>
    <t>hod</t>
  </si>
  <si>
    <t>119001412</t>
  </si>
  <si>
    <t xml:space="preserve">Dočasné zaistenie podzemného potrubia DN 200-500   </t>
  </si>
  <si>
    <t>119001801</t>
  </si>
  <si>
    <t xml:space="preserve">Ochranné zábradlie okolo výkopu, drevené výšky 1,10 m dvojtyčové   </t>
  </si>
  <si>
    <t>120001101</t>
  </si>
  <si>
    <t xml:space="preserve">Príplatok k cenám výkopov za sťaženie výkopu v blízkosti podzemného vedenia alebo výbušnín   </t>
  </si>
  <si>
    <t>m3</t>
  </si>
  <si>
    <t>121101111</t>
  </si>
  <si>
    <t xml:space="preserve">Odstránenie ornice s vodor. premiestn. na hromady, so zložením na vzdialenosť do 100 m a do 100m3   </t>
  </si>
  <si>
    <t>132301202</t>
  </si>
  <si>
    <t xml:space="preserve">Výkop ryhy šírky 600-2000mm hor 4 100-1000 m3   </t>
  </si>
  <si>
    <t>132301209</t>
  </si>
  <si>
    <t xml:space="preserve">Hĺbenie rýh š. nad 600 do 2 000 mm zapažených i nezapažených, s urovnaním dna Príplatok za lepivosť horniny 4   </t>
  </si>
  <si>
    <t>151101101</t>
  </si>
  <si>
    <t xml:space="preserve">Paženie a rozopretie stien rýh pre podzemné vedenie, príložné do 2 m   </t>
  </si>
  <si>
    <t>151101111</t>
  </si>
  <si>
    <t xml:space="preserve">Odstránenie paženia rýh pre podzemné vedenie, príložné hĺbky do 2 m   </t>
  </si>
  <si>
    <t>162501122</t>
  </si>
  <si>
    <t xml:space="preserve">Vodorovné premiestnenie výkopku  po spevnenej ceste z  horniny tr.1-4  v množstve nad 100 do 1000 m3 na vzdialenosť do 3000 m   </t>
  </si>
  <si>
    <t>171201101</t>
  </si>
  <si>
    <t xml:space="preserve">Uloženie sypaniny do násypov s rozprestretím sypaniny vo vrstvách a s hrubým urovnaním nezhutnených   </t>
  </si>
  <si>
    <t>171201202</t>
  </si>
  <si>
    <t xml:space="preserve">Uloženie sypaniny na skládky nad 100 do 1000 m3   </t>
  </si>
  <si>
    <t>174101002</t>
  </si>
  <si>
    <t xml:space="preserve">Zásyp sypaninou so zhutnením jám, šachiet, rýh, zárezov alebo okolo objektov nad 100 do 1000 m3   </t>
  </si>
  <si>
    <t>175101202</t>
  </si>
  <si>
    <t xml:space="preserve">Obsyp objektov sypaninou z vhodných hornín 1 až 4 s prehodením sypaniny   </t>
  </si>
  <si>
    <t>181301112</t>
  </si>
  <si>
    <t xml:space="preserve">Rozprestretie ornice v rovine, plocha nad 500 m2, hr.do 150 mm   </t>
  </si>
  <si>
    <t>VODOROVNÉ KONŠTRUKCIE</t>
  </si>
  <si>
    <t>451572111</t>
  </si>
  <si>
    <t xml:space="preserve">Lôžko pod potrubie, stoky a drobné objekty, v otvorenom výkope z kameniva drobného ťaženého 0-4 mm   </t>
  </si>
  <si>
    <t>POTRUBNÉ ROZVODY</t>
  </si>
  <si>
    <t>871324004</t>
  </si>
  <si>
    <t xml:space="preserve">Montáž kanalizačného PP potrubia hladkého plnostenného SN 10 DN 160   </t>
  </si>
  <si>
    <t>871354006</t>
  </si>
  <si>
    <t xml:space="preserve">Montáž kanalizačného PP potrubia hladkého plnostenného SN 10 DN 200   </t>
  </si>
  <si>
    <t>871394012</t>
  </si>
  <si>
    <t xml:space="preserve">Montáž kanalizačného PP potrubia hladkého plnostenného SN 10 DN 400   </t>
  </si>
  <si>
    <t>877324004</t>
  </si>
  <si>
    <t xml:space="preserve">Montáž kanalizačného PP kolena DN 160   </t>
  </si>
  <si>
    <t>ks</t>
  </si>
  <si>
    <t>877354030</t>
  </si>
  <si>
    <t xml:space="preserve">Montáž kanalizačnej PP odbočky DN 200   </t>
  </si>
  <si>
    <t>877354054</t>
  </si>
  <si>
    <t xml:space="preserve">Montáž kanalizačnej PP redukcie DN 200/160   </t>
  </si>
  <si>
    <t>894810009</t>
  </si>
  <si>
    <t xml:space="preserve">Montáž PP revíznej kanalizačnej šachty 600 do výšky šachty 2 m s roznášacím prstencom a poklopom   </t>
  </si>
  <si>
    <t>286140000900</t>
  </si>
  <si>
    <t>286140001000</t>
  </si>
  <si>
    <t>286140001200</t>
  </si>
  <si>
    <t>286140002800</t>
  </si>
  <si>
    <t>286140006600</t>
  </si>
  <si>
    <t>286540069900</t>
  </si>
  <si>
    <t>286540083600</t>
  </si>
  <si>
    <t>286540118400</t>
  </si>
  <si>
    <t>286610035300</t>
  </si>
  <si>
    <t>286610045000</t>
  </si>
  <si>
    <t>286710035900</t>
  </si>
  <si>
    <t>552410002200</t>
  </si>
  <si>
    <t>592240009400</t>
  </si>
  <si>
    <t>OSTATNÉ PRÁCE</t>
  </si>
  <si>
    <t>966005951</t>
  </si>
  <si>
    <t xml:space="preserve">Demontáž plastového ochranného zábradlia dĺ. 2 m   </t>
  </si>
  <si>
    <t>PRESUNY HMÔT</t>
  </si>
  <si>
    <t>998276101</t>
  </si>
  <si>
    <t xml:space="preserve">Presun hmôt pre rúrové vedenie hĺbené z rúr z plast., hmôt alebo sklolamin. v otvorenom výkope   </t>
  </si>
  <si>
    <t>t</t>
  </si>
  <si>
    <t>998276117</t>
  </si>
  <si>
    <t xml:space="preserve">Príplatok k cenám za zväčšený presun pre rúrové vedenie hĺbené z rúr z plast., hmôt alebo sklolamin. nad vymedzenú najväčšiu dopravnú vzdialenosť 2000-3000 m   </t>
  </si>
  <si>
    <t>Objekt  Akumulačná nádrž</t>
  </si>
  <si>
    <t xml:space="preserve">   ZÁKLADY</t>
  </si>
  <si>
    <t>115101202</t>
  </si>
  <si>
    <t xml:space="preserve">Čerpanie vody na dopravnú výšku do 10 m s priemerným prítokom litrov za minútu nad 500 l do 1000 l   </t>
  </si>
  <si>
    <t>122301102</t>
  </si>
  <si>
    <t xml:space="preserve">Odkopávka a prekopávka nezapažená v hornine 4, nad 100 do 1000 m3   </t>
  </si>
  <si>
    <t>122301109</t>
  </si>
  <si>
    <t xml:space="preserve">Odkopávky a prekopávky nezapažené. Príplatok za lepivosť horniny 4   </t>
  </si>
  <si>
    <t>162301131</t>
  </si>
  <si>
    <t xml:space="preserve">Vodorovné premiestnenie výkopku po nespevnenej ceste z horniny tr.1-4, nad 100 do 1000 m3 na vzdialenosť nad 50 do 500 m   </t>
  </si>
  <si>
    <t>167101102</t>
  </si>
  <si>
    <t xml:space="preserve">Nakladanie neuľahnutého výkopku z hornín tr.1-4 nad 100 do 1000 m3   </t>
  </si>
  <si>
    <t>171101101</t>
  </si>
  <si>
    <t xml:space="preserve">Uloženie sypaniny do násypu súdržnej horniny s mierou zhutnenia podľa Proctor-Standard na 95 %   </t>
  </si>
  <si>
    <t>181101102</t>
  </si>
  <si>
    <t xml:space="preserve">Úprava pláne v zárezoch v hornine 1-4 so zhutnením   </t>
  </si>
  <si>
    <t>181301102</t>
  </si>
  <si>
    <t xml:space="preserve">Rozprestretie ornice v rovine, plocha do 500 m2, hr.do 150 mm   </t>
  </si>
  <si>
    <t>RWNE2X00</t>
  </si>
  <si>
    <t>RWZT0004</t>
  </si>
  <si>
    <t>RWZT0005</t>
  </si>
  <si>
    <t>RWZT0010</t>
  </si>
  <si>
    <t>RWZT0021</t>
  </si>
  <si>
    <t>RWZT2159</t>
  </si>
  <si>
    <t>RWZT9021</t>
  </si>
  <si>
    <t>ZÁKLADY</t>
  </si>
  <si>
    <t>215901101</t>
  </si>
  <si>
    <t xml:space="preserve">Zhutnenie podložia z rastlej horniny 1 až 4 pod násypy, z hornina súdržných do 92 % PS a nesúdržných   </t>
  </si>
  <si>
    <t>216311113</t>
  </si>
  <si>
    <t xml:space="preserve">Ochranná vrstva z prostého vodostavebného betónu na základovej škáre, hr. do 150 mm C 25/30   </t>
  </si>
  <si>
    <t>998254011</t>
  </si>
  <si>
    <t xml:space="preserve">Presun hmôt pre studne a zachytávanie vody z bet. prostého, želez. alebo montované z dielcov do 50 m   </t>
  </si>
  <si>
    <t>Objekt Vytlak vody z nádrže</t>
  </si>
  <si>
    <t>132201101</t>
  </si>
  <si>
    <t xml:space="preserve">Výkop ryhy do šírky 600 mm v horn.3 do 100 m3   </t>
  </si>
  <si>
    <t>132201109</t>
  </si>
  <si>
    <t xml:space="preserve">Príplatok k cene za lepivosť pri hĺbení rýh šírky do 600 mm zapažených i nezapažených s urovnaním dna v hornine 3   </t>
  </si>
  <si>
    <t>162201102</t>
  </si>
  <si>
    <t xml:space="preserve">Vodorovné premiestnenie výkopku z horniny 1-4 nad 20-50m   </t>
  </si>
  <si>
    <t>171201201</t>
  </si>
  <si>
    <t xml:space="preserve">Uloženie sypaniny na skládky do 100 m3   </t>
  </si>
  <si>
    <t>174101001</t>
  </si>
  <si>
    <t xml:space="preserve">Zásyp sypaninou so zhutnením jám, šachiet, rýh, zárezov alebo okolo objektov do 100 m3   </t>
  </si>
  <si>
    <t>451573111</t>
  </si>
  <si>
    <t xml:space="preserve">Lôžko pod potrubie, stoky a drobné objekty, v otvorenom výkope z piesku a štrkopiesku do 63 mm   </t>
  </si>
  <si>
    <t>891181221</t>
  </si>
  <si>
    <t xml:space="preserve">Montáž vodovodnej armatúry na potrubí, posúvač v šachte s ručným kolieskom DN 40   </t>
  </si>
  <si>
    <t>891211221</t>
  </si>
  <si>
    <t xml:space="preserve">Montáž vodovodnej armatúry na potrubí, posúvač v šachte s ručným kolieskom DN 50   </t>
  </si>
  <si>
    <t>893810132</t>
  </si>
  <si>
    <t xml:space="preserve">Osadenie vodomernej šachty kruhovej z PP samonosnej D do 1,2 m, svetlej hĺbky do 1,5 m   </t>
  </si>
  <si>
    <t>871181114</t>
  </si>
  <si>
    <t xml:space="preserve">Montáž vodovodného potrubia z dvojvsrtvového PE 100 SDR11, SDR17 zváraných elektrotvarovkami D 40x3,7 mm   </t>
  </si>
  <si>
    <t>871221118</t>
  </si>
  <si>
    <t xml:space="preserve">Montáž vodovodného potrubia z dvojvsrtvového PE 100 SDR11, SDR17 zváraných elektrotvarovkami D 63x5,8 mm   </t>
  </si>
  <si>
    <t>286130033500</t>
  </si>
  <si>
    <t>286130033700</t>
  </si>
  <si>
    <t>286610029700</t>
  </si>
  <si>
    <t>422010000200</t>
  </si>
  <si>
    <t xml:space="preserve">Filter s vložkou D 71-117-616 P2, PN 16, D 40 mm   </t>
  </si>
  <si>
    <t>422010003400</t>
  </si>
  <si>
    <t>422210007900</t>
  </si>
  <si>
    <t>422210008000</t>
  </si>
  <si>
    <t>998011001</t>
  </si>
  <si>
    <t xml:space="preserve">Presun hmôt pre budovy  (801, 803, 812), zvislá konštr. z tehál, tvárnic, z kovu výšky do 6 m   </t>
  </si>
  <si>
    <t>Objekt Kábelový rozvod NN</t>
  </si>
  <si>
    <t>Montážne práce</t>
  </si>
  <si>
    <t xml:space="preserve">   M-21 ELEKTROMONTÁŽE</t>
  </si>
  <si>
    <t>132301101</t>
  </si>
  <si>
    <t xml:space="preserve">Výkop ryhy do šírky 600 mm v horn.4 do 100 m3   </t>
  </si>
  <si>
    <t>132301109</t>
  </si>
  <si>
    <t xml:space="preserve">Príplatok za lepivosť pri hĺbení rýh šírky do 600 mm zapažených i nezapažených s urovnaním dna v hornine 4   </t>
  </si>
  <si>
    <t>341110002000</t>
  </si>
  <si>
    <t xml:space="preserve">Kábel medený CYKY 5x2,5 mm2   </t>
  </si>
  <si>
    <t>341110002200</t>
  </si>
  <si>
    <t xml:space="preserve">Kábel medený CYKY 5x6 mm2   </t>
  </si>
  <si>
    <t>M-21 ELEKTROMONTÁŽE</t>
  </si>
  <si>
    <t>210190021</t>
  </si>
  <si>
    <t xml:space="preserve">Montáž skrine RVS a Blokora vnútorného a vonkajšieho do váhy 100 kg   </t>
  </si>
  <si>
    <t>OEZ:42724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</si>
  <si>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</si>
  <si>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</si>
  <si>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</si>
  <si>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</si>
  <si>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</si>
  <si>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</si>
  <si>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</si>
  <si>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</si>
  <si>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</si>
  <si>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</si>
  <si>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</si>
  <si>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</si>
  <si>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Rúra KG 2000 PP, SN 10, DN 160 dĺ. 0,5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</si>
  <si>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160 dĺ. 1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</si>
  <si>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160 dĺ. 5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</si>
  <si>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500 dĺ. 6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</si>
  <si>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KG 2000 PP, DN 160x87° hladké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</si>
  <si>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Redukcia KG 2000 PP, DN 200/160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</si>
  <si>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45° KG 2000 PP, DN 200/200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</si>
  <si>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Šachtové dno prietočné DN 200x0°, ku kanalizačnej revíznej šachte  600, PP,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</si>
  <si>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Vlnovcová šachtová rúra kanalizačná 600, dĺžka 6 m, PP,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</si>
  <si>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Gumové tesnenie šachtovej rúry 600 ku kanalizačnej revíznej šachte  600,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</si>
  <si>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liatinový T 600 B125,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</si>
  <si>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Betónový roznášací prstenec 1100/680/150 ku kanalizačnej šachte  600/1000 NG,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</si>
  <si>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Nádrž NEO, objem 20000 l, podzemná, </t>
    </r>
    <r>
      <rPr>
        <sz val="8"/>
        <color rgb="FFFF0000"/>
        <rFont val="Arial CE"/>
        <charset val="238"/>
      </rPr>
      <t>obchodný názov a typ uvedie uchádzač</t>
    </r>
  </si>
  <si>
    <r>
      <t>Sifón na prepad nádrže - s mriežkou proti zvieratám,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</si>
  <si>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Bezpečnostné označenia,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</si>
  <si>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Elektronický ukazovateľ výšky hladiny,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</si>
  <si>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Tesnenie nádrže DN 200,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</si>
  <si>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Filter Maximus Realizácia A, pre veľkosť strechy max.1500m2, 1x prítok DN 200,1x odtok DN 200, DAKSYS  alebo ekvivalent + predlženie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</si>
  <si>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Čerpadlo pre McRain-na prekonanie veľkej vzdialenosti, DAKSYS  alebo ekvivalent,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</si>
  <si>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HDPE na vodu PE100 PN16 SDR11 40x3,7x100 m,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</si>
  <si>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HDPE na vodu PE100 PN16 SDR11 63x5,8x100 m,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</si>
  <si>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Vodomerná šachta DN 1000, výška 1300 mm, </t>
    </r>
    <r>
      <rPr>
        <sz val="8"/>
        <color rgb="FFFF0000"/>
        <rFont val="Arial CE"/>
        <charset val="238"/>
      </rPr>
      <t>obchodný názov a typ uvedie uchádzač</t>
    </r>
  </si>
  <si>
    <t xml:space="preserve">Filter závitový, 2, PN 16, mosadz OT 58, </t>
  </si>
  <si>
    <r>
      <t xml:space="preserve">Posúvač navarovací, typ E2, z liatiny DN 32/40, PN 16 na vodu,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</si>
  <si>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Posúvač navarovací, typ E2, z liatiny DN 40/50, PN 16 na vodu, </t>
    </r>
    <r>
      <rPr>
        <sz val="8"/>
        <color rgb="FFFF0000"/>
        <rFont val="Arial CE"/>
        <charset val="238"/>
      </rPr>
      <t>obchodný názov a typ uvedie uchádzač</t>
    </r>
  </si>
  <si>
    <t xml:space="preserve">Rozvodnicová skriňa DZ54-2403-EI30S alebo ekvivalent, pre zapustenú montáž, jednokrídlové dvere, nepriehľadné dvere, vnútorná V x Š 550x510, počet radov 3, rozstup 150 mm, počet modulov v rade 24, </t>
  </si>
  <si>
    <r>
      <t xml:space="preserve">Rúra Acaro alebo ekvivalent PP SW, SN16, DN 200 dĺ. 6 m hladká pre gravitačnú dažďovú kanalizáciu,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</si>
</sst>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/>
    <xf numFmtId="0" fontId="14" fillId="0" borderId="109" xfId="0" applyFont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4AA9-CE28-47E6-BF51-13E1F5C2AC42}">
  <dimension ref="A1:Z14"/>
  <sheetViews>
    <sheetView tabSelected="1" workbookViewId="0">
      <selection activeCell="A16" sqref="A16:G21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9.5546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5" t="s">
        <v>0</v>
      </c>
      <c r="B2" s="276"/>
      <c r="C2" s="276"/>
      <c r="D2" s="276"/>
      <c r="E2" s="276"/>
      <c r="F2" s="5" t="s">
        <v>2</v>
      </c>
      <c r="G2" s="5"/>
    </row>
    <row r="3" spans="1:26" x14ac:dyDescent="0.3">
      <c r="A3" s="277" t="s">
        <v>1</v>
      </c>
      <c r="B3" s="277"/>
      <c r="C3" s="277"/>
      <c r="D3" s="277"/>
      <c r="E3" s="277"/>
      <c r="F3" s="6" t="s">
        <v>3</v>
      </c>
      <c r="G3" s="6" t="s">
        <v>4</v>
      </c>
    </row>
    <row r="4" spans="1:26" x14ac:dyDescent="0.3">
      <c r="A4" s="277"/>
      <c r="B4" s="277"/>
      <c r="C4" s="277"/>
      <c r="D4" s="277"/>
      <c r="E4" s="277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35.4" customHeight="1" x14ac:dyDescent="0.3">
      <c r="A6" s="274" t="s">
        <v>5</v>
      </c>
      <c r="B6" s="274" t="s">
        <v>6</v>
      </c>
      <c r="C6" s="274" t="s">
        <v>7</v>
      </c>
      <c r="D6" s="274" t="s">
        <v>8</v>
      </c>
      <c r="E6" s="274" t="s">
        <v>9</v>
      </c>
      <c r="F6" s="274" t="s">
        <v>10</v>
      </c>
      <c r="G6" s="274" t="s">
        <v>11</v>
      </c>
    </row>
    <row r="7" spans="1:26" x14ac:dyDescent="0.3">
      <c r="A7" s="2" t="s">
        <v>12</v>
      </c>
      <c r="B7" s="218">
        <f>'SO 15632'!I136-Rekapitulácia!D7</f>
        <v>0</v>
      </c>
      <c r="C7" s="218">
        <f>'SO 15632'!P25</f>
        <v>0</v>
      </c>
      <c r="D7" s="218">
        <f>'SO 15632'!P17</f>
        <v>0</v>
      </c>
      <c r="E7" s="218">
        <f>'SO 15632'!P16</f>
        <v>0</v>
      </c>
      <c r="F7" s="218">
        <v>0</v>
      </c>
      <c r="G7" s="218">
        <f>B7+C7+D7+E7+F7</f>
        <v>0</v>
      </c>
      <c r="K7">
        <f>'SO 15632'!K136</f>
        <v>0</v>
      </c>
      <c r="Q7">
        <v>30.126000000000001</v>
      </c>
    </row>
    <row r="8" spans="1:26" x14ac:dyDescent="0.3">
      <c r="A8" s="2" t="s">
        <v>13</v>
      </c>
      <c r="B8" s="218">
        <f>'SO 15633'!I112-Rekapitulácia!D8</f>
        <v>0</v>
      </c>
      <c r="C8" s="218">
        <f>'SO 15633'!P25</f>
        <v>0</v>
      </c>
      <c r="D8" s="218">
        <f>'SO 15633'!P17</f>
        <v>0</v>
      </c>
      <c r="E8" s="218">
        <f>'SO 15633'!P16</f>
        <v>0</v>
      </c>
      <c r="F8" s="218">
        <v>0</v>
      </c>
      <c r="G8" s="218">
        <f>B8+C8+D8+E8+F8</f>
        <v>0</v>
      </c>
      <c r="K8">
        <f>'SO 15633'!K112</f>
        <v>0</v>
      </c>
      <c r="Q8">
        <v>30.126000000000001</v>
      </c>
    </row>
    <row r="9" spans="1:26" x14ac:dyDescent="0.3">
      <c r="A9" s="2" t="s">
        <v>14</v>
      </c>
      <c r="B9" s="218">
        <f>'SO 15634'!I110-Rekapitulácia!D9</f>
        <v>0</v>
      </c>
      <c r="C9" s="218">
        <f>'SO 15634'!P25</f>
        <v>0</v>
      </c>
      <c r="D9" s="218">
        <f>'SO 15634'!P17</f>
        <v>0</v>
      </c>
      <c r="E9" s="218">
        <f>'SO 15634'!P16</f>
        <v>0</v>
      </c>
      <c r="F9" s="218">
        <v>0</v>
      </c>
      <c r="G9" s="218">
        <f>B9+C9+D9+E9+F9</f>
        <v>0</v>
      </c>
      <c r="K9">
        <f>'SO 15634'!K110</f>
        <v>0</v>
      </c>
      <c r="Q9">
        <v>30.126000000000001</v>
      </c>
    </row>
    <row r="10" spans="1:26" x14ac:dyDescent="0.3">
      <c r="A10" s="2" t="s">
        <v>15</v>
      </c>
      <c r="B10" s="220">
        <f>'SO 15635'!I95-Rekapitulácia!D10</f>
        <v>0</v>
      </c>
      <c r="C10" s="220">
        <f>'SO 15635'!P25</f>
        <v>0</v>
      </c>
      <c r="D10" s="220">
        <f>'SO 15635'!P17</f>
        <v>0</v>
      </c>
      <c r="E10" s="220">
        <f>'SO 15635'!P16</f>
        <v>0</v>
      </c>
      <c r="F10" s="220">
        <v>0</v>
      </c>
      <c r="G10" s="220">
        <f>B10+C10+D10+E10+F10</f>
        <v>0</v>
      </c>
      <c r="K10">
        <f>'SO 15635'!K95</f>
        <v>0</v>
      </c>
      <c r="Q10">
        <v>30.126000000000001</v>
      </c>
    </row>
    <row r="11" spans="1:26" x14ac:dyDescent="0.3">
      <c r="A11" s="223" t="s">
        <v>242</v>
      </c>
      <c r="B11" s="224">
        <f>SUM(B7:B10)</f>
        <v>0</v>
      </c>
      <c r="C11" s="224">
        <f>SUM(C7:C10)</f>
        <v>0</v>
      </c>
      <c r="D11" s="224">
        <f>SUM(D7:D10)</f>
        <v>0</v>
      </c>
      <c r="E11" s="224">
        <f>SUM(E7:E10)</f>
        <v>0</v>
      </c>
      <c r="F11" s="224">
        <f>SUM(F7:F10)</f>
        <v>0</v>
      </c>
      <c r="G11" s="224">
        <f>SUM(G7:G10)-SUM(Z7:Z10)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21" t="s">
        <v>243</v>
      </c>
      <c r="B12" s="222">
        <f>G11-SUM(Rekapitulácia!K7:'Rekapitulácia'!K10)*1</f>
        <v>0</v>
      </c>
      <c r="C12" s="222"/>
      <c r="D12" s="222"/>
      <c r="E12" s="222"/>
      <c r="F12" s="222"/>
      <c r="G12" s="222">
        <f>ROUND(((ROUND(B12,2)*20)/100),2)*1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4" t="s">
        <v>244</v>
      </c>
      <c r="B13" s="219">
        <f>(G11-B12)</f>
        <v>0</v>
      </c>
      <c r="C13" s="219"/>
      <c r="D13" s="219"/>
      <c r="E13" s="219"/>
      <c r="F13" s="219"/>
      <c r="G13" s="219">
        <f>ROUND(((ROUND(B13,2)*0)/100),2)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225" t="s">
        <v>245</v>
      </c>
      <c r="B14" s="226"/>
      <c r="C14" s="226"/>
      <c r="D14" s="226"/>
      <c r="E14" s="226"/>
      <c r="F14" s="226"/>
      <c r="G14" s="226">
        <f>SUM(G11:G13)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047E-A2EE-4C6D-81A0-4A57D645368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99" t="s">
        <v>246</v>
      </c>
      <c r="C2" s="300"/>
      <c r="D2" s="300"/>
      <c r="E2" s="300"/>
      <c r="F2" s="300"/>
      <c r="G2" s="300"/>
      <c r="H2" s="300"/>
      <c r="I2" s="300"/>
      <c r="J2" s="301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302" t="s">
        <v>1</v>
      </c>
      <c r="C3" s="303"/>
      <c r="D3" s="303"/>
      <c r="E3" s="303"/>
      <c r="F3" s="303"/>
      <c r="G3" s="304"/>
      <c r="H3" s="304"/>
      <c r="I3" s="304"/>
      <c r="J3" s="305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18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19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20</v>
      </c>
      <c r="C6" s="227"/>
      <c r="D6" s="237" t="s">
        <v>21</v>
      </c>
      <c r="E6" s="227"/>
      <c r="F6" s="237" t="s">
        <v>22</v>
      </c>
      <c r="G6" s="237" t="s">
        <v>23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306" t="s">
        <v>24</v>
      </c>
      <c r="C7" s="307"/>
      <c r="D7" s="307"/>
      <c r="E7" s="307"/>
      <c r="F7" s="307"/>
      <c r="G7" s="307"/>
      <c r="H7" s="307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27</v>
      </c>
      <c r="C8" s="227"/>
      <c r="D8" s="227"/>
      <c r="E8" s="227"/>
      <c r="F8" s="237" t="s">
        <v>28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306" t="s">
        <v>25</v>
      </c>
      <c r="C9" s="307"/>
      <c r="D9" s="307"/>
      <c r="E9" s="307"/>
      <c r="F9" s="307"/>
      <c r="G9" s="307"/>
      <c r="H9" s="307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27</v>
      </c>
      <c r="C10" s="227"/>
      <c r="D10" s="227"/>
      <c r="E10" s="227"/>
      <c r="F10" s="237" t="s">
        <v>28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306" t="s">
        <v>26</v>
      </c>
      <c r="C11" s="307"/>
      <c r="D11" s="307"/>
      <c r="E11" s="307"/>
      <c r="F11" s="307"/>
      <c r="G11" s="307"/>
      <c r="H11" s="307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27</v>
      </c>
      <c r="C12" s="227"/>
      <c r="D12" s="227"/>
      <c r="E12" s="227"/>
      <c r="F12" s="237" t="s">
        <v>28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49</v>
      </c>
      <c r="D14" s="246" t="s">
        <v>50</v>
      </c>
      <c r="E14" s="242" t="s">
        <v>51</v>
      </c>
      <c r="F14" s="308" t="s">
        <v>10</v>
      </c>
      <c r="G14" s="293"/>
      <c r="H14" s="232"/>
      <c r="I14" s="241">
        <f>'SO 15632'!P14+'SO 15633'!P14+'SO 15634'!P14+'SO 15635'!P14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08" t="s">
        <v>29</v>
      </c>
      <c r="C15" s="251">
        <f>'SO 15632'!C15+'SO 15633'!C15+'SO 15634'!C15+'SO 15635'!C15</f>
        <v>0</v>
      </c>
      <c r="D15" s="247">
        <f>'SO 15632'!D15+'SO 15633'!D15+'SO 15634'!D15+'SO 15635'!D15</f>
        <v>0</v>
      </c>
      <c r="E15" s="240">
        <f>'SO 15632'!E15+'SO 15633'!E15+'SO 15634'!E15+'SO 15635'!E15</f>
        <v>0</v>
      </c>
      <c r="F15" s="291"/>
      <c r="G15" s="284"/>
      <c r="H15" s="230"/>
      <c r="I15" s="254"/>
      <c r="J15" s="196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30</v>
      </c>
      <c r="C16" s="259">
        <f>'SO 15632'!C16+'SO 15633'!C16+'SO 15634'!C16+'SO 15635'!C16</f>
        <v>0</v>
      </c>
      <c r="D16" s="260">
        <f>'SO 15632'!D16+'SO 15633'!D16+'SO 15634'!D16+'SO 15635'!D16</f>
        <v>0</v>
      </c>
      <c r="E16" s="244">
        <f>'SO 15632'!E16+'SO 15633'!E16+'SO 15634'!E16+'SO 15635'!E16</f>
        <v>0</v>
      </c>
      <c r="F16" s="292" t="s">
        <v>36</v>
      </c>
      <c r="G16" s="293"/>
      <c r="H16" s="233"/>
      <c r="I16" s="261">
        <f>Rekapitulácia!E11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08" t="s">
        <v>31</v>
      </c>
      <c r="C17" s="251">
        <f>'SO 15632'!C17+'SO 15633'!C17+'SO 15634'!C17+'SO 15635'!C17</f>
        <v>0</v>
      </c>
      <c r="D17" s="247">
        <f>'SO 15632'!D17+'SO 15633'!D17+'SO 15634'!D17+'SO 15635'!D17</f>
        <v>0</v>
      </c>
      <c r="E17" s="240">
        <f>'SO 15632'!E17+'SO 15633'!E17+'SO 15634'!E17+'SO 15635'!E17</f>
        <v>0</v>
      </c>
      <c r="F17" s="294" t="s">
        <v>37</v>
      </c>
      <c r="G17" s="295"/>
      <c r="H17" s="231"/>
      <c r="I17" s="254">
        <f>Rekapitulácia!D11</f>
        <v>0</v>
      </c>
      <c r="J17" s="196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32</v>
      </c>
      <c r="C18" s="252">
        <f>'SO 15632'!C18+'SO 15633'!C18+'SO 15634'!C18+'SO 15635'!C18</f>
        <v>0</v>
      </c>
      <c r="D18" s="248">
        <f>'SO 15632'!D18+'SO 15633'!D18+'SO 15634'!D18+'SO 15635'!D18</f>
        <v>0</v>
      </c>
      <c r="E18" s="228">
        <f>'SO 15632'!E18+'SO 15633'!E18+'SO 15634'!E18+'SO 15635'!E18</f>
        <v>0</v>
      </c>
      <c r="F18" s="296"/>
      <c r="G18" s="286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33</v>
      </c>
      <c r="C19" s="253">
        <f>'SO 15632'!C19+'SO 15633'!C19+'SO 15634'!C19+'SO 15635'!C19</f>
        <v>0</v>
      </c>
      <c r="D19" s="249">
        <f>'SO 15632'!D19+'SO 15633'!D19+'SO 15634'!D19+'SO 15635'!D19</f>
        <v>0</v>
      </c>
      <c r="E19" s="228">
        <f>'SO 15632'!E19+'SO 15633'!E19+'SO 15634'!E19+'SO 15635'!E19</f>
        <v>0</v>
      </c>
      <c r="F19" s="297"/>
      <c r="G19" s="298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34</v>
      </c>
      <c r="C20" s="245"/>
      <c r="D20" s="245"/>
      <c r="E20" s="262">
        <f>SUM(E15:E19)</f>
        <v>0</v>
      </c>
      <c r="F20" s="289" t="s">
        <v>34</v>
      </c>
      <c r="G20" s="293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08" t="s">
        <v>247</v>
      </c>
      <c r="C21" s="231"/>
      <c r="D21" s="231"/>
      <c r="E21" s="231"/>
      <c r="F21" s="285" t="s">
        <v>247</v>
      </c>
      <c r="G21" s="286"/>
      <c r="H21" s="231"/>
      <c r="I21" s="257"/>
      <c r="J21" s="196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248</v>
      </c>
      <c r="C22" s="229"/>
      <c r="D22" s="229"/>
      <c r="E22" s="228">
        <f>'SO 15632'!E21+'SO 15633'!E21+'SO 15634'!E21+'SO 15635'!E21</f>
        <v>0</v>
      </c>
      <c r="F22" s="285" t="s">
        <v>251</v>
      </c>
      <c r="G22" s="286"/>
      <c r="H22" s="229"/>
      <c r="I22" s="255">
        <f>'SO 15632'!P21+'SO 15633'!P21+'SO 15634'!P21+'SO 15635'!P21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249</v>
      </c>
      <c r="C23" s="229"/>
      <c r="D23" s="229"/>
      <c r="E23" s="228">
        <f>'SO 15632'!E22+'SO 15633'!E22+'SO 15634'!E22+'SO 15635'!E22</f>
        <v>0</v>
      </c>
      <c r="F23" s="285" t="s">
        <v>252</v>
      </c>
      <c r="G23" s="286"/>
      <c r="H23" s="229"/>
      <c r="I23" s="255">
        <f>'SO 15632'!P22+'SO 15633'!P22+'SO 15634'!P22+'SO 15635'!P22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250</v>
      </c>
      <c r="C24" s="229"/>
      <c r="D24" s="229"/>
      <c r="E24" s="228">
        <f>'SO 15632'!E23+'SO 15633'!E23+'SO 15634'!E23+'SO 15635'!E23</f>
        <v>0</v>
      </c>
      <c r="F24" s="285" t="s">
        <v>253</v>
      </c>
      <c r="G24" s="286"/>
      <c r="H24" s="229"/>
      <c r="I24" s="238">
        <f>'SO 15632'!P23+'SO 15633'!P23+'SO 15634'!P23+'SO 15635'!P23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287" t="s">
        <v>34</v>
      </c>
      <c r="G25" s="288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7" t="s">
        <v>54</v>
      </c>
      <c r="C26" s="130"/>
      <c r="D26" s="130"/>
      <c r="E26" s="263"/>
      <c r="F26" s="289" t="s">
        <v>38</v>
      </c>
      <c r="G26" s="290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4"/>
      <c r="C27" s="1"/>
      <c r="D27" s="1"/>
      <c r="E27" s="264"/>
      <c r="F27" s="278" t="s">
        <v>39</v>
      </c>
      <c r="G27" s="279"/>
      <c r="H27" s="131"/>
      <c r="I27" s="254">
        <f>E20+I20+I25</f>
        <v>0</v>
      </c>
      <c r="J27" s="196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4"/>
      <c r="C28" s="1"/>
      <c r="D28" s="1"/>
      <c r="E28" s="264"/>
      <c r="F28" s="280" t="s">
        <v>40</v>
      </c>
      <c r="G28" s="281"/>
      <c r="H28" s="244">
        <f>Rekapitulácia!B12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4"/>
      <c r="C29" s="1"/>
      <c r="D29" s="1"/>
      <c r="E29" s="264"/>
      <c r="F29" s="282" t="s">
        <v>41</v>
      </c>
      <c r="G29" s="283"/>
      <c r="H29" s="240">
        <f>Rekapitulácia!B13</f>
        <v>0</v>
      </c>
      <c r="I29" s="208">
        <f>ROUND(((ROUND(H29,2)*0)/100),2)</f>
        <v>0</v>
      </c>
      <c r="J29" s="196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4"/>
      <c r="C30" s="1"/>
      <c r="D30" s="1"/>
      <c r="E30" s="264"/>
      <c r="F30" s="280" t="s">
        <v>42</v>
      </c>
      <c r="G30" s="281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4"/>
      <c r="C31" s="1"/>
      <c r="D31" s="1"/>
      <c r="E31" s="265"/>
      <c r="F31" s="279"/>
      <c r="G31" s="284"/>
      <c r="H31" s="231"/>
      <c r="I31" s="204"/>
      <c r="J31" s="196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7" t="s">
        <v>52</v>
      </c>
      <c r="C32" s="125"/>
      <c r="D32" s="125"/>
      <c r="E32" s="243" t="s">
        <v>53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6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6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6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6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6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A61D-5C7F-45BD-99FC-82375D5C65B3}">
  <dimension ref="A1:AA136"/>
  <sheetViews>
    <sheetView workbookViewId="0">
      <pane ySplit="1" topLeftCell="A111" activePane="bottomLeft" state="frozen"/>
      <selection pane="bottomLeft" activeCell="H112" sqref="H11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16</v>
      </c>
      <c r="C1" s="327"/>
      <c r="D1" s="11"/>
      <c r="E1" s="377" t="s">
        <v>0</v>
      </c>
      <c r="F1" s="378"/>
      <c r="G1" s="12"/>
      <c r="H1" s="326" t="s">
        <v>67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17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24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25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26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0" t="s">
        <v>35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15632'!E61</f>
        <v>0</v>
      </c>
      <c r="D15" s="57">
        <f>'SO 15632'!F61</f>
        <v>0</v>
      </c>
      <c r="E15" s="66">
        <f>'SO 15632'!G61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3" t="s">
        <v>36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(SUM(Z78:Z135))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4" t="s">
        <v>37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(SUM(Y78:Y135))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8" t="s">
        <v>34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3" t="s">
        <v>46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3" t="s">
        <v>47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3" t="s">
        <v>48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34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8" t="s">
        <v>38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39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40</v>
      </c>
      <c r="G28" s="354"/>
      <c r="H28" s="214">
        <f>P27-SUM('SO 15632'!K78:'SO 15632'!K135)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41</v>
      </c>
      <c r="G29" s="356"/>
      <c r="H29" s="32">
        <f>SUM('SO 15632'!K78:'SO 15632'!K135)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42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24</v>
      </c>
      <c r="C46" s="315"/>
      <c r="D46" s="315"/>
      <c r="E46" s="316"/>
      <c r="F46" s="341" t="s">
        <v>21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25</v>
      </c>
      <c r="C47" s="315"/>
      <c r="D47" s="315"/>
      <c r="E47" s="316"/>
      <c r="F47" s="341" t="s">
        <v>19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26</v>
      </c>
      <c r="C48" s="315"/>
      <c r="D48" s="315"/>
      <c r="E48" s="316"/>
      <c r="F48" s="341" t="s">
        <v>58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55</v>
      </c>
      <c r="C54" s="33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60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61</v>
      </c>
      <c r="C56" s="333"/>
      <c r="D56" s="333"/>
      <c r="E56" s="138">
        <f>'SO 15632'!L97</f>
        <v>0</v>
      </c>
      <c r="F56" s="138">
        <f>'SO 15632'!M97</f>
        <v>0</v>
      </c>
      <c r="G56" s="138">
        <f>'SO 15632'!I97</f>
        <v>0</v>
      </c>
      <c r="H56" s="139">
        <f>'SO 15632'!S97</f>
        <v>2.9</v>
      </c>
      <c r="I56" s="139">
        <f>'SO 15632'!V97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62</v>
      </c>
      <c r="C57" s="333"/>
      <c r="D57" s="333"/>
      <c r="E57" s="138">
        <f>'SO 15632'!L101</f>
        <v>0</v>
      </c>
      <c r="F57" s="138">
        <f>'SO 15632'!M101</f>
        <v>0</v>
      </c>
      <c r="G57" s="138">
        <f>'SO 15632'!I101</f>
        <v>0</v>
      </c>
      <c r="H57" s="139">
        <f>'SO 15632'!S101</f>
        <v>427.58</v>
      </c>
      <c r="I57" s="139">
        <f>'SO 15632'!V101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63</v>
      </c>
      <c r="C58" s="333"/>
      <c r="D58" s="333"/>
      <c r="E58" s="138">
        <f>'SO 15632'!L124</f>
        <v>0</v>
      </c>
      <c r="F58" s="138">
        <f>'SO 15632'!M124</f>
        <v>0</v>
      </c>
      <c r="G58" s="138">
        <f>'SO 15632'!I124</f>
        <v>0</v>
      </c>
      <c r="H58" s="139">
        <f>'SO 15632'!S124</f>
        <v>0</v>
      </c>
      <c r="I58" s="139">
        <f>'SO 15632'!V124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64</v>
      </c>
      <c r="C59" s="333"/>
      <c r="D59" s="333"/>
      <c r="E59" s="138">
        <f>'SO 15632'!L128</f>
        <v>0</v>
      </c>
      <c r="F59" s="138">
        <f>'SO 15632'!M128</f>
        <v>0</v>
      </c>
      <c r="G59" s="138">
        <f>'SO 15632'!I128</f>
        <v>0</v>
      </c>
      <c r="H59" s="139">
        <f>'SO 15632'!S128</f>
        <v>0</v>
      </c>
      <c r="I59" s="139">
        <f>'SO 15632'!V128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32" t="s">
        <v>65</v>
      </c>
      <c r="C60" s="333"/>
      <c r="D60" s="333"/>
      <c r="E60" s="138">
        <f>'SO 15632'!L133</f>
        <v>0</v>
      </c>
      <c r="F60" s="138">
        <f>'SO 15632'!M133</f>
        <v>0</v>
      </c>
      <c r="G60" s="138">
        <f>'SO 15632'!I133</f>
        <v>0</v>
      </c>
      <c r="H60" s="139">
        <f>'SO 15632'!S133</f>
        <v>0</v>
      </c>
      <c r="I60" s="139">
        <f>'SO 15632'!V133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1" t="s">
        <v>60</v>
      </c>
      <c r="C61" s="309"/>
      <c r="D61" s="309"/>
      <c r="E61" s="140">
        <f>'SO 15632'!L135</f>
        <v>0</v>
      </c>
      <c r="F61" s="140">
        <f>'SO 15632'!M135</f>
        <v>0</v>
      </c>
      <c r="G61" s="140">
        <f>'SO 15632'!I135</f>
        <v>0</v>
      </c>
      <c r="H61" s="141">
        <f>'SO 15632'!S135</f>
        <v>430.48</v>
      </c>
      <c r="I61" s="141">
        <f>'SO 15632'!V135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22" t="s">
        <v>66</v>
      </c>
      <c r="C63" s="323"/>
      <c r="D63" s="323"/>
      <c r="E63" s="144">
        <f>'SO 15632'!L136</f>
        <v>0</v>
      </c>
      <c r="F63" s="144">
        <f>'SO 15632'!M136</f>
        <v>0</v>
      </c>
      <c r="G63" s="144">
        <f>'SO 15632'!I136</f>
        <v>0</v>
      </c>
      <c r="H63" s="145">
        <f>'SO 15632'!S136</f>
        <v>430.48</v>
      </c>
      <c r="I63" s="145">
        <f>'SO 15632'!V136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24" t="s">
        <v>67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28" t="s">
        <v>24</v>
      </c>
      <c r="C69" s="329"/>
      <c r="D69" s="329"/>
      <c r="E69" s="330"/>
      <c r="F69" s="166"/>
      <c r="G69" s="166"/>
      <c r="H69" s="167" t="s">
        <v>78</v>
      </c>
      <c r="I69" s="317" t="s">
        <v>79</v>
      </c>
      <c r="J69" s="318"/>
      <c r="K69" s="318"/>
      <c r="L69" s="318"/>
      <c r="M69" s="318"/>
      <c r="N69" s="318"/>
      <c r="O69" s="318"/>
      <c r="P69" s="31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4" t="s">
        <v>25</v>
      </c>
      <c r="C70" s="315"/>
      <c r="D70" s="315"/>
      <c r="E70" s="316"/>
      <c r="F70" s="162"/>
      <c r="G70" s="162"/>
      <c r="H70" s="163" t="s">
        <v>19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4" t="s">
        <v>26</v>
      </c>
      <c r="C71" s="315"/>
      <c r="D71" s="315"/>
      <c r="E71" s="316"/>
      <c r="F71" s="162"/>
      <c r="G71" s="162"/>
      <c r="H71" s="163" t="s">
        <v>80</v>
      </c>
      <c r="I71" s="163" t="s">
        <v>23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17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59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68</v>
      </c>
      <c r="C77" s="127" t="s">
        <v>69</v>
      </c>
      <c r="D77" s="127" t="s">
        <v>70</v>
      </c>
      <c r="E77" s="155"/>
      <c r="F77" s="155" t="s">
        <v>71</v>
      </c>
      <c r="G77" s="155" t="s">
        <v>72</v>
      </c>
      <c r="H77" s="156" t="s">
        <v>73</v>
      </c>
      <c r="I77" s="156" t="s">
        <v>74</v>
      </c>
      <c r="J77" s="156"/>
      <c r="K77" s="156"/>
      <c r="L77" s="156"/>
      <c r="M77" s="156"/>
      <c r="N77" s="156"/>
      <c r="O77" s="156"/>
      <c r="P77" s="156" t="s">
        <v>75</v>
      </c>
      <c r="Q77" s="157"/>
      <c r="R77" s="157"/>
      <c r="S77" s="127" t="s">
        <v>76</v>
      </c>
      <c r="T77" s="158"/>
      <c r="U77" s="158"/>
      <c r="V77" s="127" t="s">
        <v>77</v>
      </c>
      <c r="W77" s="52"/>
    </row>
    <row r="78" spans="1:26" x14ac:dyDescent="0.3">
      <c r="A78" s="9"/>
      <c r="B78" s="207"/>
      <c r="C78" s="169"/>
      <c r="D78" s="320" t="s">
        <v>60</v>
      </c>
      <c r="E78" s="320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12" t="s">
        <v>82</v>
      </c>
      <c r="E79" s="312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34.950000000000003" customHeight="1" x14ac:dyDescent="0.3">
      <c r="A80" s="179"/>
      <c r="B80" s="209">
        <v>1</v>
      </c>
      <c r="C80" s="180" t="s">
        <v>83</v>
      </c>
      <c r="D80" s="311" t="s">
        <v>84</v>
      </c>
      <c r="E80" s="311"/>
      <c r="F80" s="174" t="s">
        <v>85</v>
      </c>
      <c r="G80" s="175">
        <v>1474.8</v>
      </c>
      <c r="H80" s="174"/>
      <c r="I80" s="174">
        <f t="shared" ref="I80:I96" si="0">ROUND(G80*(H80),2)</f>
        <v>0</v>
      </c>
      <c r="J80" s="176">
        <f t="shared" ref="J80:J96" si="1">ROUND(G80*(N80),2)</f>
        <v>191.72</v>
      </c>
      <c r="K80" s="177">
        <f t="shared" ref="K80:K96" si="2">ROUND(G80*(O80),2)</f>
        <v>0</v>
      </c>
      <c r="L80" s="177">
        <f t="shared" ref="L80:L96" si="3">ROUND(G80*(H80),2)</f>
        <v>0</v>
      </c>
      <c r="M80" s="177"/>
      <c r="N80" s="177">
        <v>0.13</v>
      </c>
      <c r="O80" s="177"/>
      <c r="P80" s="181"/>
      <c r="Q80" s="181"/>
      <c r="R80" s="181"/>
      <c r="S80" s="178">
        <f t="shared" ref="S80:S96" si="4"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2</v>
      </c>
      <c r="C81" s="180" t="s">
        <v>86</v>
      </c>
      <c r="D81" s="311" t="s">
        <v>87</v>
      </c>
      <c r="E81" s="311"/>
      <c r="F81" s="174" t="s">
        <v>88</v>
      </c>
      <c r="G81" s="175">
        <v>20</v>
      </c>
      <c r="H81" s="174"/>
      <c r="I81" s="174">
        <f t="shared" si="0"/>
        <v>0</v>
      </c>
      <c r="J81" s="176">
        <f t="shared" si="1"/>
        <v>288.39999999999998</v>
      </c>
      <c r="K81" s="177">
        <f t="shared" si="2"/>
        <v>0</v>
      </c>
      <c r="L81" s="177">
        <f t="shared" si="3"/>
        <v>0</v>
      </c>
      <c r="M81" s="177"/>
      <c r="N81" s="177">
        <v>14.42</v>
      </c>
      <c r="O81" s="177"/>
      <c r="P81" s="181">
        <v>9.4200000000000013E-3</v>
      </c>
      <c r="Q81" s="181"/>
      <c r="R81" s="181">
        <v>9.4200000000000013E-3</v>
      </c>
      <c r="S81" s="178">
        <f t="shared" si="4"/>
        <v>0.188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3</v>
      </c>
      <c r="C82" s="180" t="s">
        <v>89</v>
      </c>
      <c r="D82" s="311" t="s">
        <v>90</v>
      </c>
      <c r="E82" s="311"/>
      <c r="F82" s="174" t="s">
        <v>91</v>
      </c>
      <c r="G82" s="175">
        <v>41</v>
      </c>
      <c r="H82" s="174"/>
      <c r="I82" s="174">
        <f t="shared" si="0"/>
        <v>0</v>
      </c>
      <c r="J82" s="176">
        <f t="shared" si="1"/>
        <v>126.69</v>
      </c>
      <c r="K82" s="177">
        <f t="shared" si="2"/>
        <v>0</v>
      </c>
      <c r="L82" s="177">
        <f t="shared" si="3"/>
        <v>0</v>
      </c>
      <c r="M82" s="177"/>
      <c r="N82" s="177">
        <v>3.09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4</v>
      </c>
      <c r="C83" s="180" t="s">
        <v>92</v>
      </c>
      <c r="D83" s="311" t="s">
        <v>93</v>
      </c>
      <c r="E83" s="311"/>
      <c r="F83" s="174" t="s">
        <v>88</v>
      </c>
      <c r="G83" s="175">
        <v>6</v>
      </c>
      <c r="H83" s="174"/>
      <c r="I83" s="174">
        <f t="shared" si="0"/>
        <v>0</v>
      </c>
      <c r="J83" s="176">
        <f t="shared" si="1"/>
        <v>86.52</v>
      </c>
      <c r="K83" s="177">
        <f t="shared" si="2"/>
        <v>0</v>
      </c>
      <c r="L83" s="177">
        <f t="shared" si="3"/>
        <v>0</v>
      </c>
      <c r="M83" s="177"/>
      <c r="N83" s="177">
        <v>14.42</v>
      </c>
      <c r="O83" s="177"/>
      <c r="P83" s="181">
        <v>1.2710000000000001E-2</v>
      </c>
      <c r="Q83" s="181"/>
      <c r="R83" s="181">
        <v>1.2710000000000001E-2</v>
      </c>
      <c r="S83" s="178">
        <f t="shared" si="4"/>
        <v>7.5999999999999998E-2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5</v>
      </c>
      <c r="C84" s="180" t="s">
        <v>94</v>
      </c>
      <c r="D84" s="311" t="s">
        <v>95</v>
      </c>
      <c r="E84" s="311"/>
      <c r="F84" s="174" t="s">
        <v>88</v>
      </c>
      <c r="G84" s="175">
        <v>491.6</v>
      </c>
      <c r="H84" s="174"/>
      <c r="I84" s="174">
        <f t="shared" si="0"/>
        <v>0</v>
      </c>
      <c r="J84" s="176">
        <f t="shared" si="1"/>
        <v>2025.39</v>
      </c>
      <c r="K84" s="177">
        <f t="shared" si="2"/>
        <v>0</v>
      </c>
      <c r="L84" s="177">
        <f t="shared" si="3"/>
        <v>0</v>
      </c>
      <c r="M84" s="177"/>
      <c r="N84" s="177">
        <v>4.12</v>
      </c>
      <c r="O84" s="177"/>
      <c r="P84" s="181">
        <v>3.8999999999999998E-3</v>
      </c>
      <c r="Q84" s="181"/>
      <c r="R84" s="181">
        <v>3.8999999999999998E-3</v>
      </c>
      <c r="S84" s="178">
        <f t="shared" si="4"/>
        <v>1.917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6</v>
      </c>
      <c r="C85" s="180" t="s">
        <v>96</v>
      </c>
      <c r="D85" s="311" t="s">
        <v>97</v>
      </c>
      <c r="E85" s="311"/>
      <c r="F85" s="174" t="s">
        <v>98</v>
      </c>
      <c r="G85" s="175">
        <v>9</v>
      </c>
      <c r="H85" s="174"/>
      <c r="I85" s="174">
        <f t="shared" si="0"/>
        <v>0</v>
      </c>
      <c r="J85" s="176">
        <f t="shared" si="1"/>
        <v>111.24</v>
      </c>
      <c r="K85" s="177">
        <f t="shared" si="2"/>
        <v>0</v>
      </c>
      <c r="L85" s="177">
        <f t="shared" si="3"/>
        <v>0</v>
      </c>
      <c r="M85" s="177"/>
      <c r="N85" s="177">
        <v>12.36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7</v>
      </c>
      <c r="C86" s="180" t="s">
        <v>99</v>
      </c>
      <c r="D86" s="311" t="s">
        <v>100</v>
      </c>
      <c r="E86" s="311"/>
      <c r="F86" s="174" t="s">
        <v>98</v>
      </c>
      <c r="G86" s="175">
        <v>294.95999999999998</v>
      </c>
      <c r="H86" s="174"/>
      <c r="I86" s="174">
        <f t="shared" si="0"/>
        <v>0</v>
      </c>
      <c r="J86" s="176">
        <f t="shared" si="1"/>
        <v>303.81</v>
      </c>
      <c r="K86" s="177">
        <f t="shared" si="2"/>
        <v>0</v>
      </c>
      <c r="L86" s="177">
        <f t="shared" si="3"/>
        <v>0</v>
      </c>
      <c r="M86" s="177"/>
      <c r="N86" s="177">
        <v>1.03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8</v>
      </c>
      <c r="C87" s="180" t="s">
        <v>101</v>
      </c>
      <c r="D87" s="311" t="s">
        <v>102</v>
      </c>
      <c r="E87" s="311"/>
      <c r="F87" s="174" t="s">
        <v>98</v>
      </c>
      <c r="G87" s="175">
        <v>424.01</v>
      </c>
      <c r="H87" s="174"/>
      <c r="I87" s="174">
        <f t="shared" si="0"/>
        <v>0</v>
      </c>
      <c r="J87" s="176">
        <f t="shared" si="1"/>
        <v>8734.61</v>
      </c>
      <c r="K87" s="177">
        <f t="shared" si="2"/>
        <v>0</v>
      </c>
      <c r="L87" s="177">
        <f t="shared" si="3"/>
        <v>0</v>
      </c>
      <c r="M87" s="177"/>
      <c r="N87" s="177">
        <v>20.6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34.950000000000003" customHeight="1" x14ac:dyDescent="0.3">
      <c r="A88" s="179"/>
      <c r="B88" s="209">
        <v>9</v>
      </c>
      <c r="C88" s="180" t="s">
        <v>103</v>
      </c>
      <c r="D88" s="311" t="s">
        <v>104</v>
      </c>
      <c r="E88" s="311"/>
      <c r="F88" s="174" t="s">
        <v>98</v>
      </c>
      <c r="G88" s="175">
        <v>56.53</v>
      </c>
      <c r="H88" s="174"/>
      <c r="I88" s="174">
        <f t="shared" si="0"/>
        <v>0</v>
      </c>
      <c r="J88" s="176">
        <f t="shared" si="1"/>
        <v>116.45</v>
      </c>
      <c r="K88" s="177">
        <f t="shared" si="2"/>
        <v>0</v>
      </c>
      <c r="L88" s="177">
        <f t="shared" si="3"/>
        <v>0</v>
      </c>
      <c r="M88" s="177"/>
      <c r="N88" s="177">
        <v>2.06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10</v>
      </c>
      <c r="C89" s="180" t="s">
        <v>105</v>
      </c>
      <c r="D89" s="311" t="s">
        <v>106</v>
      </c>
      <c r="E89" s="311"/>
      <c r="F89" s="174" t="s">
        <v>85</v>
      </c>
      <c r="G89" s="175">
        <v>737.4</v>
      </c>
      <c r="H89" s="174"/>
      <c r="I89" s="174">
        <f t="shared" si="0"/>
        <v>0</v>
      </c>
      <c r="J89" s="176">
        <f t="shared" si="1"/>
        <v>2278.5700000000002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>
        <v>9.6999999999999994E-4</v>
      </c>
      <c r="Q89" s="181"/>
      <c r="R89" s="181">
        <v>9.6999999999999994E-4</v>
      </c>
      <c r="S89" s="178">
        <f t="shared" si="4"/>
        <v>0.71499999999999997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11</v>
      </c>
      <c r="C90" s="180" t="s">
        <v>107</v>
      </c>
      <c r="D90" s="311" t="s">
        <v>108</v>
      </c>
      <c r="E90" s="311"/>
      <c r="F90" s="174" t="s">
        <v>85</v>
      </c>
      <c r="G90" s="175">
        <v>737.4</v>
      </c>
      <c r="H90" s="174"/>
      <c r="I90" s="174">
        <f t="shared" si="0"/>
        <v>0</v>
      </c>
      <c r="J90" s="176">
        <f t="shared" si="1"/>
        <v>1519.04</v>
      </c>
      <c r="K90" s="177">
        <f t="shared" si="2"/>
        <v>0</v>
      </c>
      <c r="L90" s="177">
        <f t="shared" si="3"/>
        <v>0</v>
      </c>
      <c r="M90" s="177"/>
      <c r="N90" s="177">
        <v>2.06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34.950000000000003" customHeight="1" x14ac:dyDescent="0.3">
      <c r="A91" s="179"/>
      <c r="B91" s="209">
        <v>12</v>
      </c>
      <c r="C91" s="180" t="s">
        <v>109</v>
      </c>
      <c r="D91" s="311" t="s">
        <v>110</v>
      </c>
      <c r="E91" s="311"/>
      <c r="F91" s="174" t="s">
        <v>98</v>
      </c>
      <c r="G91" s="175">
        <v>848.01</v>
      </c>
      <c r="H91" s="174"/>
      <c r="I91" s="174">
        <f t="shared" si="0"/>
        <v>0</v>
      </c>
      <c r="J91" s="176">
        <f t="shared" si="1"/>
        <v>2620.35</v>
      </c>
      <c r="K91" s="177">
        <f t="shared" si="2"/>
        <v>0</v>
      </c>
      <c r="L91" s="177">
        <f t="shared" si="3"/>
        <v>0</v>
      </c>
      <c r="M91" s="177"/>
      <c r="N91" s="177">
        <v>3.09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13</v>
      </c>
      <c r="C92" s="180" t="s">
        <v>111</v>
      </c>
      <c r="D92" s="311" t="s">
        <v>112</v>
      </c>
      <c r="E92" s="311"/>
      <c r="F92" s="174" t="s">
        <v>98</v>
      </c>
      <c r="G92" s="175">
        <v>424.01</v>
      </c>
      <c r="H92" s="174"/>
      <c r="I92" s="174">
        <f t="shared" si="0"/>
        <v>0</v>
      </c>
      <c r="J92" s="176">
        <f t="shared" si="1"/>
        <v>436.73</v>
      </c>
      <c r="K92" s="177">
        <f t="shared" si="2"/>
        <v>0</v>
      </c>
      <c r="L92" s="177">
        <f t="shared" si="3"/>
        <v>0</v>
      </c>
      <c r="M92" s="177"/>
      <c r="N92" s="177">
        <v>1.03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14</v>
      </c>
      <c r="C93" s="180" t="s">
        <v>113</v>
      </c>
      <c r="D93" s="311" t="s">
        <v>114</v>
      </c>
      <c r="E93" s="311"/>
      <c r="F93" s="174" t="s">
        <v>98</v>
      </c>
      <c r="G93" s="175">
        <v>226.14</v>
      </c>
      <c r="H93" s="174"/>
      <c r="I93" s="174">
        <f t="shared" si="0"/>
        <v>0</v>
      </c>
      <c r="J93" s="176">
        <f t="shared" si="1"/>
        <v>232.92</v>
      </c>
      <c r="K93" s="177">
        <f t="shared" si="2"/>
        <v>0</v>
      </c>
      <c r="L93" s="177">
        <f t="shared" si="3"/>
        <v>0</v>
      </c>
      <c r="M93" s="177"/>
      <c r="N93" s="177">
        <v>1.03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15</v>
      </c>
      <c r="C94" s="180" t="s">
        <v>115</v>
      </c>
      <c r="D94" s="311" t="s">
        <v>116</v>
      </c>
      <c r="E94" s="311"/>
      <c r="F94" s="174" t="s">
        <v>98</v>
      </c>
      <c r="G94" s="175">
        <v>197.87</v>
      </c>
      <c r="H94" s="174"/>
      <c r="I94" s="174">
        <f t="shared" si="0"/>
        <v>0</v>
      </c>
      <c r="J94" s="176">
        <f t="shared" si="1"/>
        <v>611.41999999999996</v>
      </c>
      <c r="K94" s="177">
        <f t="shared" si="2"/>
        <v>0</v>
      </c>
      <c r="L94" s="177">
        <f t="shared" si="3"/>
        <v>0</v>
      </c>
      <c r="M94" s="177"/>
      <c r="N94" s="177">
        <v>3.09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16</v>
      </c>
      <c r="C95" s="180" t="s">
        <v>117</v>
      </c>
      <c r="D95" s="311" t="s">
        <v>118</v>
      </c>
      <c r="E95" s="311"/>
      <c r="F95" s="174" t="s">
        <v>98</v>
      </c>
      <c r="G95" s="175">
        <v>226.14</v>
      </c>
      <c r="H95" s="174"/>
      <c r="I95" s="174">
        <f t="shared" si="0"/>
        <v>0</v>
      </c>
      <c r="J95" s="176">
        <f t="shared" si="1"/>
        <v>7686.5</v>
      </c>
      <c r="K95" s="177">
        <f t="shared" si="2"/>
        <v>0</v>
      </c>
      <c r="L95" s="177">
        <f t="shared" si="3"/>
        <v>0</v>
      </c>
      <c r="M95" s="177"/>
      <c r="N95" s="177">
        <v>33.99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17</v>
      </c>
      <c r="C96" s="180" t="s">
        <v>119</v>
      </c>
      <c r="D96" s="311" t="s">
        <v>120</v>
      </c>
      <c r="E96" s="311"/>
      <c r="F96" s="174" t="s">
        <v>85</v>
      </c>
      <c r="G96" s="175">
        <v>1474.8</v>
      </c>
      <c r="H96" s="174"/>
      <c r="I96" s="174">
        <f t="shared" si="0"/>
        <v>0</v>
      </c>
      <c r="J96" s="176">
        <f t="shared" si="1"/>
        <v>737.4</v>
      </c>
      <c r="K96" s="177">
        <f t="shared" si="2"/>
        <v>0</v>
      </c>
      <c r="L96" s="177">
        <f t="shared" si="3"/>
        <v>0</v>
      </c>
      <c r="M96" s="177"/>
      <c r="N96" s="177">
        <v>0.5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x14ac:dyDescent="0.3">
      <c r="A97" s="9"/>
      <c r="B97" s="208"/>
      <c r="C97" s="172">
        <v>1</v>
      </c>
      <c r="D97" s="312" t="s">
        <v>82</v>
      </c>
      <c r="E97" s="312"/>
      <c r="F97" s="138"/>
      <c r="G97" s="171"/>
      <c r="H97" s="138"/>
      <c r="I97" s="140">
        <f>ROUND((SUM(I79:I96))/1,2)</f>
        <v>0</v>
      </c>
      <c r="J97" s="139"/>
      <c r="K97" s="139"/>
      <c r="L97" s="139">
        <f>ROUND((SUM(L79:L96))/1,2)</f>
        <v>0</v>
      </c>
      <c r="M97" s="139">
        <f>ROUND((SUM(M79:M96))/1,2)</f>
        <v>0</v>
      </c>
      <c r="N97" s="139"/>
      <c r="O97" s="139"/>
      <c r="P97" s="139"/>
      <c r="Q97" s="9"/>
      <c r="R97" s="9"/>
      <c r="S97" s="9">
        <f>ROUND((SUM(S79:S96))/1,2)</f>
        <v>2.9</v>
      </c>
      <c r="T97" s="9"/>
      <c r="U97" s="9"/>
      <c r="V97" s="195">
        <f>ROUND((SUM(V79:V96))/1,2)</f>
        <v>0</v>
      </c>
      <c r="W97" s="213"/>
      <c r="X97" s="137"/>
      <c r="Y97" s="137"/>
      <c r="Z97" s="137"/>
    </row>
    <row r="98" spans="1:26" x14ac:dyDescent="0.3">
      <c r="A98" s="1"/>
      <c r="B98" s="204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196"/>
      <c r="W98" s="52"/>
    </row>
    <row r="99" spans="1:26" x14ac:dyDescent="0.3">
      <c r="A99" s="9"/>
      <c r="B99" s="208"/>
      <c r="C99" s="172">
        <v>4</v>
      </c>
      <c r="D99" s="312" t="s">
        <v>121</v>
      </c>
      <c r="E99" s="312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9"/>
      <c r="R99" s="9"/>
      <c r="S99" s="9"/>
      <c r="T99" s="9"/>
      <c r="U99" s="9"/>
      <c r="V99" s="193"/>
      <c r="W99" s="213"/>
      <c r="X99" s="137"/>
      <c r="Y99" s="137"/>
      <c r="Z99" s="137"/>
    </row>
    <row r="100" spans="1:26" ht="25.05" customHeight="1" x14ac:dyDescent="0.3">
      <c r="A100" s="179"/>
      <c r="B100" s="209">
        <v>18</v>
      </c>
      <c r="C100" s="180" t="s">
        <v>122</v>
      </c>
      <c r="D100" s="311" t="s">
        <v>123</v>
      </c>
      <c r="E100" s="311"/>
      <c r="F100" s="173" t="s">
        <v>98</v>
      </c>
      <c r="G100" s="175">
        <v>226.14</v>
      </c>
      <c r="H100" s="174"/>
      <c r="I100" s="174">
        <f>ROUND(G100*(H100),2)</f>
        <v>0</v>
      </c>
      <c r="J100" s="173">
        <f>ROUND(G100*(N100),2)</f>
        <v>6754.8</v>
      </c>
      <c r="K100" s="178">
        <f>ROUND(G100*(O100),2)</f>
        <v>0</v>
      </c>
      <c r="L100" s="178">
        <f>ROUND(G100*(H100),2)</f>
        <v>0</v>
      </c>
      <c r="M100" s="178"/>
      <c r="N100" s="178">
        <v>29.87</v>
      </c>
      <c r="O100" s="178"/>
      <c r="P100" s="181">
        <v>1.8907700000000001</v>
      </c>
      <c r="Q100" s="181"/>
      <c r="R100" s="181">
        <v>1.8907700000000001</v>
      </c>
      <c r="S100" s="178">
        <f>ROUND(G100*(P100),3)</f>
        <v>427.57900000000001</v>
      </c>
      <c r="T100" s="178"/>
      <c r="U100" s="178"/>
      <c r="V100" s="194"/>
      <c r="W100" s="52"/>
      <c r="Z100">
        <v>0</v>
      </c>
    </row>
    <row r="101" spans="1:26" x14ac:dyDescent="0.3">
      <c r="A101" s="9"/>
      <c r="B101" s="208"/>
      <c r="C101" s="172">
        <v>4</v>
      </c>
      <c r="D101" s="312" t="s">
        <v>121</v>
      </c>
      <c r="E101" s="312"/>
      <c r="F101" s="9"/>
      <c r="G101" s="171"/>
      <c r="H101" s="138"/>
      <c r="I101" s="140">
        <f>ROUND((SUM(I99:I100))/1,2)</f>
        <v>0</v>
      </c>
      <c r="J101" s="9"/>
      <c r="K101" s="9"/>
      <c r="L101" s="9">
        <f>ROUND((SUM(L99:L100))/1,2)</f>
        <v>0</v>
      </c>
      <c r="M101" s="9">
        <f>ROUND((SUM(M99:M100))/1,2)</f>
        <v>0</v>
      </c>
      <c r="N101" s="9"/>
      <c r="O101" s="9"/>
      <c r="P101" s="9"/>
      <c r="Q101" s="9"/>
      <c r="R101" s="9"/>
      <c r="S101" s="9">
        <f>ROUND((SUM(S99:S100))/1,2)</f>
        <v>427.58</v>
      </c>
      <c r="T101" s="9"/>
      <c r="U101" s="9"/>
      <c r="V101" s="195">
        <f>ROUND((SUM(V99:V100))/1,2)</f>
        <v>0</v>
      </c>
      <c r="W101" s="213"/>
      <c r="X101" s="137"/>
      <c r="Y101" s="137"/>
      <c r="Z101" s="137"/>
    </row>
    <row r="102" spans="1:26" x14ac:dyDescent="0.3">
      <c r="A102" s="1"/>
      <c r="B102" s="204"/>
      <c r="C102" s="1"/>
      <c r="D102" s="1"/>
      <c r="E102" s="1"/>
      <c r="F102" s="1"/>
      <c r="G102" s="165"/>
      <c r="H102" s="131"/>
      <c r="I102" s="13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96"/>
      <c r="W102" s="52"/>
    </row>
    <row r="103" spans="1:26" x14ac:dyDescent="0.3">
      <c r="A103" s="9"/>
      <c r="B103" s="208"/>
      <c r="C103" s="172">
        <v>8</v>
      </c>
      <c r="D103" s="312" t="s">
        <v>124</v>
      </c>
      <c r="E103" s="312"/>
      <c r="F103" s="9"/>
      <c r="G103" s="171"/>
      <c r="H103" s="138"/>
      <c r="I103" s="138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93"/>
      <c r="W103" s="213"/>
      <c r="X103" s="137"/>
      <c r="Y103" s="137"/>
      <c r="Z103" s="137"/>
    </row>
    <row r="104" spans="1:26" ht="25.05" customHeight="1" x14ac:dyDescent="0.3">
      <c r="A104" s="179"/>
      <c r="B104" s="209">
        <v>19</v>
      </c>
      <c r="C104" s="180" t="s">
        <v>125</v>
      </c>
      <c r="D104" s="311" t="s">
        <v>126</v>
      </c>
      <c r="E104" s="311"/>
      <c r="F104" s="173" t="s">
        <v>88</v>
      </c>
      <c r="G104" s="175">
        <v>57.5</v>
      </c>
      <c r="H104" s="174"/>
      <c r="I104" s="174">
        <f t="shared" ref="I104:I123" si="5">ROUND(G104*(H104),2)</f>
        <v>0</v>
      </c>
      <c r="J104" s="173">
        <f t="shared" ref="J104:J123" si="6">ROUND(G104*(N104),2)</f>
        <v>59.23</v>
      </c>
      <c r="K104" s="178">
        <f t="shared" ref="K104:K123" si="7">ROUND(G104*(O104),2)</f>
        <v>0</v>
      </c>
      <c r="L104" s="178">
        <f t="shared" ref="L104:L110" si="8">ROUND(G104*(H104),2)</f>
        <v>0</v>
      </c>
      <c r="M104" s="178"/>
      <c r="N104" s="178">
        <v>1.03</v>
      </c>
      <c r="O104" s="178"/>
      <c r="P104" s="181"/>
      <c r="Q104" s="181"/>
      <c r="R104" s="181"/>
      <c r="S104" s="178">
        <f t="shared" ref="S104:S123" si="9">ROUND(G104*(P104),3)</f>
        <v>0</v>
      </c>
      <c r="T104" s="178"/>
      <c r="U104" s="178"/>
      <c r="V104" s="194"/>
      <c r="W104" s="52"/>
      <c r="Z104">
        <v>0</v>
      </c>
    </row>
    <row r="105" spans="1:26" ht="25.05" customHeight="1" x14ac:dyDescent="0.3">
      <c r="A105" s="179"/>
      <c r="B105" s="209">
        <v>20</v>
      </c>
      <c r="C105" s="180" t="s">
        <v>127</v>
      </c>
      <c r="D105" s="311" t="s">
        <v>128</v>
      </c>
      <c r="E105" s="311"/>
      <c r="F105" s="173" t="s">
        <v>88</v>
      </c>
      <c r="G105" s="175">
        <v>185.8</v>
      </c>
      <c r="H105" s="174"/>
      <c r="I105" s="174">
        <f t="shared" si="5"/>
        <v>0</v>
      </c>
      <c r="J105" s="173">
        <f t="shared" si="6"/>
        <v>191.37</v>
      </c>
      <c r="K105" s="178">
        <f t="shared" si="7"/>
        <v>0</v>
      </c>
      <c r="L105" s="178">
        <f t="shared" si="8"/>
        <v>0</v>
      </c>
      <c r="M105" s="178"/>
      <c r="N105" s="178">
        <v>1.03</v>
      </c>
      <c r="O105" s="178"/>
      <c r="P105" s="181"/>
      <c r="Q105" s="181"/>
      <c r="R105" s="181"/>
      <c r="S105" s="178">
        <f t="shared" si="9"/>
        <v>0</v>
      </c>
      <c r="T105" s="178"/>
      <c r="U105" s="178"/>
      <c r="V105" s="194"/>
      <c r="W105" s="52"/>
      <c r="Z105">
        <v>0</v>
      </c>
    </row>
    <row r="106" spans="1:26" ht="25.05" customHeight="1" x14ac:dyDescent="0.3">
      <c r="A106" s="179"/>
      <c r="B106" s="209">
        <v>21</v>
      </c>
      <c r="C106" s="180" t="s">
        <v>129</v>
      </c>
      <c r="D106" s="311" t="s">
        <v>130</v>
      </c>
      <c r="E106" s="311"/>
      <c r="F106" s="173" t="s">
        <v>88</v>
      </c>
      <c r="G106" s="175">
        <v>6</v>
      </c>
      <c r="H106" s="174"/>
      <c r="I106" s="174">
        <f t="shared" si="5"/>
        <v>0</v>
      </c>
      <c r="J106" s="173">
        <f t="shared" si="6"/>
        <v>12.36</v>
      </c>
      <c r="K106" s="178">
        <f t="shared" si="7"/>
        <v>0</v>
      </c>
      <c r="L106" s="178">
        <f t="shared" si="8"/>
        <v>0</v>
      </c>
      <c r="M106" s="178"/>
      <c r="N106" s="178">
        <v>2.06</v>
      </c>
      <c r="O106" s="178"/>
      <c r="P106" s="181"/>
      <c r="Q106" s="181"/>
      <c r="R106" s="181"/>
      <c r="S106" s="178">
        <f t="shared" si="9"/>
        <v>0</v>
      </c>
      <c r="T106" s="178"/>
      <c r="U106" s="178"/>
      <c r="V106" s="194"/>
      <c r="W106" s="52"/>
      <c r="Z106">
        <v>0</v>
      </c>
    </row>
    <row r="107" spans="1:26" ht="25.05" customHeight="1" x14ac:dyDescent="0.3">
      <c r="A107" s="179"/>
      <c r="B107" s="209">
        <v>22</v>
      </c>
      <c r="C107" s="180" t="s">
        <v>131</v>
      </c>
      <c r="D107" s="311" t="s">
        <v>132</v>
      </c>
      <c r="E107" s="311"/>
      <c r="F107" s="173" t="s">
        <v>133</v>
      </c>
      <c r="G107" s="175">
        <v>10</v>
      </c>
      <c r="H107" s="174"/>
      <c r="I107" s="174">
        <f t="shared" si="5"/>
        <v>0</v>
      </c>
      <c r="J107" s="173">
        <f t="shared" si="6"/>
        <v>41.2</v>
      </c>
      <c r="K107" s="178">
        <f t="shared" si="7"/>
        <v>0</v>
      </c>
      <c r="L107" s="178">
        <f t="shared" si="8"/>
        <v>0</v>
      </c>
      <c r="M107" s="178"/>
      <c r="N107" s="178">
        <v>4.12</v>
      </c>
      <c r="O107" s="178"/>
      <c r="P107" s="181"/>
      <c r="Q107" s="181"/>
      <c r="R107" s="181"/>
      <c r="S107" s="178">
        <f t="shared" si="9"/>
        <v>0</v>
      </c>
      <c r="T107" s="178"/>
      <c r="U107" s="178"/>
      <c r="V107" s="194"/>
      <c r="W107" s="52"/>
      <c r="Z107">
        <v>0</v>
      </c>
    </row>
    <row r="108" spans="1:26" ht="25.05" customHeight="1" x14ac:dyDescent="0.3">
      <c r="A108" s="179"/>
      <c r="B108" s="209">
        <v>23</v>
      </c>
      <c r="C108" s="180" t="s">
        <v>134</v>
      </c>
      <c r="D108" s="311" t="s">
        <v>135</v>
      </c>
      <c r="E108" s="311"/>
      <c r="F108" s="173" t="s">
        <v>133</v>
      </c>
      <c r="G108" s="175">
        <v>7</v>
      </c>
      <c r="H108" s="174"/>
      <c r="I108" s="174">
        <f t="shared" si="5"/>
        <v>0</v>
      </c>
      <c r="J108" s="173">
        <f t="shared" si="6"/>
        <v>36.049999999999997</v>
      </c>
      <c r="K108" s="178">
        <f t="shared" si="7"/>
        <v>0</v>
      </c>
      <c r="L108" s="178">
        <f t="shared" si="8"/>
        <v>0</v>
      </c>
      <c r="M108" s="178"/>
      <c r="N108" s="178">
        <v>5.15</v>
      </c>
      <c r="O108" s="178"/>
      <c r="P108" s="181"/>
      <c r="Q108" s="181"/>
      <c r="R108" s="181"/>
      <c r="S108" s="178">
        <f t="shared" si="9"/>
        <v>0</v>
      </c>
      <c r="T108" s="178"/>
      <c r="U108" s="178"/>
      <c r="V108" s="194"/>
      <c r="W108" s="52"/>
      <c r="Z108">
        <v>0</v>
      </c>
    </row>
    <row r="109" spans="1:26" ht="25.05" customHeight="1" x14ac:dyDescent="0.3">
      <c r="A109" s="179"/>
      <c r="B109" s="209">
        <v>24</v>
      </c>
      <c r="C109" s="180" t="s">
        <v>136</v>
      </c>
      <c r="D109" s="311" t="s">
        <v>137</v>
      </c>
      <c r="E109" s="311"/>
      <c r="F109" s="173" t="s">
        <v>133</v>
      </c>
      <c r="G109" s="175">
        <v>7</v>
      </c>
      <c r="H109" s="174"/>
      <c r="I109" s="174">
        <f t="shared" si="5"/>
        <v>0</v>
      </c>
      <c r="J109" s="173">
        <f t="shared" si="6"/>
        <v>28.84</v>
      </c>
      <c r="K109" s="178">
        <f t="shared" si="7"/>
        <v>0</v>
      </c>
      <c r="L109" s="178">
        <f t="shared" si="8"/>
        <v>0</v>
      </c>
      <c r="M109" s="178"/>
      <c r="N109" s="178">
        <v>4.12</v>
      </c>
      <c r="O109" s="178"/>
      <c r="P109" s="181"/>
      <c r="Q109" s="181"/>
      <c r="R109" s="181"/>
      <c r="S109" s="178">
        <f t="shared" si="9"/>
        <v>0</v>
      </c>
      <c r="T109" s="178"/>
      <c r="U109" s="178"/>
      <c r="V109" s="194"/>
      <c r="W109" s="52"/>
      <c r="Z109">
        <v>0</v>
      </c>
    </row>
    <row r="110" spans="1:26" ht="25.05" customHeight="1" x14ac:dyDescent="0.3">
      <c r="A110" s="179"/>
      <c r="B110" s="209">
        <v>25</v>
      </c>
      <c r="C110" s="180" t="s">
        <v>138</v>
      </c>
      <c r="D110" s="311" t="s">
        <v>139</v>
      </c>
      <c r="E110" s="311"/>
      <c r="F110" s="173" t="s">
        <v>133</v>
      </c>
      <c r="G110" s="175">
        <v>10</v>
      </c>
      <c r="H110" s="174"/>
      <c r="I110" s="174">
        <f t="shared" si="5"/>
        <v>0</v>
      </c>
      <c r="J110" s="173">
        <f t="shared" si="6"/>
        <v>494.4</v>
      </c>
      <c r="K110" s="178">
        <f t="shared" si="7"/>
        <v>0</v>
      </c>
      <c r="L110" s="178">
        <f t="shared" si="8"/>
        <v>0</v>
      </c>
      <c r="M110" s="178"/>
      <c r="N110" s="178">
        <v>49.44</v>
      </c>
      <c r="O110" s="178"/>
      <c r="P110" s="181"/>
      <c r="Q110" s="181"/>
      <c r="R110" s="181"/>
      <c r="S110" s="178">
        <f t="shared" si="9"/>
        <v>0</v>
      </c>
      <c r="T110" s="178"/>
      <c r="U110" s="178"/>
      <c r="V110" s="194"/>
      <c r="W110" s="52"/>
      <c r="Z110">
        <v>0</v>
      </c>
    </row>
    <row r="111" spans="1:26" ht="25.05" customHeight="1" x14ac:dyDescent="0.3">
      <c r="A111" s="179"/>
      <c r="B111" s="210">
        <v>26</v>
      </c>
      <c r="C111" s="186" t="s">
        <v>140</v>
      </c>
      <c r="D111" s="313" t="s">
        <v>254</v>
      </c>
      <c r="E111" s="313"/>
      <c r="F111" s="182" t="s">
        <v>133</v>
      </c>
      <c r="G111" s="183">
        <v>0.6</v>
      </c>
      <c r="H111" s="184"/>
      <c r="I111" s="184">
        <f t="shared" si="5"/>
        <v>0</v>
      </c>
      <c r="J111" s="182">
        <f t="shared" si="6"/>
        <v>5.56</v>
      </c>
      <c r="K111" s="185">
        <f t="shared" si="7"/>
        <v>0</v>
      </c>
      <c r="L111" s="185"/>
      <c r="M111" s="185">
        <f t="shared" ref="M111:M123" si="10">ROUND(G111*(H111),2)</f>
        <v>0</v>
      </c>
      <c r="N111" s="185">
        <v>9.27</v>
      </c>
      <c r="O111" s="185"/>
      <c r="P111" s="187"/>
      <c r="Q111" s="187"/>
      <c r="R111" s="187"/>
      <c r="S111" s="185">
        <f t="shared" si="9"/>
        <v>0</v>
      </c>
      <c r="T111" s="185"/>
      <c r="U111" s="185"/>
      <c r="V111" s="197"/>
      <c r="W111" s="52"/>
      <c r="Z111">
        <v>0</v>
      </c>
    </row>
    <row r="112" spans="1:26" ht="25.05" customHeight="1" x14ac:dyDescent="0.3">
      <c r="A112" s="179"/>
      <c r="B112" s="210">
        <v>27</v>
      </c>
      <c r="C112" s="186" t="s">
        <v>141</v>
      </c>
      <c r="D112" s="313" t="s">
        <v>255</v>
      </c>
      <c r="E112" s="313"/>
      <c r="F112" s="182" t="s">
        <v>133</v>
      </c>
      <c r="G112" s="183">
        <v>0.6</v>
      </c>
      <c r="H112" s="184"/>
      <c r="I112" s="184">
        <f t="shared" si="5"/>
        <v>0</v>
      </c>
      <c r="J112" s="182">
        <f t="shared" si="6"/>
        <v>9.89</v>
      </c>
      <c r="K112" s="185">
        <f t="shared" si="7"/>
        <v>0</v>
      </c>
      <c r="L112" s="185"/>
      <c r="M112" s="185">
        <f t="shared" si="10"/>
        <v>0</v>
      </c>
      <c r="N112" s="185">
        <v>16.48</v>
      </c>
      <c r="O112" s="185"/>
      <c r="P112" s="187"/>
      <c r="Q112" s="187"/>
      <c r="R112" s="187"/>
      <c r="S112" s="185">
        <f t="shared" si="9"/>
        <v>0</v>
      </c>
      <c r="T112" s="185"/>
      <c r="U112" s="185"/>
      <c r="V112" s="197"/>
      <c r="W112" s="52"/>
      <c r="Z112">
        <v>0</v>
      </c>
    </row>
    <row r="113" spans="1:26" ht="25.05" customHeight="1" x14ac:dyDescent="0.3">
      <c r="A113" s="179"/>
      <c r="B113" s="210">
        <v>28</v>
      </c>
      <c r="C113" s="186" t="s">
        <v>142</v>
      </c>
      <c r="D113" s="313" t="s">
        <v>256</v>
      </c>
      <c r="E113" s="313"/>
      <c r="F113" s="182" t="s">
        <v>133</v>
      </c>
      <c r="G113" s="183">
        <v>1.4</v>
      </c>
      <c r="H113" s="184"/>
      <c r="I113" s="184">
        <f t="shared" si="5"/>
        <v>0</v>
      </c>
      <c r="J113" s="182">
        <f t="shared" si="6"/>
        <v>100.94</v>
      </c>
      <c r="K113" s="185">
        <f t="shared" si="7"/>
        <v>0</v>
      </c>
      <c r="L113" s="185"/>
      <c r="M113" s="185">
        <f t="shared" si="10"/>
        <v>0</v>
      </c>
      <c r="N113" s="185">
        <v>72.099999999999994</v>
      </c>
      <c r="O113" s="185"/>
      <c r="P113" s="187"/>
      <c r="Q113" s="187"/>
      <c r="R113" s="187"/>
      <c r="S113" s="185">
        <f t="shared" si="9"/>
        <v>0</v>
      </c>
      <c r="T113" s="185"/>
      <c r="U113" s="185"/>
      <c r="V113" s="197"/>
      <c r="W113" s="52"/>
      <c r="Z113">
        <v>0</v>
      </c>
    </row>
    <row r="114" spans="1:26" ht="25.05" customHeight="1" x14ac:dyDescent="0.3">
      <c r="A114" s="179"/>
      <c r="B114" s="210">
        <v>29</v>
      </c>
      <c r="C114" s="186" t="s">
        <v>143</v>
      </c>
      <c r="D114" s="313" t="s">
        <v>257</v>
      </c>
      <c r="E114" s="313"/>
      <c r="F114" s="182" t="s">
        <v>133</v>
      </c>
      <c r="G114" s="183">
        <v>0.17</v>
      </c>
      <c r="H114" s="184"/>
      <c r="I114" s="184">
        <f t="shared" si="5"/>
        <v>0</v>
      </c>
      <c r="J114" s="182">
        <f t="shared" si="6"/>
        <v>151.11000000000001</v>
      </c>
      <c r="K114" s="185">
        <f t="shared" si="7"/>
        <v>0</v>
      </c>
      <c r="L114" s="185"/>
      <c r="M114" s="185">
        <f t="shared" si="10"/>
        <v>0</v>
      </c>
      <c r="N114" s="185">
        <v>888.89</v>
      </c>
      <c r="O114" s="185"/>
      <c r="P114" s="187"/>
      <c r="Q114" s="187"/>
      <c r="R114" s="187"/>
      <c r="S114" s="185">
        <f t="shared" si="9"/>
        <v>0</v>
      </c>
      <c r="T114" s="185"/>
      <c r="U114" s="185"/>
      <c r="V114" s="197"/>
      <c r="W114" s="52"/>
      <c r="Z114">
        <v>0</v>
      </c>
    </row>
    <row r="115" spans="1:26" ht="51" customHeight="1" x14ac:dyDescent="0.3">
      <c r="A115" s="179"/>
      <c r="B115" s="210">
        <v>30</v>
      </c>
      <c r="C115" s="186" t="s">
        <v>144</v>
      </c>
      <c r="D115" s="313" t="s">
        <v>280</v>
      </c>
      <c r="E115" s="313"/>
      <c r="F115" s="182" t="s">
        <v>133</v>
      </c>
      <c r="G115" s="183">
        <v>185.8</v>
      </c>
      <c r="H115" s="184"/>
      <c r="I115" s="184">
        <f t="shared" si="5"/>
        <v>0</v>
      </c>
      <c r="J115" s="182">
        <f t="shared" si="6"/>
        <v>47843.5</v>
      </c>
      <c r="K115" s="185">
        <f t="shared" si="7"/>
        <v>0</v>
      </c>
      <c r="L115" s="185"/>
      <c r="M115" s="185">
        <f t="shared" si="10"/>
        <v>0</v>
      </c>
      <c r="N115" s="185">
        <v>257.5</v>
      </c>
      <c r="O115" s="185"/>
      <c r="P115" s="187"/>
      <c r="Q115" s="187"/>
      <c r="R115" s="187"/>
      <c r="S115" s="185">
        <f t="shared" si="9"/>
        <v>0</v>
      </c>
      <c r="T115" s="185"/>
      <c r="U115" s="185"/>
      <c r="V115" s="197"/>
      <c r="W115" s="52"/>
      <c r="Z115">
        <v>0</v>
      </c>
    </row>
    <row r="116" spans="1:26" ht="25.05" customHeight="1" x14ac:dyDescent="0.3">
      <c r="A116" s="179"/>
      <c r="B116" s="210">
        <v>31</v>
      </c>
      <c r="C116" s="186" t="s">
        <v>145</v>
      </c>
      <c r="D116" s="313" t="s">
        <v>258</v>
      </c>
      <c r="E116" s="313"/>
      <c r="F116" s="182" t="s">
        <v>133</v>
      </c>
      <c r="G116" s="183">
        <v>10</v>
      </c>
      <c r="H116" s="184"/>
      <c r="I116" s="184">
        <f t="shared" si="5"/>
        <v>0</v>
      </c>
      <c r="J116" s="182">
        <f t="shared" si="6"/>
        <v>185.4</v>
      </c>
      <c r="K116" s="185">
        <f t="shared" si="7"/>
        <v>0</v>
      </c>
      <c r="L116" s="185"/>
      <c r="M116" s="185">
        <f t="shared" si="10"/>
        <v>0</v>
      </c>
      <c r="N116" s="185">
        <v>18.54</v>
      </c>
      <c r="O116" s="185"/>
      <c r="P116" s="187"/>
      <c r="Q116" s="187"/>
      <c r="R116" s="187"/>
      <c r="S116" s="185">
        <f t="shared" si="9"/>
        <v>0</v>
      </c>
      <c r="T116" s="185"/>
      <c r="U116" s="185"/>
      <c r="V116" s="197"/>
      <c r="W116" s="52"/>
      <c r="Z116">
        <v>0</v>
      </c>
    </row>
    <row r="117" spans="1:26" ht="25.05" customHeight="1" x14ac:dyDescent="0.3">
      <c r="A117" s="179"/>
      <c r="B117" s="210">
        <v>32</v>
      </c>
      <c r="C117" s="186" t="s">
        <v>146</v>
      </c>
      <c r="D117" s="313" t="s">
        <v>259</v>
      </c>
      <c r="E117" s="313"/>
      <c r="F117" s="182" t="s">
        <v>133</v>
      </c>
      <c r="G117" s="183">
        <v>7</v>
      </c>
      <c r="H117" s="184"/>
      <c r="I117" s="184">
        <f t="shared" si="5"/>
        <v>0</v>
      </c>
      <c r="J117" s="182">
        <f t="shared" si="6"/>
        <v>93.73</v>
      </c>
      <c r="K117" s="185">
        <f t="shared" si="7"/>
        <v>0</v>
      </c>
      <c r="L117" s="185"/>
      <c r="M117" s="185">
        <f t="shared" si="10"/>
        <v>0</v>
      </c>
      <c r="N117" s="185">
        <v>13.39</v>
      </c>
      <c r="O117" s="185"/>
      <c r="P117" s="187"/>
      <c r="Q117" s="187"/>
      <c r="R117" s="187"/>
      <c r="S117" s="185">
        <f t="shared" si="9"/>
        <v>0</v>
      </c>
      <c r="T117" s="185"/>
      <c r="U117" s="185"/>
      <c r="V117" s="197"/>
      <c r="W117" s="52"/>
      <c r="Z117">
        <v>0</v>
      </c>
    </row>
    <row r="118" spans="1:26" ht="25.05" customHeight="1" x14ac:dyDescent="0.3">
      <c r="A118" s="179"/>
      <c r="B118" s="210">
        <v>33</v>
      </c>
      <c r="C118" s="186" t="s">
        <v>147</v>
      </c>
      <c r="D118" s="313" t="s">
        <v>260</v>
      </c>
      <c r="E118" s="313"/>
      <c r="F118" s="182" t="s">
        <v>133</v>
      </c>
      <c r="G118" s="183">
        <v>7</v>
      </c>
      <c r="H118" s="184"/>
      <c r="I118" s="184">
        <f t="shared" si="5"/>
        <v>0</v>
      </c>
      <c r="J118" s="182">
        <f t="shared" si="6"/>
        <v>302.82</v>
      </c>
      <c r="K118" s="185">
        <f t="shared" si="7"/>
        <v>0</v>
      </c>
      <c r="L118" s="185"/>
      <c r="M118" s="185">
        <f t="shared" si="10"/>
        <v>0</v>
      </c>
      <c r="N118" s="185">
        <v>43.26</v>
      </c>
      <c r="O118" s="185"/>
      <c r="P118" s="187"/>
      <c r="Q118" s="187"/>
      <c r="R118" s="187"/>
      <c r="S118" s="185">
        <f t="shared" si="9"/>
        <v>0</v>
      </c>
      <c r="T118" s="185"/>
      <c r="U118" s="185"/>
      <c r="V118" s="197"/>
      <c r="W118" s="52"/>
      <c r="Z118">
        <v>0</v>
      </c>
    </row>
    <row r="119" spans="1:26" ht="25.05" customHeight="1" x14ac:dyDescent="0.3">
      <c r="A119" s="179"/>
      <c r="B119" s="210">
        <v>34</v>
      </c>
      <c r="C119" s="186" t="s">
        <v>148</v>
      </c>
      <c r="D119" s="313" t="s">
        <v>261</v>
      </c>
      <c r="E119" s="313"/>
      <c r="F119" s="182" t="s">
        <v>133</v>
      </c>
      <c r="G119" s="183">
        <v>10</v>
      </c>
      <c r="H119" s="184"/>
      <c r="I119" s="184">
        <f t="shared" si="5"/>
        <v>0</v>
      </c>
      <c r="J119" s="182">
        <f t="shared" si="6"/>
        <v>2286.6</v>
      </c>
      <c r="K119" s="185">
        <f t="shared" si="7"/>
        <v>0</v>
      </c>
      <c r="L119" s="185"/>
      <c r="M119" s="185">
        <f t="shared" si="10"/>
        <v>0</v>
      </c>
      <c r="N119" s="185">
        <v>228.66</v>
      </c>
      <c r="O119" s="185"/>
      <c r="P119" s="187"/>
      <c r="Q119" s="187"/>
      <c r="R119" s="187"/>
      <c r="S119" s="185">
        <f t="shared" si="9"/>
        <v>0</v>
      </c>
      <c r="T119" s="185"/>
      <c r="U119" s="185"/>
      <c r="V119" s="197"/>
      <c r="W119" s="52"/>
      <c r="Z119">
        <v>0</v>
      </c>
    </row>
    <row r="120" spans="1:26" ht="25.05" customHeight="1" x14ac:dyDescent="0.3">
      <c r="A120" s="179"/>
      <c r="B120" s="210">
        <v>35</v>
      </c>
      <c r="C120" s="186" t="s">
        <v>149</v>
      </c>
      <c r="D120" s="313" t="s">
        <v>262</v>
      </c>
      <c r="E120" s="313"/>
      <c r="F120" s="182" t="s">
        <v>88</v>
      </c>
      <c r="G120" s="183">
        <v>20</v>
      </c>
      <c r="H120" s="184"/>
      <c r="I120" s="184">
        <f t="shared" si="5"/>
        <v>0</v>
      </c>
      <c r="J120" s="182">
        <f t="shared" si="6"/>
        <v>1895.2</v>
      </c>
      <c r="K120" s="185">
        <f t="shared" si="7"/>
        <v>0</v>
      </c>
      <c r="L120" s="185"/>
      <c r="M120" s="185">
        <f t="shared" si="10"/>
        <v>0</v>
      </c>
      <c r="N120" s="185">
        <v>94.76</v>
      </c>
      <c r="O120" s="185"/>
      <c r="P120" s="187"/>
      <c r="Q120" s="187"/>
      <c r="R120" s="187"/>
      <c r="S120" s="185">
        <f t="shared" si="9"/>
        <v>0</v>
      </c>
      <c r="T120" s="185"/>
      <c r="U120" s="185"/>
      <c r="V120" s="197"/>
      <c r="W120" s="52"/>
      <c r="Z120">
        <v>0</v>
      </c>
    </row>
    <row r="121" spans="1:26" ht="25.05" customHeight="1" x14ac:dyDescent="0.3">
      <c r="A121" s="179"/>
      <c r="B121" s="210">
        <v>36</v>
      </c>
      <c r="C121" s="186" t="s">
        <v>150</v>
      </c>
      <c r="D121" s="313" t="s">
        <v>263</v>
      </c>
      <c r="E121" s="313"/>
      <c r="F121" s="182" t="s">
        <v>133</v>
      </c>
      <c r="G121" s="183">
        <v>10</v>
      </c>
      <c r="H121" s="184"/>
      <c r="I121" s="184">
        <f t="shared" si="5"/>
        <v>0</v>
      </c>
      <c r="J121" s="182">
        <f t="shared" si="6"/>
        <v>257.5</v>
      </c>
      <c r="K121" s="185">
        <f t="shared" si="7"/>
        <v>0</v>
      </c>
      <c r="L121" s="185"/>
      <c r="M121" s="185">
        <f t="shared" si="10"/>
        <v>0</v>
      </c>
      <c r="N121" s="185">
        <v>25.75</v>
      </c>
      <c r="O121" s="185"/>
      <c r="P121" s="187"/>
      <c r="Q121" s="187"/>
      <c r="R121" s="187"/>
      <c r="S121" s="185">
        <f t="shared" si="9"/>
        <v>0</v>
      </c>
      <c r="T121" s="185"/>
      <c r="U121" s="185"/>
      <c r="V121" s="197"/>
      <c r="W121" s="52"/>
      <c r="Z121">
        <v>0</v>
      </c>
    </row>
    <row r="122" spans="1:26" ht="25.05" customHeight="1" x14ac:dyDescent="0.3">
      <c r="A122" s="179"/>
      <c r="B122" s="210">
        <v>37</v>
      </c>
      <c r="C122" s="186" t="s">
        <v>151</v>
      </c>
      <c r="D122" s="313" t="s">
        <v>264</v>
      </c>
      <c r="E122" s="313"/>
      <c r="F122" s="182" t="s">
        <v>133</v>
      </c>
      <c r="G122" s="183">
        <v>10</v>
      </c>
      <c r="H122" s="184"/>
      <c r="I122" s="184">
        <f t="shared" si="5"/>
        <v>0</v>
      </c>
      <c r="J122" s="182">
        <f t="shared" si="6"/>
        <v>1946.7</v>
      </c>
      <c r="K122" s="185">
        <f t="shared" si="7"/>
        <v>0</v>
      </c>
      <c r="L122" s="185"/>
      <c r="M122" s="185">
        <f t="shared" si="10"/>
        <v>0</v>
      </c>
      <c r="N122" s="185">
        <v>194.67</v>
      </c>
      <c r="O122" s="185"/>
      <c r="P122" s="187"/>
      <c r="Q122" s="187"/>
      <c r="R122" s="187"/>
      <c r="S122" s="185">
        <f t="shared" si="9"/>
        <v>0</v>
      </c>
      <c r="T122" s="185"/>
      <c r="U122" s="185"/>
      <c r="V122" s="197"/>
      <c r="W122" s="52"/>
      <c r="Z122">
        <v>0</v>
      </c>
    </row>
    <row r="123" spans="1:26" ht="25.05" customHeight="1" x14ac:dyDescent="0.3">
      <c r="A123" s="179"/>
      <c r="B123" s="210">
        <v>38</v>
      </c>
      <c r="C123" s="186" t="s">
        <v>152</v>
      </c>
      <c r="D123" s="313" t="s">
        <v>265</v>
      </c>
      <c r="E123" s="313"/>
      <c r="F123" s="182" t="s">
        <v>133</v>
      </c>
      <c r="G123" s="183">
        <v>10</v>
      </c>
      <c r="H123" s="184"/>
      <c r="I123" s="184">
        <f t="shared" si="5"/>
        <v>0</v>
      </c>
      <c r="J123" s="182">
        <f t="shared" si="6"/>
        <v>628.29999999999995</v>
      </c>
      <c r="K123" s="185">
        <f t="shared" si="7"/>
        <v>0</v>
      </c>
      <c r="L123" s="185"/>
      <c r="M123" s="185">
        <f t="shared" si="10"/>
        <v>0</v>
      </c>
      <c r="N123" s="185">
        <v>62.83</v>
      </c>
      <c r="O123" s="185"/>
      <c r="P123" s="187"/>
      <c r="Q123" s="187"/>
      <c r="R123" s="187"/>
      <c r="S123" s="185">
        <f t="shared" si="9"/>
        <v>0</v>
      </c>
      <c r="T123" s="185"/>
      <c r="U123" s="185"/>
      <c r="V123" s="197"/>
      <c r="W123" s="52"/>
      <c r="Z123">
        <v>0</v>
      </c>
    </row>
    <row r="124" spans="1:26" x14ac:dyDescent="0.3">
      <c r="A124" s="9"/>
      <c r="B124" s="208"/>
      <c r="C124" s="172">
        <v>8</v>
      </c>
      <c r="D124" s="312" t="s">
        <v>124</v>
      </c>
      <c r="E124" s="312"/>
      <c r="F124" s="9"/>
      <c r="G124" s="171"/>
      <c r="H124" s="138"/>
      <c r="I124" s="140">
        <f>ROUND((SUM(I103:I123))/1,2)</f>
        <v>0</v>
      </c>
      <c r="J124" s="9"/>
      <c r="K124" s="9"/>
      <c r="L124" s="9">
        <f>ROUND((SUM(L103:L123))/1,2)</f>
        <v>0</v>
      </c>
      <c r="M124" s="9">
        <f>ROUND((SUM(M103:M123))/1,2)</f>
        <v>0</v>
      </c>
      <c r="N124" s="9"/>
      <c r="O124" s="9"/>
      <c r="P124" s="9"/>
      <c r="Q124" s="9"/>
      <c r="R124" s="9"/>
      <c r="S124" s="9">
        <f>ROUND((SUM(S103:S123))/1,2)</f>
        <v>0</v>
      </c>
      <c r="T124" s="9"/>
      <c r="U124" s="9"/>
      <c r="V124" s="195">
        <f>ROUND((SUM(V103:V123))/1,2)</f>
        <v>0</v>
      </c>
      <c r="W124" s="213"/>
      <c r="X124" s="137"/>
      <c r="Y124" s="137"/>
      <c r="Z124" s="137"/>
    </row>
    <row r="125" spans="1:26" x14ac:dyDescent="0.3">
      <c r="A125" s="1"/>
      <c r="B125" s="204"/>
      <c r="C125" s="1"/>
      <c r="D125" s="1"/>
      <c r="E125" s="1"/>
      <c r="F125" s="1"/>
      <c r="G125" s="165"/>
      <c r="H125" s="131"/>
      <c r="I125" s="13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96"/>
      <c r="W125" s="52"/>
    </row>
    <row r="126" spans="1:26" x14ac:dyDescent="0.3">
      <c r="A126" s="9"/>
      <c r="B126" s="208"/>
      <c r="C126" s="172">
        <v>9</v>
      </c>
      <c r="D126" s="312" t="s">
        <v>153</v>
      </c>
      <c r="E126" s="312"/>
      <c r="F126" s="9"/>
      <c r="G126" s="171"/>
      <c r="H126" s="138"/>
      <c r="I126" s="138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93"/>
      <c r="W126" s="213"/>
      <c r="X126" s="137"/>
      <c r="Y126" s="137"/>
      <c r="Z126" s="137"/>
    </row>
    <row r="127" spans="1:26" ht="25.05" customHeight="1" x14ac:dyDescent="0.3">
      <c r="A127" s="179"/>
      <c r="B127" s="209">
        <v>39</v>
      </c>
      <c r="C127" s="180" t="s">
        <v>154</v>
      </c>
      <c r="D127" s="311" t="s">
        <v>155</v>
      </c>
      <c r="E127" s="311"/>
      <c r="F127" s="173" t="s">
        <v>133</v>
      </c>
      <c r="G127" s="175">
        <v>185.8</v>
      </c>
      <c r="H127" s="174"/>
      <c r="I127" s="174">
        <f>ROUND(G127*(H127),2)</f>
        <v>0</v>
      </c>
      <c r="J127" s="173">
        <f>ROUND(G127*(N127),2)</f>
        <v>191.37</v>
      </c>
      <c r="K127" s="178">
        <f>ROUND(G127*(O127),2)</f>
        <v>0</v>
      </c>
      <c r="L127" s="178">
        <f>ROUND(G127*(H127),2)</f>
        <v>0</v>
      </c>
      <c r="M127" s="178"/>
      <c r="N127" s="178">
        <v>1.03</v>
      </c>
      <c r="O127" s="178"/>
      <c r="P127" s="181"/>
      <c r="Q127" s="181"/>
      <c r="R127" s="181"/>
      <c r="S127" s="178">
        <f>ROUND(G127*(P127),3)</f>
        <v>0</v>
      </c>
      <c r="T127" s="178"/>
      <c r="U127" s="178"/>
      <c r="V127" s="194"/>
      <c r="W127" s="52"/>
      <c r="Z127">
        <v>0</v>
      </c>
    </row>
    <row r="128" spans="1:26" x14ac:dyDescent="0.3">
      <c r="A128" s="9"/>
      <c r="B128" s="208"/>
      <c r="C128" s="172">
        <v>9</v>
      </c>
      <c r="D128" s="312" t="s">
        <v>153</v>
      </c>
      <c r="E128" s="312"/>
      <c r="F128" s="9"/>
      <c r="G128" s="171"/>
      <c r="H128" s="138"/>
      <c r="I128" s="140">
        <f>ROUND((SUM(I126:I127))/1,2)</f>
        <v>0</v>
      </c>
      <c r="J128" s="9"/>
      <c r="K128" s="9"/>
      <c r="L128" s="9">
        <f>ROUND((SUM(L126:L127))/1,2)</f>
        <v>0</v>
      </c>
      <c r="M128" s="9">
        <f>ROUND((SUM(M126:M127))/1,2)</f>
        <v>0</v>
      </c>
      <c r="N128" s="9"/>
      <c r="O128" s="9"/>
      <c r="P128" s="9"/>
      <c r="Q128" s="9"/>
      <c r="R128" s="9"/>
      <c r="S128" s="9">
        <f>ROUND((SUM(S126:S127))/1,2)</f>
        <v>0</v>
      </c>
      <c r="T128" s="9"/>
      <c r="U128" s="9"/>
      <c r="V128" s="195">
        <f>ROUND((SUM(V126:V127))/1,2)</f>
        <v>0</v>
      </c>
      <c r="W128" s="213"/>
      <c r="X128" s="137"/>
      <c r="Y128" s="137"/>
      <c r="Z128" s="137"/>
    </row>
    <row r="129" spans="1:26" x14ac:dyDescent="0.3">
      <c r="A129" s="1"/>
      <c r="B129" s="204"/>
      <c r="C129" s="1"/>
      <c r="D129" s="1"/>
      <c r="E129" s="1"/>
      <c r="F129" s="1"/>
      <c r="G129" s="165"/>
      <c r="H129" s="131"/>
      <c r="I129" s="13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96"/>
      <c r="W129" s="52"/>
    </row>
    <row r="130" spans="1:26" x14ac:dyDescent="0.3">
      <c r="A130" s="9"/>
      <c r="B130" s="208"/>
      <c r="C130" s="172">
        <v>99</v>
      </c>
      <c r="D130" s="312" t="s">
        <v>156</v>
      </c>
      <c r="E130" s="312"/>
      <c r="F130" s="9"/>
      <c r="G130" s="171"/>
      <c r="H130" s="138"/>
      <c r="I130" s="138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93"/>
      <c r="W130" s="213"/>
      <c r="X130" s="137"/>
      <c r="Y130" s="137"/>
      <c r="Z130" s="137"/>
    </row>
    <row r="131" spans="1:26" ht="25.05" customHeight="1" x14ac:dyDescent="0.3">
      <c r="A131" s="179"/>
      <c r="B131" s="209">
        <v>40</v>
      </c>
      <c r="C131" s="180" t="s">
        <v>157</v>
      </c>
      <c r="D131" s="311" t="s">
        <v>158</v>
      </c>
      <c r="E131" s="311"/>
      <c r="F131" s="173" t="s">
        <v>159</v>
      </c>
      <c r="G131" s="175">
        <v>474.51</v>
      </c>
      <c r="H131" s="174"/>
      <c r="I131" s="174">
        <f>ROUND(G131*(H131),2)</f>
        <v>0</v>
      </c>
      <c r="J131" s="173">
        <f>ROUND(G131*(N131),2)</f>
        <v>15639.85</v>
      </c>
      <c r="K131" s="178">
        <f>ROUND(G131*(O131),2)</f>
        <v>0</v>
      </c>
      <c r="L131" s="178">
        <f>ROUND(G131*(H131),2)</f>
        <v>0</v>
      </c>
      <c r="M131" s="178"/>
      <c r="N131" s="178">
        <v>32.96</v>
      </c>
      <c r="O131" s="178"/>
      <c r="P131" s="181"/>
      <c r="Q131" s="181"/>
      <c r="R131" s="181"/>
      <c r="S131" s="178">
        <f>ROUND(G131*(P131),3)</f>
        <v>0</v>
      </c>
      <c r="T131" s="178"/>
      <c r="U131" s="178"/>
      <c r="V131" s="194"/>
      <c r="W131" s="52"/>
      <c r="Z131">
        <v>0</v>
      </c>
    </row>
    <row r="132" spans="1:26" ht="34.950000000000003" customHeight="1" x14ac:dyDescent="0.3">
      <c r="A132" s="179"/>
      <c r="B132" s="209">
        <v>41</v>
      </c>
      <c r="C132" s="180" t="s">
        <v>160</v>
      </c>
      <c r="D132" s="311" t="s">
        <v>161</v>
      </c>
      <c r="E132" s="311"/>
      <c r="F132" s="173" t="s">
        <v>159</v>
      </c>
      <c r="G132" s="175">
        <v>474.51</v>
      </c>
      <c r="H132" s="174"/>
      <c r="I132" s="174">
        <f>ROUND(G132*(H132),2)</f>
        <v>0</v>
      </c>
      <c r="J132" s="173">
        <f>ROUND(G132*(N132),2)</f>
        <v>18083.580000000002</v>
      </c>
      <c r="K132" s="178">
        <f>ROUND(G132*(O132),2)</f>
        <v>0</v>
      </c>
      <c r="L132" s="178">
        <f>ROUND(G132*(H132),2)</f>
        <v>0</v>
      </c>
      <c r="M132" s="178"/>
      <c r="N132" s="178">
        <v>38.11</v>
      </c>
      <c r="O132" s="178"/>
      <c r="P132" s="181"/>
      <c r="Q132" s="181"/>
      <c r="R132" s="181"/>
      <c r="S132" s="178">
        <f>ROUND(G132*(P132),3)</f>
        <v>0</v>
      </c>
      <c r="T132" s="178"/>
      <c r="U132" s="178"/>
      <c r="V132" s="194"/>
      <c r="W132" s="52"/>
      <c r="Z132">
        <v>0</v>
      </c>
    </row>
    <row r="133" spans="1:26" x14ac:dyDescent="0.3">
      <c r="A133" s="9"/>
      <c r="B133" s="208"/>
      <c r="C133" s="172">
        <v>99</v>
      </c>
      <c r="D133" s="312" t="s">
        <v>156</v>
      </c>
      <c r="E133" s="312"/>
      <c r="F133" s="9"/>
      <c r="G133" s="171"/>
      <c r="H133" s="138"/>
      <c r="I133" s="140">
        <f>ROUND((SUM(I130:I132))/1,2)</f>
        <v>0</v>
      </c>
      <c r="J133" s="9"/>
      <c r="K133" s="9"/>
      <c r="L133" s="9">
        <f>ROUND((SUM(L130:L132))/1,2)</f>
        <v>0</v>
      </c>
      <c r="M133" s="9">
        <f>ROUND((SUM(M130:M132))/1,2)</f>
        <v>0</v>
      </c>
      <c r="N133" s="9"/>
      <c r="O133" s="9"/>
      <c r="P133" s="188"/>
      <c r="Q133" s="1"/>
      <c r="R133" s="1"/>
      <c r="S133" s="188">
        <f>ROUND((SUM(S130:S132))/1,2)</f>
        <v>0</v>
      </c>
      <c r="T133" s="2"/>
      <c r="U133" s="2"/>
      <c r="V133" s="195">
        <f>ROUND((SUM(V130:V132))/1,2)</f>
        <v>0</v>
      </c>
      <c r="W133" s="52"/>
    </row>
    <row r="134" spans="1:26" x14ac:dyDescent="0.3">
      <c r="A134" s="1"/>
      <c r="B134" s="204"/>
      <c r="C134" s="1"/>
      <c r="D134" s="1"/>
      <c r="E134" s="1"/>
      <c r="F134" s="1"/>
      <c r="G134" s="165"/>
      <c r="H134" s="131"/>
      <c r="I134" s="1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6"/>
      <c r="W134" s="52"/>
    </row>
    <row r="135" spans="1:26" x14ac:dyDescent="0.3">
      <c r="A135" s="9"/>
      <c r="B135" s="208"/>
      <c r="C135" s="9"/>
      <c r="D135" s="309" t="s">
        <v>60</v>
      </c>
      <c r="E135" s="309"/>
      <c r="F135" s="9"/>
      <c r="G135" s="171"/>
      <c r="H135" s="138"/>
      <c r="I135" s="140">
        <f>ROUND((SUM(I78:I134))/2,2)</f>
        <v>0</v>
      </c>
      <c r="J135" s="9"/>
      <c r="K135" s="9"/>
      <c r="L135" s="9">
        <f>ROUND((SUM(L78:L134))/2,2)</f>
        <v>0</v>
      </c>
      <c r="M135" s="9">
        <f>ROUND((SUM(M78:M134))/2,2)</f>
        <v>0</v>
      </c>
      <c r="N135" s="9"/>
      <c r="O135" s="9"/>
      <c r="P135" s="188"/>
      <c r="Q135" s="1"/>
      <c r="R135" s="1"/>
      <c r="S135" s="188">
        <f>ROUND((SUM(S78:S134))/2,2)</f>
        <v>430.48</v>
      </c>
      <c r="T135" s="1"/>
      <c r="U135" s="1"/>
      <c r="V135" s="195">
        <f>ROUND((SUM(V78:V134))/2,2)</f>
        <v>0</v>
      </c>
      <c r="W135" s="52"/>
    </row>
    <row r="136" spans="1:26" x14ac:dyDescent="0.3">
      <c r="A136" s="1"/>
      <c r="B136" s="211"/>
      <c r="C136" s="189"/>
      <c r="D136" s="310" t="s">
        <v>66</v>
      </c>
      <c r="E136" s="310"/>
      <c r="F136" s="189"/>
      <c r="G136" s="190"/>
      <c r="H136" s="191"/>
      <c r="I136" s="191">
        <f>ROUND((SUM(I78:I135))/3,2)</f>
        <v>0</v>
      </c>
      <c r="J136" s="189"/>
      <c r="K136" s="189">
        <f>ROUND((SUM(K78:K135))/3,2)</f>
        <v>0</v>
      </c>
      <c r="L136" s="189">
        <f>ROUND((SUM(L78:L135))/3,2)</f>
        <v>0</v>
      </c>
      <c r="M136" s="189">
        <f>ROUND((SUM(M78:M135))/3,2)</f>
        <v>0</v>
      </c>
      <c r="N136" s="189"/>
      <c r="O136" s="189"/>
      <c r="P136" s="190"/>
      <c r="Q136" s="189"/>
      <c r="R136" s="189"/>
      <c r="S136" s="190">
        <f>ROUND((SUM(S78:S135))/3,2)</f>
        <v>430.48</v>
      </c>
      <c r="T136" s="189"/>
      <c r="U136" s="189"/>
      <c r="V136" s="198">
        <f>ROUND((SUM(V78:V135))/3,2)</f>
        <v>0</v>
      </c>
      <c r="W136" s="52"/>
      <c r="Y136">
        <f>(SUM(Y78:Y135))</f>
        <v>0</v>
      </c>
      <c r="Z136">
        <f>(SUM(Z78:Z135))</f>
        <v>0</v>
      </c>
    </row>
  </sheetData>
  <mergeCells count="102"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3:E103"/>
    <mergeCell ref="D104:E104"/>
    <mergeCell ref="D105:E105"/>
    <mergeCell ref="D106:E106"/>
    <mergeCell ref="D107:E107"/>
    <mergeCell ref="D94:E94"/>
    <mergeCell ref="D95:E95"/>
    <mergeCell ref="D96:E96"/>
    <mergeCell ref="D97:E97"/>
    <mergeCell ref="D99:E99"/>
    <mergeCell ref="D100:E100"/>
    <mergeCell ref="D114:E114"/>
    <mergeCell ref="D115:E115"/>
    <mergeCell ref="D116:E116"/>
    <mergeCell ref="D117:E117"/>
    <mergeCell ref="D118:E118"/>
    <mergeCell ref="D119:E119"/>
    <mergeCell ref="D108:E108"/>
    <mergeCell ref="D109:E109"/>
    <mergeCell ref="D110:E110"/>
    <mergeCell ref="D111:E111"/>
    <mergeCell ref="D112:E112"/>
    <mergeCell ref="D113:E113"/>
    <mergeCell ref="D135:E135"/>
    <mergeCell ref="D136:E136"/>
    <mergeCell ref="D127:E127"/>
    <mergeCell ref="D128:E128"/>
    <mergeCell ref="D130:E130"/>
    <mergeCell ref="D131:E131"/>
    <mergeCell ref="D132:E132"/>
    <mergeCell ref="D133:E133"/>
    <mergeCell ref="D120:E120"/>
    <mergeCell ref="D121:E121"/>
    <mergeCell ref="D122:E122"/>
    <mergeCell ref="D123:E123"/>
    <mergeCell ref="D124:E124"/>
    <mergeCell ref="D126:E126"/>
  </mergeCells>
  <hyperlinks>
    <hyperlink ref="B1:C1" location="A2:A2" tooltip="Klikni na prechod ku Kryciemu listu..." display="Krycí list rozpočtu" xr:uid="{8279803F-7D8E-4660-B19D-6E43EDADB6EE}"/>
    <hyperlink ref="E1:F1" location="A54:A54" tooltip="Klikni na prechod ku rekapitulácii..." display="Rekapitulácia rozpočtu" xr:uid="{061CD4A1-E9CE-4B42-B270-848549018BF7}"/>
    <hyperlink ref="H1:I1" location="B77:B77" tooltip="Klikni na prechod ku Rozpočet..." display="Rozpočet" xr:uid="{A8B4FB2E-CBF3-49E5-9FEE-4704CA247DDE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Vodozádržný systém pri ZŠ v meste Strážske / Dažďová kanalizácia A, B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4242-E65A-4C47-BF2A-66F086365E39}">
  <dimension ref="A1:AA112"/>
  <sheetViews>
    <sheetView workbookViewId="0">
      <pane ySplit="1" topLeftCell="A95" activePane="bottomLeft" state="frozen"/>
      <selection pane="bottomLeft" activeCell="D108" sqref="D108:E10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16</v>
      </c>
      <c r="C1" s="327"/>
      <c r="D1" s="11"/>
      <c r="E1" s="377" t="s">
        <v>0</v>
      </c>
      <c r="F1" s="378"/>
      <c r="G1" s="12"/>
      <c r="H1" s="326" t="s">
        <v>67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162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24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25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26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0" t="s">
        <v>35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15633'!E59</f>
        <v>0</v>
      </c>
      <c r="D15" s="57">
        <f>'SO 15633'!F59</f>
        <v>0</v>
      </c>
      <c r="E15" s="66">
        <f>'SO 15633'!G59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3" t="s">
        <v>36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(SUM(Z76:Z111))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4" t="s">
        <v>37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(SUM(Y76:Y111))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8" t="s">
        <v>34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3" t="s">
        <v>46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3" t="s">
        <v>47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3" t="s">
        <v>48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34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8" t="s">
        <v>38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39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40</v>
      </c>
      <c r="G28" s="354"/>
      <c r="H28" s="214">
        <f>P27-SUM('SO 15633'!K76:'SO 15633'!K111)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41</v>
      </c>
      <c r="G29" s="356"/>
      <c r="H29" s="32">
        <f>SUM('SO 15633'!K76:'SO 15633'!K111)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42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24</v>
      </c>
      <c r="C46" s="315"/>
      <c r="D46" s="315"/>
      <c r="E46" s="316"/>
      <c r="F46" s="341" t="s">
        <v>21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25</v>
      </c>
      <c r="C47" s="315"/>
      <c r="D47" s="315"/>
      <c r="E47" s="316"/>
      <c r="F47" s="341" t="s">
        <v>19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26</v>
      </c>
      <c r="C48" s="315"/>
      <c r="D48" s="315"/>
      <c r="E48" s="316"/>
      <c r="F48" s="341" t="s">
        <v>58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55</v>
      </c>
      <c r="C54" s="33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60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61</v>
      </c>
      <c r="C56" s="333"/>
      <c r="D56" s="333"/>
      <c r="E56" s="138">
        <f>'SO 15633'!L100</f>
        <v>0</v>
      </c>
      <c r="F56" s="138">
        <f>'SO 15633'!M100</f>
        <v>0</v>
      </c>
      <c r="G56" s="138">
        <f>'SO 15633'!I100</f>
        <v>0</v>
      </c>
      <c r="H56" s="139">
        <f>'SO 15633'!S100</f>
        <v>1.1100000000000001</v>
      </c>
      <c r="I56" s="139">
        <f>'SO 15633'!V100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163</v>
      </c>
      <c r="C57" s="333"/>
      <c r="D57" s="333"/>
      <c r="E57" s="138">
        <f>'SO 15633'!L105</f>
        <v>0</v>
      </c>
      <c r="F57" s="138">
        <f>'SO 15633'!M105</f>
        <v>0</v>
      </c>
      <c r="G57" s="138">
        <f>'SO 15633'!I105</f>
        <v>0</v>
      </c>
      <c r="H57" s="139">
        <f>'SO 15633'!S105</f>
        <v>65.27</v>
      </c>
      <c r="I57" s="139">
        <f>'SO 15633'!V105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65</v>
      </c>
      <c r="C58" s="333"/>
      <c r="D58" s="333"/>
      <c r="E58" s="138">
        <f>'SO 15633'!L109</f>
        <v>0</v>
      </c>
      <c r="F58" s="138">
        <f>'SO 15633'!M109</f>
        <v>0</v>
      </c>
      <c r="G58" s="138">
        <f>'SO 15633'!I109</f>
        <v>0</v>
      </c>
      <c r="H58" s="139">
        <f>'SO 15633'!S109</f>
        <v>0</v>
      </c>
      <c r="I58" s="139">
        <f>'SO 15633'!V109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1" t="s">
        <v>60</v>
      </c>
      <c r="C59" s="309"/>
      <c r="D59" s="309"/>
      <c r="E59" s="140">
        <f>'SO 15633'!L111</f>
        <v>0</v>
      </c>
      <c r="F59" s="140">
        <f>'SO 15633'!M111</f>
        <v>0</v>
      </c>
      <c r="G59" s="140">
        <f>'SO 15633'!I111</f>
        <v>0</v>
      </c>
      <c r="H59" s="141">
        <f>'SO 15633'!S111</f>
        <v>66.38</v>
      </c>
      <c r="I59" s="141">
        <f>'SO 15633'!V111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1"/>
      <c r="B60" s="204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2"/>
    </row>
    <row r="61" spans="1:26" x14ac:dyDescent="0.3">
      <c r="A61" s="142"/>
      <c r="B61" s="322" t="s">
        <v>66</v>
      </c>
      <c r="C61" s="323"/>
      <c r="D61" s="323"/>
      <c r="E61" s="144">
        <f>'SO 15633'!L112</f>
        <v>0</v>
      </c>
      <c r="F61" s="144">
        <f>'SO 15633'!M112</f>
        <v>0</v>
      </c>
      <c r="G61" s="144">
        <f>'SO 15633'!I112</f>
        <v>0</v>
      </c>
      <c r="H61" s="145">
        <f>'SO 15633'!S112</f>
        <v>66.38</v>
      </c>
      <c r="I61" s="145">
        <f>'SO 15633'!V112</f>
        <v>0</v>
      </c>
      <c r="J61" s="146"/>
      <c r="K61" s="146"/>
      <c r="L61" s="146"/>
      <c r="M61" s="146"/>
      <c r="N61" s="146"/>
      <c r="O61" s="146"/>
      <c r="P61" s="146"/>
      <c r="Q61" s="147"/>
      <c r="R61" s="147"/>
      <c r="S61" s="147"/>
      <c r="T61" s="147"/>
      <c r="U61" s="147"/>
      <c r="V61" s="152"/>
      <c r="W61" s="213"/>
      <c r="X61" s="143"/>
      <c r="Y61" s="143"/>
      <c r="Z61" s="143"/>
    </row>
    <row r="62" spans="1:26" x14ac:dyDescent="0.3">
      <c r="A62" s="14"/>
      <c r="B62" s="41"/>
      <c r="C62" s="3"/>
      <c r="D62" s="3"/>
      <c r="E62" s="13"/>
      <c r="F62" s="13"/>
      <c r="G62" s="13"/>
      <c r="H62" s="153"/>
      <c r="I62" s="153"/>
      <c r="J62" s="153"/>
      <c r="K62" s="153"/>
      <c r="L62" s="153"/>
      <c r="M62" s="153"/>
      <c r="N62" s="153"/>
      <c r="O62" s="153"/>
      <c r="P62" s="153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37"/>
      <c r="C64" s="8"/>
      <c r="D64" s="8"/>
      <c r="E64" s="26"/>
      <c r="F64" s="26"/>
      <c r="G64" s="26"/>
      <c r="H64" s="154"/>
      <c r="I64" s="154"/>
      <c r="J64" s="154"/>
      <c r="K64" s="154"/>
      <c r="L64" s="154"/>
      <c r="M64" s="154"/>
      <c r="N64" s="154"/>
      <c r="O64" s="154"/>
      <c r="P64" s="154"/>
      <c r="Q64" s="15"/>
      <c r="R64" s="15"/>
      <c r="S64" s="15"/>
      <c r="T64" s="15"/>
      <c r="U64" s="15"/>
      <c r="V64" s="15"/>
      <c r="W64" s="52"/>
    </row>
    <row r="65" spans="1:26" ht="34.950000000000003" customHeight="1" x14ac:dyDescent="0.3">
      <c r="A65" s="1"/>
      <c r="B65" s="324" t="s">
        <v>67</v>
      </c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52"/>
    </row>
    <row r="66" spans="1:26" x14ac:dyDescent="0.3">
      <c r="A66" s="14"/>
      <c r="B66" s="95"/>
      <c r="C66" s="18"/>
      <c r="D66" s="18"/>
      <c r="E66" s="97"/>
      <c r="F66" s="97"/>
      <c r="G66" s="97"/>
      <c r="H66" s="168"/>
      <c r="I66" s="168"/>
      <c r="J66" s="168"/>
      <c r="K66" s="168"/>
      <c r="L66" s="168"/>
      <c r="M66" s="168"/>
      <c r="N66" s="168"/>
      <c r="O66" s="168"/>
      <c r="P66" s="168"/>
      <c r="Q66" s="19"/>
      <c r="R66" s="19"/>
      <c r="S66" s="19"/>
      <c r="T66" s="19"/>
      <c r="U66" s="19"/>
      <c r="V66" s="19"/>
      <c r="W66" s="52"/>
    </row>
    <row r="67" spans="1:26" ht="19.95" customHeight="1" x14ac:dyDescent="0.3">
      <c r="A67" s="199"/>
      <c r="B67" s="328" t="s">
        <v>24</v>
      </c>
      <c r="C67" s="329"/>
      <c r="D67" s="329"/>
      <c r="E67" s="330"/>
      <c r="F67" s="166"/>
      <c r="G67" s="166"/>
      <c r="H67" s="167" t="s">
        <v>78</v>
      </c>
      <c r="I67" s="317" t="s">
        <v>79</v>
      </c>
      <c r="J67" s="318"/>
      <c r="K67" s="318"/>
      <c r="L67" s="318"/>
      <c r="M67" s="318"/>
      <c r="N67" s="318"/>
      <c r="O67" s="318"/>
      <c r="P67" s="319"/>
      <c r="Q67" s="17"/>
      <c r="R67" s="17"/>
      <c r="S67" s="17"/>
      <c r="T67" s="17"/>
      <c r="U67" s="17"/>
      <c r="V67" s="17"/>
      <c r="W67" s="52"/>
    </row>
    <row r="68" spans="1:26" ht="19.95" customHeight="1" x14ac:dyDescent="0.3">
      <c r="A68" s="199"/>
      <c r="B68" s="314" t="s">
        <v>25</v>
      </c>
      <c r="C68" s="315"/>
      <c r="D68" s="315"/>
      <c r="E68" s="316"/>
      <c r="F68" s="162"/>
      <c r="G68" s="162"/>
      <c r="H68" s="163" t="s">
        <v>19</v>
      </c>
      <c r="I68" s="16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99"/>
      <c r="B69" s="314" t="s">
        <v>26</v>
      </c>
      <c r="C69" s="315"/>
      <c r="D69" s="315"/>
      <c r="E69" s="316"/>
      <c r="F69" s="162"/>
      <c r="G69" s="162"/>
      <c r="H69" s="163" t="s">
        <v>80</v>
      </c>
      <c r="I69" s="163" t="s">
        <v>23</v>
      </c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203" t="s">
        <v>81</v>
      </c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162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59</v>
      </c>
      <c r="C74" s="164"/>
      <c r="D74" s="164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x14ac:dyDescent="0.3">
      <c r="A75" s="2"/>
      <c r="B75" s="206" t="s">
        <v>68</v>
      </c>
      <c r="C75" s="127" t="s">
        <v>69</v>
      </c>
      <c r="D75" s="127" t="s">
        <v>70</v>
      </c>
      <c r="E75" s="155"/>
      <c r="F75" s="155" t="s">
        <v>71</v>
      </c>
      <c r="G75" s="155" t="s">
        <v>72</v>
      </c>
      <c r="H75" s="156" t="s">
        <v>73</v>
      </c>
      <c r="I75" s="156" t="s">
        <v>74</v>
      </c>
      <c r="J75" s="156"/>
      <c r="K75" s="156"/>
      <c r="L75" s="156"/>
      <c r="M75" s="156"/>
      <c r="N75" s="156"/>
      <c r="O75" s="156"/>
      <c r="P75" s="156" t="s">
        <v>75</v>
      </c>
      <c r="Q75" s="157"/>
      <c r="R75" s="157"/>
      <c r="S75" s="127" t="s">
        <v>76</v>
      </c>
      <c r="T75" s="158"/>
      <c r="U75" s="158"/>
      <c r="V75" s="127" t="s">
        <v>77</v>
      </c>
      <c r="W75" s="52"/>
    </row>
    <row r="76" spans="1:26" x14ac:dyDescent="0.3">
      <c r="A76" s="9"/>
      <c r="B76" s="207"/>
      <c r="C76" s="169"/>
      <c r="D76" s="320" t="s">
        <v>60</v>
      </c>
      <c r="E76" s="320"/>
      <c r="F76" s="134"/>
      <c r="G76" s="170"/>
      <c r="H76" s="134"/>
      <c r="I76" s="134"/>
      <c r="J76" s="135"/>
      <c r="K76" s="135"/>
      <c r="L76" s="135"/>
      <c r="M76" s="135"/>
      <c r="N76" s="135"/>
      <c r="O76" s="135"/>
      <c r="P76" s="135"/>
      <c r="Q76" s="133"/>
      <c r="R76" s="133"/>
      <c r="S76" s="133"/>
      <c r="T76" s="133"/>
      <c r="U76" s="133"/>
      <c r="V76" s="192"/>
      <c r="W76" s="213"/>
      <c r="X76" s="137"/>
      <c r="Y76" s="137"/>
      <c r="Z76" s="137"/>
    </row>
    <row r="77" spans="1:26" x14ac:dyDescent="0.3">
      <c r="A77" s="9"/>
      <c r="B77" s="208"/>
      <c r="C77" s="172">
        <v>1</v>
      </c>
      <c r="D77" s="312" t="s">
        <v>82</v>
      </c>
      <c r="E77" s="312"/>
      <c r="F77" s="138"/>
      <c r="G77" s="171"/>
      <c r="H77" s="138"/>
      <c r="I77" s="138"/>
      <c r="J77" s="139"/>
      <c r="K77" s="139"/>
      <c r="L77" s="139"/>
      <c r="M77" s="139"/>
      <c r="N77" s="139"/>
      <c r="O77" s="139"/>
      <c r="P77" s="139"/>
      <c r="Q77" s="9"/>
      <c r="R77" s="9"/>
      <c r="S77" s="9"/>
      <c r="T77" s="9"/>
      <c r="U77" s="9"/>
      <c r="V77" s="193"/>
      <c r="W77" s="213"/>
      <c r="X77" s="137"/>
      <c r="Y77" s="137"/>
      <c r="Z77" s="137"/>
    </row>
    <row r="78" spans="1:26" ht="34.950000000000003" customHeight="1" x14ac:dyDescent="0.3">
      <c r="A78" s="179"/>
      <c r="B78" s="209">
        <v>1</v>
      </c>
      <c r="C78" s="180" t="s">
        <v>83</v>
      </c>
      <c r="D78" s="311" t="s">
        <v>84</v>
      </c>
      <c r="E78" s="311"/>
      <c r="F78" s="174" t="s">
        <v>85</v>
      </c>
      <c r="G78" s="175">
        <v>300</v>
      </c>
      <c r="H78" s="174"/>
      <c r="I78" s="174">
        <f t="shared" ref="I78:I99" si="0">ROUND(G78*(H78),2)</f>
        <v>0</v>
      </c>
      <c r="J78" s="176">
        <f t="shared" ref="J78:J99" si="1">ROUND(G78*(N78),2)</f>
        <v>39</v>
      </c>
      <c r="K78" s="177">
        <f t="shared" ref="K78:K99" si="2">ROUND(G78*(O78),2)</f>
        <v>0</v>
      </c>
      <c r="L78" s="177">
        <f t="shared" ref="L78:L99" si="3">ROUND(G78*(H78),2)</f>
        <v>0</v>
      </c>
      <c r="M78" s="177"/>
      <c r="N78" s="177">
        <v>0.13</v>
      </c>
      <c r="O78" s="177"/>
      <c r="P78" s="181"/>
      <c r="Q78" s="181"/>
      <c r="R78" s="181"/>
      <c r="S78" s="178">
        <f t="shared" ref="S78:S99" si="4">ROUND(G78*(P78),3)</f>
        <v>0</v>
      </c>
      <c r="T78" s="178"/>
      <c r="U78" s="178"/>
      <c r="V78" s="194"/>
      <c r="W78" s="52"/>
      <c r="Z78">
        <v>0</v>
      </c>
    </row>
    <row r="79" spans="1:26" ht="25.05" customHeight="1" x14ac:dyDescent="0.3">
      <c r="A79" s="179"/>
      <c r="B79" s="209">
        <v>2</v>
      </c>
      <c r="C79" s="180" t="s">
        <v>86</v>
      </c>
      <c r="D79" s="311" t="s">
        <v>87</v>
      </c>
      <c r="E79" s="311"/>
      <c r="F79" s="174" t="s">
        <v>88</v>
      </c>
      <c r="G79" s="175">
        <v>100</v>
      </c>
      <c r="H79" s="174"/>
      <c r="I79" s="174">
        <f t="shared" si="0"/>
        <v>0</v>
      </c>
      <c r="J79" s="176">
        <f t="shared" si="1"/>
        <v>1854</v>
      </c>
      <c r="K79" s="177">
        <f t="shared" si="2"/>
        <v>0</v>
      </c>
      <c r="L79" s="177">
        <f t="shared" si="3"/>
        <v>0</v>
      </c>
      <c r="M79" s="177"/>
      <c r="N79" s="177">
        <v>18.54</v>
      </c>
      <c r="O79" s="177"/>
      <c r="P79" s="181">
        <v>9.4200000000000013E-3</v>
      </c>
      <c r="Q79" s="181"/>
      <c r="R79" s="181">
        <v>9.4200000000000013E-3</v>
      </c>
      <c r="S79" s="178">
        <f t="shared" si="4"/>
        <v>0.94199999999999995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3</v>
      </c>
      <c r="C80" s="180" t="s">
        <v>164</v>
      </c>
      <c r="D80" s="311" t="s">
        <v>165</v>
      </c>
      <c r="E80" s="311"/>
      <c r="F80" s="174" t="s">
        <v>91</v>
      </c>
      <c r="G80" s="175">
        <v>175</v>
      </c>
      <c r="H80" s="174"/>
      <c r="I80" s="174">
        <f t="shared" si="0"/>
        <v>0</v>
      </c>
      <c r="J80" s="176">
        <f t="shared" si="1"/>
        <v>1442</v>
      </c>
      <c r="K80" s="177">
        <f t="shared" si="2"/>
        <v>0</v>
      </c>
      <c r="L80" s="177">
        <f t="shared" si="3"/>
        <v>0</v>
      </c>
      <c r="M80" s="177"/>
      <c r="N80" s="177">
        <v>8.24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4</v>
      </c>
      <c r="C81" s="180" t="s">
        <v>94</v>
      </c>
      <c r="D81" s="311" t="s">
        <v>95</v>
      </c>
      <c r="E81" s="311"/>
      <c r="F81" s="174" t="s">
        <v>88</v>
      </c>
      <c r="G81" s="175">
        <v>42</v>
      </c>
      <c r="H81" s="174"/>
      <c r="I81" s="174">
        <f t="shared" si="0"/>
        <v>0</v>
      </c>
      <c r="J81" s="176">
        <f t="shared" si="1"/>
        <v>216.3</v>
      </c>
      <c r="K81" s="177">
        <f t="shared" si="2"/>
        <v>0</v>
      </c>
      <c r="L81" s="177">
        <f t="shared" si="3"/>
        <v>0</v>
      </c>
      <c r="M81" s="177"/>
      <c r="N81" s="177">
        <v>5.15</v>
      </c>
      <c r="O81" s="177"/>
      <c r="P81" s="181">
        <v>3.8999999999999998E-3</v>
      </c>
      <c r="Q81" s="181"/>
      <c r="R81" s="181">
        <v>3.8999999999999998E-3</v>
      </c>
      <c r="S81" s="178">
        <f t="shared" si="4"/>
        <v>0.16400000000000001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5</v>
      </c>
      <c r="C82" s="180" t="s">
        <v>99</v>
      </c>
      <c r="D82" s="311" t="s">
        <v>100</v>
      </c>
      <c r="E82" s="311"/>
      <c r="F82" s="174" t="s">
        <v>98</v>
      </c>
      <c r="G82" s="175">
        <v>60</v>
      </c>
      <c r="H82" s="174"/>
      <c r="I82" s="174">
        <f t="shared" si="0"/>
        <v>0</v>
      </c>
      <c r="J82" s="176">
        <f t="shared" si="1"/>
        <v>61.8</v>
      </c>
      <c r="K82" s="177">
        <f t="shared" si="2"/>
        <v>0</v>
      </c>
      <c r="L82" s="177">
        <f t="shared" si="3"/>
        <v>0</v>
      </c>
      <c r="M82" s="177"/>
      <c r="N82" s="177">
        <v>1.03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6</v>
      </c>
      <c r="C83" s="180" t="s">
        <v>166</v>
      </c>
      <c r="D83" s="311" t="s">
        <v>167</v>
      </c>
      <c r="E83" s="311"/>
      <c r="F83" s="174" t="s">
        <v>98</v>
      </c>
      <c r="G83" s="175">
        <v>914.67</v>
      </c>
      <c r="H83" s="174"/>
      <c r="I83" s="174">
        <f t="shared" si="0"/>
        <v>0</v>
      </c>
      <c r="J83" s="176">
        <f t="shared" si="1"/>
        <v>5652.66</v>
      </c>
      <c r="K83" s="177">
        <f t="shared" si="2"/>
        <v>0</v>
      </c>
      <c r="L83" s="177">
        <f t="shared" si="3"/>
        <v>0</v>
      </c>
      <c r="M83" s="177"/>
      <c r="N83" s="177">
        <v>6.18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7</v>
      </c>
      <c r="C84" s="180" t="s">
        <v>168</v>
      </c>
      <c r="D84" s="311" t="s">
        <v>169</v>
      </c>
      <c r="E84" s="311"/>
      <c r="F84" s="174" t="s">
        <v>98</v>
      </c>
      <c r="G84" s="175">
        <v>914.67</v>
      </c>
      <c r="H84" s="174"/>
      <c r="I84" s="174">
        <f t="shared" si="0"/>
        <v>0</v>
      </c>
      <c r="J84" s="176">
        <f t="shared" si="1"/>
        <v>942.11</v>
      </c>
      <c r="K84" s="177">
        <f t="shared" si="2"/>
        <v>0</v>
      </c>
      <c r="L84" s="177">
        <f t="shared" si="3"/>
        <v>0</v>
      </c>
      <c r="M84" s="177"/>
      <c r="N84" s="177">
        <v>1.03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34.950000000000003" customHeight="1" x14ac:dyDescent="0.3">
      <c r="A85" s="179"/>
      <c r="B85" s="209">
        <v>8</v>
      </c>
      <c r="C85" s="180" t="s">
        <v>170</v>
      </c>
      <c r="D85" s="311" t="s">
        <v>171</v>
      </c>
      <c r="E85" s="311"/>
      <c r="F85" s="174" t="s">
        <v>98</v>
      </c>
      <c r="G85" s="175">
        <v>914.67</v>
      </c>
      <c r="H85" s="174"/>
      <c r="I85" s="174">
        <f t="shared" si="0"/>
        <v>0</v>
      </c>
      <c r="J85" s="176">
        <f t="shared" si="1"/>
        <v>1884.22</v>
      </c>
      <c r="K85" s="177">
        <f t="shared" si="2"/>
        <v>0</v>
      </c>
      <c r="L85" s="177">
        <f t="shared" si="3"/>
        <v>0</v>
      </c>
      <c r="M85" s="177"/>
      <c r="N85" s="177">
        <v>2.06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9</v>
      </c>
      <c r="C86" s="180" t="s">
        <v>172</v>
      </c>
      <c r="D86" s="311" t="s">
        <v>173</v>
      </c>
      <c r="E86" s="311"/>
      <c r="F86" s="174" t="s">
        <v>98</v>
      </c>
      <c r="G86" s="175">
        <v>914.67</v>
      </c>
      <c r="H86" s="174"/>
      <c r="I86" s="174">
        <f t="shared" si="0"/>
        <v>0</v>
      </c>
      <c r="J86" s="176">
        <f t="shared" si="1"/>
        <v>1884.22</v>
      </c>
      <c r="K86" s="177">
        <f t="shared" si="2"/>
        <v>0</v>
      </c>
      <c r="L86" s="177">
        <f t="shared" si="3"/>
        <v>0</v>
      </c>
      <c r="M86" s="177"/>
      <c r="N86" s="177">
        <v>2.06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10</v>
      </c>
      <c r="C87" s="180" t="s">
        <v>174</v>
      </c>
      <c r="D87" s="311" t="s">
        <v>175</v>
      </c>
      <c r="E87" s="311"/>
      <c r="F87" s="174" t="s">
        <v>98</v>
      </c>
      <c r="G87" s="175">
        <v>914.67</v>
      </c>
      <c r="H87" s="174"/>
      <c r="I87" s="174">
        <f t="shared" si="0"/>
        <v>0</v>
      </c>
      <c r="J87" s="176">
        <f t="shared" si="1"/>
        <v>942.11</v>
      </c>
      <c r="K87" s="177">
        <f t="shared" si="2"/>
        <v>0</v>
      </c>
      <c r="L87" s="177">
        <f t="shared" si="3"/>
        <v>0</v>
      </c>
      <c r="M87" s="177"/>
      <c r="N87" s="177">
        <v>1.03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11</v>
      </c>
      <c r="C88" s="180" t="s">
        <v>113</v>
      </c>
      <c r="D88" s="311" t="s">
        <v>114</v>
      </c>
      <c r="E88" s="311"/>
      <c r="F88" s="174" t="s">
        <v>98</v>
      </c>
      <c r="G88" s="175">
        <v>914.67</v>
      </c>
      <c r="H88" s="174"/>
      <c r="I88" s="174">
        <f t="shared" si="0"/>
        <v>0</v>
      </c>
      <c r="J88" s="176">
        <f t="shared" si="1"/>
        <v>942.11</v>
      </c>
      <c r="K88" s="177">
        <f t="shared" si="2"/>
        <v>0</v>
      </c>
      <c r="L88" s="177">
        <f t="shared" si="3"/>
        <v>0</v>
      </c>
      <c r="M88" s="177"/>
      <c r="N88" s="177">
        <v>1.03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12</v>
      </c>
      <c r="C89" s="180" t="s">
        <v>115</v>
      </c>
      <c r="D89" s="311" t="s">
        <v>116</v>
      </c>
      <c r="E89" s="311"/>
      <c r="F89" s="174" t="s">
        <v>98</v>
      </c>
      <c r="G89" s="175">
        <v>892.67</v>
      </c>
      <c r="H89" s="174"/>
      <c r="I89" s="174">
        <f t="shared" si="0"/>
        <v>0</v>
      </c>
      <c r="J89" s="176">
        <f t="shared" si="1"/>
        <v>2758.35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13</v>
      </c>
      <c r="C90" s="180" t="s">
        <v>117</v>
      </c>
      <c r="D90" s="311" t="s">
        <v>118</v>
      </c>
      <c r="E90" s="311"/>
      <c r="F90" s="174" t="s">
        <v>98</v>
      </c>
      <c r="G90" s="175">
        <v>30</v>
      </c>
      <c r="H90" s="174"/>
      <c r="I90" s="174">
        <f t="shared" si="0"/>
        <v>0</v>
      </c>
      <c r="J90" s="176">
        <f t="shared" si="1"/>
        <v>1019.7</v>
      </c>
      <c r="K90" s="177">
        <f t="shared" si="2"/>
        <v>0</v>
      </c>
      <c r="L90" s="177">
        <f t="shared" si="3"/>
        <v>0</v>
      </c>
      <c r="M90" s="177"/>
      <c r="N90" s="177">
        <v>33.99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14</v>
      </c>
      <c r="C91" s="180" t="s">
        <v>176</v>
      </c>
      <c r="D91" s="311" t="s">
        <v>177</v>
      </c>
      <c r="E91" s="311"/>
      <c r="F91" s="174" t="s">
        <v>85</v>
      </c>
      <c r="G91" s="175">
        <v>96</v>
      </c>
      <c r="H91" s="174"/>
      <c r="I91" s="174">
        <f t="shared" si="0"/>
        <v>0</v>
      </c>
      <c r="J91" s="176">
        <f t="shared" si="1"/>
        <v>42.24</v>
      </c>
      <c r="K91" s="177">
        <f t="shared" si="2"/>
        <v>0</v>
      </c>
      <c r="L91" s="177">
        <f t="shared" si="3"/>
        <v>0</v>
      </c>
      <c r="M91" s="177"/>
      <c r="N91" s="177">
        <v>0.44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15</v>
      </c>
      <c r="C92" s="180" t="s">
        <v>178</v>
      </c>
      <c r="D92" s="311" t="s">
        <v>179</v>
      </c>
      <c r="E92" s="311"/>
      <c r="F92" s="174" t="s">
        <v>85</v>
      </c>
      <c r="G92" s="175">
        <v>500</v>
      </c>
      <c r="H92" s="174"/>
      <c r="I92" s="174">
        <f t="shared" si="0"/>
        <v>0</v>
      </c>
      <c r="J92" s="176">
        <f t="shared" si="1"/>
        <v>1030</v>
      </c>
      <c r="K92" s="177">
        <f t="shared" si="2"/>
        <v>0</v>
      </c>
      <c r="L92" s="177">
        <f t="shared" si="3"/>
        <v>0</v>
      </c>
      <c r="M92" s="177"/>
      <c r="N92" s="177">
        <v>2.06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16</v>
      </c>
      <c r="C93" s="180" t="s">
        <v>180</v>
      </c>
      <c r="D93" s="311" t="s">
        <v>266</v>
      </c>
      <c r="E93" s="311"/>
      <c r="F93" s="174" t="s">
        <v>133</v>
      </c>
      <c r="G93" s="175">
        <v>1</v>
      </c>
      <c r="H93" s="174"/>
      <c r="I93" s="174">
        <f t="shared" si="0"/>
        <v>0</v>
      </c>
      <c r="J93" s="176">
        <f t="shared" si="1"/>
        <v>5438.4</v>
      </c>
      <c r="K93" s="177">
        <f t="shared" si="2"/>
        <v>0</v>
      </c>
      <c r="L93" s="177">
        <f t="shared" si="3"/>
        <v>0</v>
      </c>
      <c r="M93" s="177"/>
      <c r="N93" s="177">
        <v>5438.4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17</v>
      </c>
      <c r="C94" s="180" t="s">
        <v>181</v>
      </c>
      <c r="D94" s="311" t="s">
        <v>267</v>
      </c>
      <c r="E94" s="311"/>
      <c r="F94" s="174" t="s">
        <v>133</v>
      </c>
      <c r="G94" s="175">
        <v>1</v>
      </c>
      <c r="H94" s="174"/>
      <c r="I94" s="174">
        <f t="shared" si="0"/>
        <v>0</v>
      </c>
      <c r="J94" s="176">
        <f t="shared" si="1"/>
        <v>82.4</v>
      </c>
      <c r="K94" s="177">
        <f t="shared" si="2"/>
        <v>0</v>
      </c>
      <c r="L94" s="177">
        <f t="shared" si="3"/>
        <v>0</v>
      </c>
      <c r="M94" s="177"/>
      <c r="N94" s="177">
        <v>82.4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18</v>
      </c>
      <c r="C95" s="180" t="s">
        <v>182</v>
      </c>
      <c r="D95" s="311" t="s">
        <v>268</v>
      </c>
      <c r="E95" s="311"/>
      <c r="F95" s="174" t="s">
        <v>133</v>
      </c>
      <c r="G95" s="175">
        <v>2</v>
      </c>
      <c r="H95" s="174"/>
      <c r="I95" s="174">
        <f t="shared" si="0"/>
        <v>0</v>
      </c>
      <c r="J95" s="176">
        <f t="shared" si="1"/>
        <v>72.099999999999994</v>
      </c>
      <c r="K95" s="177">
        <f t="shared" si="2"/>
        <v>0</v>
      </c>
      <c r="L95" s="177">
        <f t="shared" si="3"/>
        <v>0</v>
      </c>
      <c r="M95" s="177"/>
      <c r="N95" s="177">
        <v>36.049999999999997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19</v>
      </c>
      <c r="C96" s="180" t="s">
        <v>183</v>
      </c>
      <c r="D96" s="311" t="s">
        <v>269</v>
      </c>
      <c r="E96" s="311"/>
      <c r="F96" s="174" t="s">
        <v>133</v>
      </c>
      <c r="G96" s="175">
        <v>1</v>
      </c>
      <c r="H96" s="174"/>
      <c r="I96" s="174">
        <f t="shared" si="0"/>
        <v>0</v>
      </c>
      <c r="J96" s="176">
        <f t="shared" si="1"/>
        <v>149.35</v>
      </c>
      <c r="K96" s="177">
        <f t="shared" si="2"/>
        <v>0</v>
      </c>
      <c r="L96" s="177">
        <f t="shared" si="3"/>
        <v>0</v>
      </c>
      <c r="M96" s="177"/>
      <c r="N96" s="177">
        <v>149.35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20</v>
      </c>
      <c r="C97" s="180" t="s">
        <v>184</v>
      </c>
      <c r="D97" s="311" t="s">
        <v>270</v>
      </c>
      <c r="E97" s="311"/>
      <c r="F97" s="174" t="s">
        <v>133</v>
      </c>
      <c r="G97" s="175">
        <v>3</v>
      </c>
      <c r="H97" s="174"/>
      <c r="I97" s="174">
        <f t="shared" si="0"/>
        <v>0</v>
      </c>
      <c r="J97" s="176">
        <f t="shared" si="1"/>
        <v>123.6</v>
      </c>
      <c r="K97" s="177">
        <f t="shared" si="2"/>
        <v>0</v>
      </c>
      <c r="L97" s="177">
        <f t="shared" si="3"/>
        <v>0</v>
      </c>
      <c r="M97" s="177"/>
      <c r="N97" s="177">
        <v>41.2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ht="34.950000000000003" customHeight="1" x14ac:dyDescent="0.3">
      <c r="A98" s="179"/>
      <c r="B98" s="209">
        <v>21</v>
      </c>
      <c r="C98" s="180" t="s">
        <v>185</v>
      </c>
      <c r="D98" s="311" t="s">
        <v>271</v>
      </c>
      <c r="E98" s="311"/>
      <c r="F98" s="174" t="s">
        <v>133</v>
      </c>
      <c r="G98" s="175">
        <v>1</v>
      </c>
      <c r="H98" s="174"/>
      <c r="I98" s="174">
        <f t="shared" si="0"/>
        <v>0</v>
      </c>
      <c r="J98" s="176">
        <f t="shared" si="1"/>
        <v>818.85</v>
      </c>
      <c r="K98" s="177">
        <f t="shared" si="2"/>
        <v>0</v>
      </c>
      <c r="L98" s="177">
        <f t="shared" si="3"/>
        <v>0</v>
      </c>
      <c r="M98" s="177"/>
      <c r="N98" s="177">
        <v>818.85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22</v>
      </c>
      <c r="C99" s="180" t="s">
        <v>186</v>
      </c>
      <c r="D99" s="311" t="s">
        <v>272</v>
      </c>
      <c r="E99" s="311"/>
      <c r="F99" s="174" t="s">
        <v>133</v>
      </c>
      <c r="G99" s="175">
        <v>2</v>
      </c>
      <c r="H99" s="174"/>
      <c r="I99" s="174">
        <f t="shared" si="0"/>
        <v>0</v>
      </c>
      <c r="J99" s="176">
        <f t="shared" si="1"/>
        <v>803.4</v>
      </c>
      <c r="K99" s="177">
        <f t="shared" si="2"/>
        <v>0</v>
      </c>
      <c r="L99" s="177">
        <f t="shared" si="3"/>
        <v>0</v>
      </c>
      <c r="M99" s="177"/>
      <c r="N99" s="177">
        <v>401.7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4"/>
      <c r="W99" s="52"/>
      <c r="Z99">
        <v>0</v>
      </c>
    </row>
    <row r="100" spans="1:26" x14ac:dyDescent="0.3">
      <c r="A100" s="9"/>
      <c r="B100" s="208"/>
      <c r="C100" s="172">
        <v>1</v>
      </c>
      <c r="D100" s="312" t="s">
        <v>82</v>
      </c>
      <c r="E100" s="312"/>
      <c r="F100" s="9"/>
      <c r="G100" s="171"/>
      <c r="H100" s="138"/>
      <c r="I100" s="140">
        <f>ROUND((SUM(I77:I99))/1,2)</f>
        <v>0</v>
      </c>
      <c r="J100" s="9"/>
      <c r="K100" s="9"/>
      <c r="L100" s="9">
        <f>ROUND((SUM(L77:L99))/1,2)</f>
        <v>0</v>
      </c>
      <c r="M100" s="9">
        <f>ROUND((SUM(M77:M99))/1,2)</f>
        <v>0</v>
      </c>
      <c r="N100" s="9"/>
      <c r="O100" s="9"/>
      <c r="P100" s="9"/>
      <c r="Q100" s="9"/>
      <c r="R100" s="9"/>
      <c r="S100" s="9">
        <f>ROUND((SUM(S77:S99))/1,2)</f>
        <v>1.1100000000000001</v>
      </c>
      <c r="T100" s="9"/>
      <c r="U100" s="9"/>
      <c r="V100" s="195">
        <f>ROUND((SUM(V77:V99))/1,2)</f>
        <v>0</v>
      </c>
      <c r="W100" s="213"/>
      <c r="X100" s="137"/>
      <c r="Y100" s="137"/>
      <c r="Z100" s="137"/>
    </row>
    <row r="101" spans="1:26" x14ac:dyDescent="0.3">
      <c r="A101" s="1"/>
      <c r="B101" s="204"/>
      <c r="C101" s="1"/>
      <c r="D101" s="1"/>
      <c r="E101" s="1"/>
      <c r="F101" s="1"/>
      <c r="G101" s="165"/>
      <c r="H101" s="131"/>
      <c r="I101" s="13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96"/>
      <c r="W101" s="52"/>
    </row>
    <row r="102" spans="1:26" x14ac:dyDescent="0.3">
      <c r="A102" s="9"/>
      <c r="B102" s="208"/>
      <c r="C102" s="172">
        <v>2</v>
      </c>
      <c r="D102" s="312" t="s">
        <v>187</v>
      </c>
      <c r="E102" s="312"/>
      <c r="F102" s="9"/>
      <c r="G102" s="171"/>
      <c r="H102" s="138"/>
      <c r="I102" s="138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93"/>
      <c r="W102" s="213"/>
      <c r="X102" s="137"/>
      <c r="Y102" s="137"/>
      <c r="Z102" s="137"/>
    </row>
    <row r="103" spans="1:26" ht="25.05" customHeight="1" x14ac:dyDescent="0.3">
      <c r="A103" s="179"/>
      <c r="B103" s="209">
        <v>23</v>
      </c>
      <c r="C103" s="180" t="s">
        <v>188</v>
      </c>
      <c r="D103" s="311" t="s">
        <v>189</v>
      </c>
      <c r="E103" s="311"/>
      <c r="F103" s="173" t="s">
        <v>85</v>
      </c>
      <c r="G103" s="175">
        <v>96</v>
      </c>
      <c r="H103" s="174"/>
      <c r="I103" s="174">
        <f>ROUND(G103*(H103),2)</f>
        <v>0</v>
      </c>
      <c r="J103" s="173">
        <f>ROUND(G103*(N103),2)</f>
        <v>22.08</v>
      </c>
      <c r="K103" s="178">
        <f>ROUND(G103*(O103),2)</f>
        <v>0</v>
      </c>
      <c r="L103" s="178">
        <f>ROUND(G103*(H103),2)</f>
        <v>0</v>
      </c>
      <c r="M103" s="178"/>
      <c r="N103" s="178">
        <v>0.23</v>
      </c>
      <c r="O103" s="178"/>
      <c r="P103" s="181"/>
      <c r="Q103" s="181"/>
      <c r="R103" s="181"/>
      <c r="S103" s="178">
        <f>ROUND(G103*(P103),3)</f>
        <v>0</v>
      </c>
      <c r="T103" s="178"/>
      <c r="U103" s="178"/>
      <c r="V103" s="194"/>
      <c r="W103" s="52"/>
      <c r="Z103">
        <v>0</v>
      </c>
    </row>
    <row r="104" spans="1:26" ht="25.05" customHeight="1" x14ac:dyDescent="0.3">
      <c r="A104" s="179"/>
      <c r="B104" s="209">
        <v>24</v>
      </c>
      <c r="C104" s="180" t="s">
        <v>190</v>
      </c>
      <c r="D104" s="311" t="s">
        <v>191</v>
      </c>
      <c r="E104" s="311"/>
      <c r="F104" s="173" t="s">
        <v>98</v>
      </c>
      <c r="G104" s="175">
        <v>28.8</v>
      </c>
      <c r="H104" s="174"/>
      <c r="I104" s="174">
        <f>ROUND(G104*(H104),2)</f>
        <v>0</v>
      </c>
      <c r="J104" s="173">
        <f>ROUND(G104*(N104),2)</f>
        <v>3144.38</v>
      </c>
      <c r="K104" s="178">
        <f>ROUND(G104*(O104),2)</f>
        <v>0</v>
      </c>
      <c r="L104" s="178">
        <f>ROUND(G104*(H104),2)</f>
        <v>0</v>
      </c>
      <c r="M104" s="178"/>
      <c r="N104" s="178">
        <v>109.18</v>
      </c>
      <c r="O104" s="178"/>
      <c r="P104" s="181">
        <v>2.2663199999999999</v>
      </c>
      <c r="Q104" s="181"/>
      <c r="R104" s="181">
        <v>2.2663199999999999</v>
      </c>
      <c r="S104" s="178">
        <f>ROUND(G104*(P104),3)</f>
        <v>65.27</v>
      </c>
      <c r="T104" s="178"/>
      <c r="U104" s="178"/>
      <c r="V104" s="194"/>
      <c r="W104" s="52"/>
      <c r="Z104">
        <v>0</v>
      </c>
    </row>
    <row r="105" spans="1:26" x14ac:dyDescent="0.3">
      <c r="A105" s="9"/>
      <c r="B105" s="208"/>
      <c r="C105" s="172">
        <v>2</v>
      </c>
      <c r="D105" s="312" t="s">
        <v>187</v>
      </c>
      <c r="E105" s="312"/>
      <c r="F105" s="9"/>
      <c r="G105" s="171"/>
      <c r="H105" s="138"/>
      <c r="I105" s="140">
        <f>ROUND((SUM(I102:I104))/1,2)</f>
        <v>0</v>
      </c>
      <c r="J105" s="9"/>
      <c r="K105" s="9"/>
      <c r="L105" s="9">
        <f>ROUND((SUM(L102:L104))/1,2)</f>
        <v>0</v>
      </c>
      <c r="M105" s="9">
        <f>ROUND((SUM(M102:M104))/1,2)</f>
        <v>0</v>
      </c>
      <c r="N105" s="9"/>
      <c r="O105" s="9"/>
      <c r="P105" s="9"/>
      <c r="Q105" s="9"/>
      <c r="R105" s="9"/>
      <c r="S105" s="9">
        <f>ROUND((SUM(S102:S104))/1,2)</f>
        <v>65.27</v>
      </c>
      <c r="T105" s="9"/>
      <c r="U105" s="9"/>
      <c r="V105" s="195">
        <f>ROUND((SUM(V102:V104))/1,2)</f>
        <v>0</v>
      </c>
      <c r="W105" s="213"/>
      <c r="X105" s="137"/>
      <c r="Y105" s="137"/>
      <c r="Z105" s="137"/>
    </row>
    <row r="106" spans="1:26" x14ac:dyDescent="0.3">
      <c r="A106" s="1"/>
      <c r="B106" s="204"/>
      <c r="C106" s="1"/>
      <c r="D106" s="1"/>
      <c r="E106" s="1"/>
      <c r="F106" s="1"/>
      <c r="G106" s="165"/>
      <c r="H106" s="131"/>
      <c r="I106" s="13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96"/>
      <c r="W106" s="52"/>
    </row>
    <row r="107" spans="1:26" x14ac:dyDescent="0.3">
      <c r="A107" s="9"/>
      <c r="B107" s="208"/>
      <c r="C107" s="172">
        <v>99</v>
      </c>
      <c r="D107" s="312" t="s">
        <v>156</v>
      </c>
      <c r="E107" s="312"/>
      <c r="F107" s="9"/>
      <c r="G107" s="171"/>
      <c r="H107" s="138"/>
      <c r="I107" s="138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93"/>
      <c r="W107" s="213"/>
      <c r="X107" s="137"/>
      <c r="Y107" s="137"/>
      <c r="Z107" s="137"/>
    </row>
    <row r="108" spans="1:26" ht="25.05" customHeight="1" x14ac:dyDescent="0.3">
      <c r="A108" s="179"/>
      <c r="B108" s="209">
        <v>25</v>
      </c>
      <c r="C108" s="180" t="s">
        <v>192</v>
      </c>
      <c r="D108" s="311" t="s">
        <v>193</v>
      </c>
      <c r="E108" s="311"/>
      <c r="F108" s="173" t="s">
        <v>159</v>
      </c>
      <c r="G108" s="175">
        <v>65.27</v>
      </c>
      <c r="H108" s="174"/>
      <c r="I108" s="174">
        <f>ROUND(G108*(H108),2)</f>
        <v>0</v>
      </c>
      <c r="J108" s="173">
        <f>ROUND(G108*(N108),2)</f>
        <v>941.19</v>
      </c>
      <c r="K108" s="178">
        <f>ROUND(G108*(O108),2)</f>
        <v>0</v>
      </c>
      <c r="L108" s="178">
        <f>ROUND(G108*(H108),2)</f>
        <v>0</v>
      </c>
      <c r="M108" s="178"/>
      <c r="N108" s="178">
        <v>14.42</v>
      </c>
      <c r="O108" s="178"/>
      <c r="P108" s="181"/>
      <c r="Q108" s="181"/>
      <c r="R108" s="181"/>
      <c r="S108" s="178">
        <f>ROUND(G108*(P108),3)</f>
        <v>0</v>
      </c>
      <c r="T108" s="178"/>
      <c r="U108" s="178"/>
      <c r="V108" s="194"/>
      <c r="W108" s="52"/>
      <c r="Z108">
        <v>0</v>
      </c>
    </row>
    <row r="109" spans="1:26" x14ac:dyDescent="0.3">
      <c r="A109" s="9"/>
      <c r="B109" s="208"/>
      <c r="C109" s="172">
        <v>99</v>
      </c>
      <c r="D109" s="312" t="s">
        <v>156</v>
      </c>
      <c r="E109" s="312"/>
      <c r="F109" s="9"/>
      <c r="G109" s="171"/>
      <c r="H109" s="138"/>
      <c r="I109" s="140">
        <f>ROUND((SUM(I107:I108))/1,2)</f>
        <v>0</v>
      </c>
      <c r="J109" s="9"/>
      <c r="K109" s="9"/>
      <c r="L109" s="9">
        <f>ROUND((SUM(L107:L108))/1,2)</f>
        <v>0</v>
      </c>
      <c r="M109" s="9">
        <f>ROUND((SUM(M107:M108))/1,2)</f>
        <v>0</v>
      </c>
      <c r="N109" s="9"/>
      <c r="O109" s="9"/>
      <c r="P109" s="188"/>
      <c r="Q109" s="1"/>
      <c r="R109" s="1"/>
      <c r="S109" s="188">
        <f>ROUND((SUM(S107:S108))/1,2)</f>
        <v>0</v>
      </c>
      <c r="T109" s="2"/>
      <c r="U109" s="2"/>
      <c r="V109" s="195">
        <f>ROUND((SUM(V107:V108))/1,2)</f>
        <v>0</v>
      </c>
      <c r="W109" s="52"/>
    </row>
    <row r="110" spans="1:26" x14ac:dyDescent="0.3">
      <c r="A110" s="1"/>
      <c r="B110" s="204"/>
      <c r="C110" s="1"/>
      <c r="D110" s="1"/>
      <c r="E110" s="1"/>
      <c r="F110" s="1"/>
      <c r="G110" s="165"/>
      <c r="H110" s="131"/>
      <c r="I110" s="13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96"/>
      <c r="W110" s="52"/>
    </row>
    <row r="111" spans="1:26" x14ac:dyDescent="0.3">
      <c r="A111" s="9"/>
      <c r="B111" s="208"/>
      <c r="C111" s="9"/>
      <c r="D111" s="309" t="s">
        <v>60</v>
      </c>
      <c r="E111" s="309"/>
      <c r="F111" s="9"/>
      <c r="G111" s="171"/>
      <c r="H111" s="138"/>
      <c r="I111" s="140">
        <f>ROUND((SUM(I76:I110))/2,2)</f>
        <v>0</v>
      </c>
      <c r="J111" s="9"/>
      <c r="K111" s="9"/>
      <c r="L111" s="9">
        <f>ROUND((SUM(L76:L110))/2,2)</f>
        <v>0</v>
      </c>
      <c r="M111" s="9">
        <f>ROUND((SUM(M76:M110))/2,2)</f>
        <v>0</v>
      </c>
      <c r="N111" s="9"/>
      <c r="O111" s="9"/>
      <c r="P111" s="188"/>
      <c r="Q111" s="1"/>
      <c r="R111" s="1"/>
      <c r="S111" s="188">
        <f>ROUND((SUM(S76:S110))/2,2)</f>
        <v>66.38</v>
      </c>
      <c r="T111" s="1"/>
      <c r="U111" s="1"/>
      <c r="V111" s="195">
        <f>ROUND((SUM(V76:V110))/2,2)</f>
        <v>0</v>
      </c>
      <c r="W111" s="52"/>
    </row>
    <row r="112" spans="1:26" x14ac:dyDescent="0.3">
      <c r="A112" s="1"/>
      <c r="B112" s="211"/>
      <c r="C112" s="189"/>
      <c r="D112" s="310" t="s">
        <v>66</v>
      </c>
      <c r="E112" s="310"/>
      <c r="F112" s="189"/>
      <c r="G112" s="190"/>
      <c r="H112" s="191"/>
      <c r="I112" s="191">
        <f>ROUND((SUM(I76:I111))/3,2)</f>
        <v>0</v>
      </c>
      <c r="J112" s="189"/>
      <c r="K112" s="189">
        <f>ROUND((SUM(K76:K111))/3,2)</f>
        <v>0</v>
      </c>
      <c r="L112" s="189">
        <f>ROUND((SUM(L76:L111))/3,2)</f>
        <v>0</v>
      </c>
      <c r="M112" s="189">
        <f>ROUND((SUM(M76:M111))/3,2)</f>
        <v>0</v>
      </c>
      <c r="N112" s="189"/>
      <c r="O112" s="189"/>
      <c r="P112" s="190"/>
      <c r="Q112" s="189"/>
      <c r="R112" s="189"/>
      <c r="S112" s="190">
        <f>ROUND((SUM(S76:S111))/3,2)</f>
        <v>66.38</v>
      </c>
      <c r="T112" s="189"/>
      <c r="U112" s="189"/>
      <c r="V112" s="198">
        <f>ROUND((SUM(V76:V111))/3,2)</f>
        <v>0</v>
      </c>
      <c r="W112" s="52"/>
      <c r="Y112">
        <f>(SUM(Y76:Y111))</f>
        <v>0</v>
      </c>
      <c r="Z112">
        <f>(SUM(Z76:Z111))</f>
        <v>0</v>
      </c>
    </row>
  </sheetData>
  <mergeCells count="80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7:E87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99:E99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8:E108"/>
    <mergeCell ref="D109:E109"/>
    <mergeCell ref="D111:E111"/>
    <mergeCell ref="D112:E112"/>
    <mergeCell ref="D100:E100"/>
    <mergeCell ref="D102:E102"/>
    <mergeCell ref="D103:E103"/>
    <mergeCell ref="D104:E104"/>
    <mergeCell ref="D105:E105"/>
    <mergeCell ref="D107:E107"/>
  </mergeCells>
  <hyperlinks>
    <hyperlink ref="B1:C1" location="A2:A2" tooltip="Klikni na prechod ku Kryciemu listu..." display="Krycí list rozpočtu" xr:uid="{D8185AFB-1D43-4CF3-A016-778FE6AD2BA5}"/>
    <hyperlink ref="E1:F1" location="A54:A54" tooltip="Klikni na prechod ku rekapitulácii..." display="Rekapitulácia rozpočtu" xr:uid="{D947801F-6120-4946-B391-5E1493DD00BA}"/>
    <hyperlink ref="H1:I1" location="B75:B75" tooltip="Klikni na prechod ku Rozpočet..." display="Rozpočet" xr:uid="{8B2C5605-8023-47F7-B08E-3256B0CB642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Vodozádržný systém pri ZŠ v meste Strážske /  Akumulačná nádrž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C348-4830-420D-91FE-7172734C58F4}">
  <dimension ref="A1:AA110"/>
  <sheetViews>
    <sheetView workbookViewId="0">
      <pane ySplit="1" topLeftCell="A85" activePane="bottomLeft" state="frozen"/>
      <selection pane="bottomLeft" activeCell="D99" sqref="D99:E9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16</v>
      </c>
      <c r="C1" s="327"/>
      <c r="D1" s="11"/>
      <c r="E1" s="377" t="s">
        <v>0</v>
      </c>
      <c r="F1" s="378"/>
      <c r="G1" s="12"/>
      <c r="H1" s="326" t="s">
        <v>67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194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24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25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26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0" t="s">
        <v>35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15634'!E60</f>
        <v>0</v>
      </c>
      <c r="D15" s="57">
        <f>'SO 15634'!F60</f>
        <v>0</v>
      </c>
      <c r="E15" s="66">
        <f>'SO 15634'!G60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3" t="s">
        <v>36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(SUM(Z77:Z109))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74" t="s">
        <v>37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(SUM(Y77:Y109))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8" t="s">
        <v>34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3" t="s">
        <v>46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3" t="s">
        <v>47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3" t="s">
        <v>48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34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8" t="s">
        <v>38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39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40</v>
      </c>
      <c r="G28" s="354"/>
      <c r="H28" s="214">
        <f>P27-SUM('SO 15634'!K77:'SO 15634'!K109)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41</v>
      </c>
      <c r="G29" s="356"/>
      <c r="H29" s="32">
        <f>SUM('SO 15634'!K77:'SO 15634'!K109)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42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24</v>
      </c>
      <c r="C46" s="315"/>
      <c r="D46" s="315"/>
      <c r="E46" s="316"/>
      <c r="F46" s="341" t="s">
        <v>21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25</v>
      </c>
      <c r="C47" s="315"/>
      <c r="D47" s="315"/>
      <c r="E47" s="316"/>
      <c r="F47" s="341" t="s">
        <v>19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26</v>
      </c>
      <c r="C48" s="315"/>
      <c r="D48" s="315"/>
      <c r="E48" s="316"/>
      <c r="F48" s="341" t="s">
        <v>58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55</v>
      </c>
      <c r="C54" s="33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60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61</v>
      </c>
      <c r="C56" s="333"/>
      <c r="D56" s="333"/>
      <c r="E56" s="138">
        <f>'SO 15634'!L84</f>
        <v>0</v>
      </c>
      <c r="F56" s="138">
        <f>'SO 15634'!M84</f>
        <v>0</v>
      </c>
      <c r="G56" s="138">
        <f>'SO 15634'!I84</f>
        <v>0</v>
      </c>
      <c r="H56" s="139">
        <f>'SO 15634'!S84</f>
        <v>0</v>
      </c>
      <c r="I56" s="139">
        <f>'SO 15634'!V84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62</v>
      </c>
      <c r="C57" s="333"/>
      <c r="D57" s="333"/>
      <c r="E57" s="138">
        <f>'SO 15634'!L88</f>
        <v>0</v>
      </c>
      <c r="F57" s="138">
        <f>'SO 15634'!M88</f>
        <v>0</v>
      </c>
      <c r="G57" s="138">
        <f>'SO 15634'!I88</f>
        <v>0</v>
      </c>
      <c r="H57" s="139">
        <f>'SO 15634'!S88</f>
        <v>9.08</v>
      </c>
      <c r="I57" s="139">
        <f>'SO 15634'!V88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63</v>
      </c>
      <c r="C58" s="333"/>
      <c r="D58" s="333"/>
      <c r="E58" s="138">
        <f>'SO 15634'!L103</f>
        <v>0</v>
      </c>
      <c r="F58" s="138">
        <f>'SO 15634'!M103</f>
        <v>0</v>
      </c>
      <c r="G58" s="138">
        <f>'SO 15634'!I103</f>
        <v>0</v>
      </c>
      <c r="H58" s="139">
        <f>'SO 15634'!S103</f>
        <v>0.43</v>
      </c>
      <c r="I58" s="139">
        <f>'SO 15634'!V103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65</v>
      </c>
      <c r="C59" s="333"/>
      <c r="D59" s="333"/>
      <c r="E59" s="138">
        <f>'SO 15634'!L107</f>
        <v>0</v>
      </c>
      <c r="F59" s="138">
        <f>'SO 15634'!M107</f>
        <v>0</v>
      </c>
      <c r="G59" s="138">
        <f>'SO 15634'!I107</f>
        <v>0</v>
      </c>
      <c r="H59" s="139">
        <f>'SO 15634'!S107</f>
        <v>0</v>
      </c>
      <c r="I59" s="139">
        <f>'SO 15634'!V107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1" t="s">
        <v>60</v>
      </c>
      <c r="C60" s="309"/>
      <c r="D60" s="309"/>
      <c r="E60" s="140">
        <f>'SO 15634'!L109</f>
        <v>0</v>
      </c>
      <c r="F60" s="140">
        <f>'SO 15634'!M109</f>
        <v>0</v>
      </c>
      <c r="G60" s="140">
        <f>'SO 15634'!I109</f>
        <v>0</v>
      </c>
      <c r="H60" s="141">
        <f>'SO 15634'!S109</f>
        <v>9.51</v>
      </c>
      <c r="I60" s="141">
        <f>'SO 15634'!V109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22" t="s">
        <v>66</v>
      </c>
      <c r="C62" s="323"/>
      <c r="D62" s="323"/>
      <c r="E62" s="144">
        <f>'SO 15634'!L110</f>
        <v>0</v>
      </c>
      <c r="F62" s="144">
        <f>'SO 15634'!M110</f>
        <v>0</v>
      </c>
      <c r="G62" s="144">
        <f>'SO 15634'!I110</f>
        <v>0</v>
      </c>
      <c r="H62" s="145">
        <f>'SO 15634'!S110</f>
        <v>9.51</v>
      </c>
      <c r="I62" s="145">
        <f>'SO 15634'!V110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24" t="s">
        <v>67</v>
      </c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28" t="s">
        <v>24</v>
      </c>
      <c r="C68" s="329"/>
      <c r="D68" s="329"/>
      <c r="E68" s="330"/>
      <c r="F68" s="166"/>
      <c r="G68" s="166"/>
      <c r="H68" s="167" t="s">
        <v>78</v>
      </c>
      <c r="I68" s="317" t="s">
        <v>79</v>
      </c>
      <c r="J68" s="318"/>
      <c r="K68" s="318"/>
      <c r="L68" s="318"/>
      <c r="M68" s="318"/>
      <c r="N68" s="318"/>
      <c r="O68" s="318"/>
      <c r="P68" s="319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14" t="s">
        <v>25</v>
      </c>
      <c r="C69" s="315"/>
      <c r="D69" s="315"/>
      <c r="E69" s="316"/>
      <c r="F69" s="162"/>
      <c r="G69" s="162"/>
      <c r="H69" s="163" t="s">
        <v>19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14" t="s">
        <v>26</v>
      </c>
      <c r="C70" s="315"/>
      <c r="D70" s="315"/>
      <c r="E70" s="316"/>
      <c r="F70" s="162"/>
      <c r="G70" s="162"/>
      <c r="H70" s="163" t="s">
        <v>80</v>
      </c>
      <c r="I70" s="163" t="s">
        <v>23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81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194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59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68</v>
      </c>
      <c r="C76" s="127" t="s">
        <v>69</v>
      </c>
      <c r="D76" s="127" t="s">
        <v>70</v>
      </c>
      <c r="E76" s="155"/>
      <c r="F76" s="155" t="s">
        <v>71</v>
      </c>
      <c r="G76" s="155" t="s">
        <v>72</v>
      </c>
      <c r="H76" s="156" t="s">
        <v>73</v>
      </c>
      <c r="I76" s="156" t="s">
        <v>74</v>
      </c>
      <c r="J76" s="156"/>
      <c r="K76" s="156"/>
      <c r="L76" s="156"/>
      <c r="M76" s="156"/>
      <c r="N76" s="156"/>
      <c r="O76" s="156"/>
      <c r="P76" s="156" t="s">
        <v>75</v>
      </c>
      <c r="Q76" s="157"/>
      <c r="R76" s="157"/>
      <c r="S76" s="127" t="s">
        <v>76</v>
      </c>
      <c r="T76" s="158"/>
      <c r="U76" s="158"/>
      <c r="V76" s="127" t="s">
        <v>77</v>
      </c>
      <c r="W76" s="52"/>
    </row>
    <row r="77" spans="1:26" x14ac:dyDescent="0.3">
      <c r="A77" s="9"/>
      <c r="B77" s="207"/>
      <c r="C77" s="169"/>
      <c r="D77" s="320" t="s">
        <v>60</v>
      </c>
      <c r="E77" s="32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1</v>
      </c>
      <c r="D78" s="312" t="s">
        <v>82</v>
      </c>
      <c r="E78" s="312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195</v>
      </c>
      <c r="D79" s="311" t="s">
        <v>196</v>
      </c>
      <c r="E79" s="311"/>
      <c r="F79" s="174" t="s">
        <v>98</v>
      </c>
      <c r="G79" s="175">
        <v>16.8</v>
      </c>
      <c r="H79" s="174"/>
      <c r="I79" s="174">
        <f>ROUND(G79*(H79),2)</f>
        <v>0</v>
      </c>
      <c r="J79" s="176">
        <f>ROUND(G79*(N79),2)</f>
        <v>553.73</v>
      </c>
      <c r="K79" s="177">
        <f>ROUND(G79*(O79),2)</f>
        <v>0</v>
      </c>
      <c r="L79" s="177">
        <f>ROUND(G79*(H79),2)</f>
        <v>0</v>
      </c>
      <c r="M79" s="177"/>
      <c r="N79" s="177">
        <v>32.96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94"/>
      <c r="W79" s="52"/>
      <c r="Z79">
        <v>0</v>
      </c>
    </row>
    <row r="80" spans="1:26" ht="34.950000000000003" customHeight="1" x14ac:dyDescent="0.3">
      <c r="A80" s="179"/>
      <c r="B80" s="209">
        <v>2</v>
      </c>
      <c r="C80" s="180" t="s">
        <v>197</v>
      </c>
      <c r="D80" s="311" t="s">
        <v>198</v>
      </c>
      <c r="E80" s="311"/>
      <c r="F80" s="174" t="s">
        <v>98</v>
      </c>
      <c r="G80" s="175">
        <v>10.08</v>
      </c>
      <c r="H80" s="174"/>
      <c r="I80" s="174">
        <f>ROUND(G80*(H80),2)</f>
        <v>0</v>
      </c>
      <c r="J80" s="176">
        <f>ROUND(G80*(N80),2)</f>
        <v>93.44</v>
      </c>
      <c r="K80" s="177">
        <f>ROUND(G80*(O80),2)</f>
        <v>0</v>
      </c>
      <c r="L80" s="177">
        <f>ROUND(G80*(H80),2)</f>
        <v>0</v>
      </c>
      <c r="M80" s="177"/>
      <c r="N80" s="177">
        <v>9.27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3</v>
      </c>
      <c r="C81" s="180" t="s">
        <v>199</v>
      </c>
      <c r="D81" s="311" t="s">
        <v>200</v>
      </c>
      <c r="E81" s="311"/>
      <c r="F81" s="174" t="s">
        <v>98</v>
      </c>
      <c r="G81" s="175">
        <v>16.8</v>
      </c>
      <c r="H81" s="174"/>
      <c r="I81" s="174">
        <f>ROUND(G81*(H81),2)</f>
        <v>0</v>
      </c>
      <c r="J81" s="176">
        <f>ROUND(G81*(N81),2)</f>
        <v>34.61</v>
      </c>
      <c r="K81" s="177">
        <f>ROUND(G81*(O81),2)</f>
        <v>0</v>
      </c>
      <c r="L81" s="177">
        <f>ROUND(G81*(H81),2)</f>
        <v>0</v>
      </c>
      <c r="M81" s="177"/>
      <c r="N81" s="177">
        <v>2.06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4</v>
      </c>
      <c r="C82" s="180" t="s">
        <v>201</v>
      </c>
      <c r="D82" s="311" t="s">
        <v>202</v>
      </c>
      <c r="E82" s="311"/>
      <c r="F82" s="174" t="s">
        <v>98</v>
      </c>
      <c r="G82" s="175">
        <v>16.8</v>
      </c>
      <c r="H82" s="174"/>
      <c r="I82" s="174">
        <f>ROUND(G82*(H82),2)</f>
        <v>0</v>
      </c>
      <c r="J82" s="176">
        <f>ROUND(G82*(N82),2)</f>
        <v>17.3</v>
      </c>
      <c r="K82" s="177">
        <f>ROUND(G82*(O82),2)</f>
        <v>0</v>
      </c>
      <c r="L82" s="177">
        <f>ROUND(G82*(H82),2)</f>
        <v>0</v>
      </c>
      <c r="M82" s="177"/>
      <c r="N82" s="177">
        <v>1.03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5</v>
      </c>
      <c r="C83" s="180" t="s">
        <v>203</v>
      </c>
      <c r="D83" s="311" t="s">
        <v>204</v>
      </c>
      <c r="E83" s="311"/>
      <c r="F83" s="174" t="s">
        <v>98</v>
      </c>
      <c r="G83" s="175">
        <v>12</v>
      </c>
      <c r="H83" s="174"/>
      <c r="I83" s="174">
        <f>ROUND(G83*(H83),2)</f>
        <v>0</v>
      </c>
      <c r="J83" s="176">
        <f>ROUND(G83*(N83),2)</f>
        <v>49.44</v>
      </c>
      <c r="K83" s="177">
        <f>ROUND(G83*(O83),2)</f>
        <v>0</v>
      </c>
      <c r="L83" s="177">
        <f>ROUND(G83*(H83),2)</f>
        <v>0</v>
      </c>
      <c r="M83" s="177"/>
      <c r="N83" s="177">
        <v>4.12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x14ac:dyDescent="0.3">
      <c r="A84" s="9"/>
      <c r="B84" s="208"/>
      <c r="C84" s="172">
        <v>1</v>
      </c>
      <c r="D84" s="312" t="s">
        <v>82</v>
      </c>
      <c r="E84" s="312"/>
      <c r="F84" s="138"/>
      <c r="G84" s="171"/>
      <c r="H84" s="138"/>
      <c r="I84" s="140">
        <f>ROUND((SUM(I78:I83))/1,2)</f>
        <v>0</v>
      </c>
      <c r="J84" s="139"/>
      <c r="K84" s="139"/>
      <c r="L84" s="139">
        <f>ROUND((SUM(L78:L83))/1,2)</f>
        <v>0</v>
      </c>
      <c r="M84" s="139">
        <f>ROUND((SUM(M78:M83))/1,2)</f>
        <v>0</v>
      </c>
      <c r="N84" s="139"/>
      <c r="O84" s="139"/>
      <c r="P84" s="139"/>
      <c r="Q84" s="9"/>
      <c r="R84" s="9"/>
      <c r="S84" s="9">
        <f>ROUND((SUM(S78:S83))/1,2)</f>
        <v>0</v>
      </c>
      <c r="T84" s="9"/>
      <c r="U84" s="9"/>
      <c r="V84" s="195">
        <f>ROUND((SUM(V78:V83))/1,2)</f>
        <v>0</v>
      </c>
      <c r="W84" s="213"/>
      <c r="X84" s="137"/>
      <c r="Y84" s="137"/>
      <c r="Z84" s="137"/>
    </row>
    <row r="85" spans="1:26" x14ac:dyDescent="0.3">
      <c r="A85" s="1"/>
      <c r="B85" s="204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6"/>
      <c r="W85" s="52"/>
    </row>
    <row r="86" spans="1:26" x14ac:dyDescent="0.3">
      <c r="A86" s="9"/>
      <c r="B86" s="208"/>
      <c r="C86" s="172">
        <v>4</v>
      </c>
      <c r="D86" s="312" t="s">
        <v>121</v>
      </c>
      <c r="E86" s="312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9"/>
      <c r="R86" s="9"/>
      <c r="S86" s="9"/>
      <c r="T86" s="9"/>
      <c r="U86" s="9"/>
      <c r="V86" s="193"/>
      <c r="W86" s="213"/>
      <c r="X86" s="137"/>
      <c r="Y86" s="137"/>
      <c r="Z86" s="137"/>
    </row>
    <row r="87" spans="1:26" ht="25.05" customHeight="1" x14ac:dyDescent="0.3">
      <c r="A87" s="179"/>
      <c r="B87" s="209">
        <v>6</v>
      </c>
      <c r="C87" s="180" t="s">
        <v>205</v>
      </c>
      <c r="D87" s="311" t="s">
        <v>206</v>
      </c>
      <c r="E87" s="311"/>
      <c r="F87" s="174" t="s">
        <v>98</v>
      </c>
      <c r="G87" s="175">
        <v>4.8</v>
      </c>
      <c r="H87" s="174"/>
      <c r="I87" s="174">
        <f>ROUND(G87*(H87),2)</f>
        <v>0</v>
      </c>
      <c r="J87" s="176">
        <f>ROUND(G87*(N87),2)</f>
        <v>202.7</v>
      </c>
      <c r="K87" s="177">
        <f>ROUND(G87*(O87),2)</f>
        <v>0</v>
      </c>
      <c r="L87" s="177">
        <f>ROUND(G87*(H87),2)</f>
        <v>0</v>
      </c>
      <c r="M87" s="177"/>
      <c r="N87" s="177">
        <v>42.23</v>
      </c>
      <c r="O87" s="177"/>
      <c r="P87" s="181">
        <v>1.8907700000000001</v>
      </c>
      <c r="Q87" s="181"/>
      <c r="R87" s="181">
        <v>1.8907700000000001</v>
      </c>
      <c r="S87" s="178">
        <f>ROUND(G87*(P87),3)</f>
        <v>9.0760000000000005</v>
      </c>
      <c r="T87" s="178"/>
      <c r="U87" s="178"/>
      <c r="V87" s="194"/>
      <c r="W87" s="52"/>
      <c r="Z87">
        <v>0</v>
      </c>
    </row>
    <row r="88" spans="1:26" x14ac:dyDescent="0.3">
      <c r="A88" s="9"/>
      <c r="B88" s="208"/>
      <c r="C88" s="172">
        <v>4</v>
      </c>
      <c r="D88" s="312" t="s">
        <v>121</v>
      </c>
      <c r="E88" s="312"/>
      <c r="F88" s="138"/>
      <c r="G88" s="171"/>
      <c r="H88" s="138"/>
      <c r="I88" s="140">
        <f>ROUND((SUM(I86:I87))/1,2)</f>
        <v>0</v>
      </c>
      <c r="J88" s="139"/>
      <c r="K88" s="139"/>
      <c r="L88" s="139">
        <f>ROUND((SUM(L86:L87))/1,2)</f>
        <v>0</v>
      </c>
      <c r="M88" s="139">
        <f>ROUND((SUM(M86:M87))/1,2)</f>
        <v>0</v>
      </c>
      <c r="N88" s="139"/>
      <c r="O88" s="139"/>
      <c r="P88" s="139"/>
      <c r="Q88" s="9"/>
      <c r="R88" s="9"/>
      <c r="S88" s="9">
        <f>ROUND((SUM(S86:S87))/1,2)</f>
        <v>9.08</v>
      </c>
      <c r="T88" s="9"/>
      <c r="U88" s="9"/>
      <c r="V88" s="195">
        <f>ROUND((SUM(V86:V87))/1,2)</f>
        <v>0</v>
      </c>
      <c r="W88" s="213"/>
      <c r="X88" s="137"/>
      <c r="Y88" s="137"/>
      <c r="Z88" s="137"/>
    </row>
    <row r="89" spans="1:26" x14ac:dyDescent="0.3">
      <c r="A89" s="1"/>
      <c r="B89" s="204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6"/>
      <c r="W89" s="52"/>
    </row>
    <row r="90" spans="1:26" x14ac:dyDescent="0.3">
      <c r="A90" s="9"/>
      <c r="B90" s="208"/>
      <c r="C90" s="172">
        <v>8</v>
      </c>
      <c r="D90" s="312" t="s">
        <v>124</v>
      </c>
      <c r="E90" s="312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93"/>
      <c r="W90" s="213"/>
      <c r="X90" s="137"/>
      <c r="Y90" s="137"/>
      <c r="Z90" s="137"/>
    </row>
    <row r="91" spans="1:26" ht="25.05" customHeight="1" x14ac:dyDescent="0.3">
      <c r="A91" s="179"/>
      <c r="B91" s="209">
        <v>7</v>
      </c>
      <c r="C91" s="180" t="s">
        <v>207</v>
      </c>
      <c r="D91" s="311" t="s">
        <v>208</v>
      </c>
      <c r="E91" s="311"/>
      <c r="F91" s="174" t="s">
        <v>133</v>
      </c>
      <c r="G91" s="175">
        <v>1</v>
      </c>
      <c r="H91" s="174"/>
      <c r="I91" s="174">
        <f t="shared" ref="I91:I102" si="0">ROUND(G91*(H91),2)</f>
        <v>0</v>
      </c>
      <c r="J91" s="176">
        <f t="shared" ref="J91:J102" si="1">ROUND(G91*(N91),2)</f>
        <v>10.3</v>
      </c>
      <c r="K91" s="177">
        <f t="shared" ref="K91:K102" si="2">ROUND(G91*(O91),2)</f>
        <v>0</v>
      </c>
      <c r="L91" s="177">
        <f>ROUND(G91*(H91),2)</f>
        <v>0</v>
      </c>
      <c r="M91" s="177"/>
      <c r="N91" s="177">
        <v>10.3</v>
      </c>
      <c r="O91" s="177"/>
      <c r="P91" s="181">
        <v>7.2000000000000005E-4</v>
      </c>
      <c r="Q91" s="181"/>
      <c r="R91" s="181">
        <v>7.2000000000000005E-4</v>
      </c>
      <c r="S91" s="178">
        <f t="shared" ref="S91:S102" si="3">ROUND(G91*(P91),3)</f>
        <v>1E-3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8</v>
      </c>
      <c r="C92" s="180" t="s">
        <v>209</v>
      </c>
      <c r="D92" s="311" t="s">
        <v>210</v>
      </c>
      <c r="E92" s="311"/>
      <c r="F92" s="174" t="s">
        <v>133</v>
      </c>
      <c r="G92" s="175">
        <v>1</v>
      </c>
      <c r="H92" s="174"/>
      <c r="I92" s="174">
        <f t="shared" si="0"/>
        <v>0</v>
      </c>
      <c r="J92" s="176">
        <f t="shared" si="1"/>
        <v>11.33</v>
      </c>
      <c r="K92" s="177">
        <f t="shared" si="2"/>
        <v>0</v>
      </c>
      <c r="L92" s="177">
        <f>ROUND(G92*(H92),2)</f>
        <v>0</v>
      </c>
      <c r="M92" s="177"/>
      <c r="N92" s="177">
        <v>11.33</v>
      </c>
      <c r="O92" s="177"/>
      <c r="P92" s="181">
        <v>6.9999999999999999E-4</v>
      </c>
      <c r="Q92" s="181"/>
      <c r="R92" s="181">
        <v>6.9999999999999999E-4</v>
      </c>
      <c r="S92" s="178">
        <f t="shared" si="3"/>
        <v>1E-3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9</v>
      </c>
      <c r="C93" s="180" t="s">
        <v>211</v>
      </c>
      <c r="D93" s="311" t="s">
        <v>212</v>
      </c>
      <c r="E93" s="311"/>
      <c r="F93" s="174" t="s">
        <v>133</v>
      </c>
      <c r="G93" s="175">
        <v>1</v>
      </c>
      <c r="H93" s="174"/>
      <c r="I93" s="174">
        <f t="shared" si="0"/>
        <v>0</v>
      </c>
      <c r="J93" s="176">
        <f t="shared" si="1"/>
        <v>35.020000000000003</v>
      </c>
      <c r="K93" s="177">
        <f t="shared" si="2"/>
        <v>0</v>
      </c>
      <c r="L93" s="177">
        <f>ROUND(G93*(H93),2)</f>
        <v>0</v>
      </c>
      <c r="M93" s="177"/>
      <c r="N93" s="177">
        <v>35.020000000000003</v>
      </c>
      <c r="O93" s="177"/>
      <c r="P93" s="181">
        <v>0.43184</v>
      </c>
      <c r="Q93" s="181"/>
      <c r="R93" s="181">
        <v>0.43184</v>
      </c>
      <c r="S93" s="178">
        <f t="shared" si="3"/>
        <v>0.432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10</v>
      </c>
      <c r="C94" s="180" t="s">
        <v>213</v>
      </c>
      <c r="D94" s="311" t="s">
        <v>214</v>
      </c>
      <c r="E94" s="311"/>
      <c r="F94" s="174" t="s">
        <v>88</v>
      </c>
      <c r="G94" s="175">
        <v>20</v>
      </c>
      <c r="H94" s="174"/>
      <c r="I94" s="174">
        <f t="shared" si="0"/>
        <v>0</v>
      </c>
      <c r="J94" s="176">
        <f t="shared" si="1"/>
        <v>6.8</v>
      </c>
      <c r="K94" s="177">
        <f t="shared" si="2"/>
        <v>0</v>
      </c>
      <c r="L94" s="177">
        <f>ROUND(G94*(H94),2)</f>
        <v>0</v>
      </c>
      <c r="M94" s="177"/>
      <c r="N94" s="177">
        <v>0.34</v>
      </c>
      <c r="O94" s="177"/>
      <c r="P94" s="181"/>
      <c r="Q94" s="181"/>
      <c r="R94" s="181"/>
      <c r="S94" s="178">
        <f t="shared" si="3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11</v>
      </c>
      <c r="C95" s="180" t="s">
        <v>215</v>
      </c>
      <c r="D95" s="311" t="s">
        <v>216</v>
      </c>
      <c r="E95" s="311"/>
      <c r="F95" s="174" t="s">
        <v>88</v>
      </c>
      <c r="G95" s="175">
        <v>20</v>
      </c>
      <c r="H95" s="174"/>
      <c r="I95" s="174">
        <f t="shared" si="0"/>
        <v>0</v>
      </c>
      <c r="J95" s="176">
        <f t="shared" si="1"/>
        <v>9.6</v>
      </c>
      <c r="K95" s="177">
        <f t="shared" si="2"/>
        <v>0</v>
      </c>
      <c r="L95" s="177">
        <f>ROUND(G95*(H95),2)</f>
        <v>0</v>
      </c>
      <c r="M95" s="177"/>
      <c r="N95" s="177">
        <v>0.48</v>
      </c>
      <c r="O95" s="177"/>
      <c r="P95" s="181"/>
      <c r="Q95" s="181"/>
      <c r="R95" s="181"/>
      <c r="S95" s="178">
        <f t="shared" si="3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10">
        <v>12</v>
      </c>
      <c r="C96" s="186" t="s">
        <v>217</v>
      </c>
      <c r="D96" s="313" t="s">
        <v>273</v>
      </c>
      <c r="E96" s="313"/>
      <c r="F96" s="184" t="s">
        <v>88</v>
      </c>
      <c r="G96" s="183">
        <v>20</v>
      </c>
      <c r="H96" s="184"/>
      <c r="I96" s="184">
        <f t="shared" si="0"/>
        <v>0</v>
      </c>
      <c r="J96" s="215">
        <f t="shared" si="1"/>
        <v>61.8</v>
      </c>
      <c r="K96" s="216">
        <f t="shared" si="2"/>
        <v>0</v>
      </c>
      <c r="L96" s="216"/>
      <c r="M96" s="216">
        <f t="shared" ref="M96:M102" si="4">ROUND(G96*(H96),2)</f>
        <v>0</v>
      </c>
      <c r="N96" s="216">
        <v>3.09</v>
      </c>
      <c r="O96" s="216"/>
      <c r="P96" s="187"/>
      <c r="Q96" s="187"/>
      <c r="R96" s="187"/>
      <c r="S96" s="185">
        <f t="shared" si="3"/>
        <v>0</v>
      </c>
      <c r="T96" s="185"/>
      <c r="U96" s="185"/>
      <c r="V96" s="197"/>
      <c r="W96" s="52"/>
      <c r="Z96">
        <v>0</v>
      </c>
    </row>
    <row r="97" spans="1:26" ht="25.05" customHeight="1" x14ac:dyDescent="0.3">
      <c r="A97" s="179"/>
      <c r="B97" s="210">
        <v>13</v>
      </c>
      <c r="C97" s="186" t="s">
        <v>218</v>
      </c>
      <c r="D97" s="313" t="s">
        <v>274</v>
      </c>
      <c r="E97" s="313"/>
      <c r="F97" s="184" t="s">
        <v>88</v>
      </c>
      <c r="G97" s="183">
        <v>20</v>
      </c>
      <c r="H97" s="184"/>
      <c r="I97" s="184">
        <f t="shared" si="0"/>
        <v>0</v>
      </c>
      <c r="J97" s="215">
        <f t="shared" si="1"/>
        <v>123.6</v>
      </c>
      <c r="K97" s="216">
        <f t="shared" si="2"/>
        <v>0</v>
      </c>
      <c r="L97" s="216"/>
      <c r="M97" s="216">
        <f t="shared" si="4"/>
        <v>0</v>
      </c>
      <c r="N97" s="216">
        <v>6.18</v>
      </c>
      <c r="O97" s="216"/>
      <c r="P97" s="187"/>
      <c r="Q97" s="187"/>
      <c r="R97" s="187"/>
      <c r="S97" s="185">
        <f t="shared" si="3"/>
        <v>0</v>
      </c>
      <c r="T97" s="185"/>
      <c r="U97" s="185"/>
      <c r="V97" s="197"/>
      <c r="W97" s="52"/>
      <c r="Z97">
        <v>0</v>
      </c>
    </row>
    <row r="98" spans="1:26" ht="25.05" customHeight="1" x14ac:dyDescent="0.3">
      <c r="A98" s="179"/>
      <c r="B98" s="210">
        <v>14</v>
      </c>
      <c r="C98" s="186" t="s">
        <v>219</v>
      </c>
      <c r="D98" s="313" t="s">
        <v>275</v>
      </c>
      <c r="E98" s="313"/>
      <c r="F98" s="184" t="s">
        <v>133</v>
      </c>
      <c r="G98" s="183">
        <v>1</v>
      </c>
      <c r="H98" s="184"/>
      <c r="I98" s="184">
        <f t="shared" si="0"/>
        <v>0</v>
      </c>
      <c r="J98" s="215">
        <f t="shared" si="1"/>
        <v>423.33</v>
      </c>
      <c r="K98" s="216">
        <f t="shared" si="2"/>
        <v>0</v>
      </c>
      <c r="L98" s="216"/>
      <c r="M98" s="216">
        <f t="shared" si="4"/>
        <v>0</v>
      </c>
      <c r="N98" s="216">
        <v>423.33</v>
      </c>
      <c r="O98" s="216"/>
      <c r="P98" s="187"/>
      <c r="Q98" s="187"/>
      <c r="R98" s="187"/>
      <c r="S98" s="185">
        <f t="shared" si="3"/>
        <v>0</v>
      </c>
      <c r="T98" s="185"/>
      <c r="U98" s="185"/>
      <c r="V98" s="197"/>
      <c r="W98" s="52"/>
      <c r="Z98">
        <v>0</v>
      </c>
    </row>
    <row r="99" spans="1:26" ht="25.05" customHeight="1" x14ac:dyDescent="0.3">
      <c r="A99" s="179"/>
      <c r="B99" s="210">
        <v>15</v>
      </c>
      <c r="C99" s="186" t="s">
        <v>220</v>
      </c>
      <c r="D99" s="313" t="s">
        <v>221</v>
      </c>
      <c r="E99" s="313"/>
      <c r="F99" s="184" t="s">
        <v>133</v>
      </c>
      <c r="G99" s="183">
        <v>1</v>
      </c>
      <c r="H99" s="184"/>
      <c r="I99" s="184">
        <f t="shared" si="0"/>
        <v>0</v>
      </c>
      <c r="J99" s="215">
        <f t="shared" si="1"/>
        <v>53.56</v>
      </c>
      <c r="K99" s="216">
        <f t="shared" si="2"/>
        <v>0</v>
      </c>
      <c r="L99" s="216"/>
      <c r="M99" s="216">
        <f t="shared" si="4"/>
        <v>0</v>
      </c>
      <c r="N99" s="216">
        <v>53.56</v>
      </c>
      <c r="O99" s="216"/>
      <c r="P99" s="187"/>
      <c r="Q99" s="187"/>
      <c r="R99" s="187"/>
      <c r="S99" s="185">
        <f t="shared" si="3"/>
        <v>0</v>
      </c>
      <c r="T99" s="185"/>
      <c r="U99" s="185"/>
      <c r="V99" s="197"/>
      <c r="W99" s="52"/>
      <c r="Z99">
        <v>0</v>
      </c>
    </row>
    <row r="100" spans="1:26" ht="25.05" customHeight="1" x14ac:dyDescent="0.3">
      <c r="A100" s="179"/>
      <c r="B100" s="210">
        <v>16</v>
      </c>
      <c r="C100" s="186" t="s">
        <v>222</v>
      </c>
      <c r="D100" s="313" t="s">
        <v>276</v>
      </c>
      <c r="E100" s="313"/>
      <c r="F100" s="182" t="s">
        <v>133</v>
      </c>
      <c r="G100" s="183">
        <v>1</v>
      </c>
      <c r="H100" s="184"/>
      <c r="I100" s="184">
        <f t="shared" si="0"/>
        <v>0</v>
      </c>
      <c r="J100" s="182">
        <f t="shared" si="1"/>
        <v>37.08</v>
      </c>
      <c r="K100" s="185">
        <f t="shared" si="2"/>
        <v>0</v>
      </c>
      <c r="L100" s="185"/>
      <c r="M100" s="185">
        <f t="shared" si="4"/>
        <v>0</v>
      </c>
      <c r="N100" s="185">
        <v>37.08</v>
      </c>
      <c r="O100" s="185"/>
      <c r="P100" s="187"/>
      <c r="Q100" s="187"/>
      <c r="R100" s="187"/>
      <c r="S100" s="185">
        <f t="shared" si="3"/>
        <v>0</v>
      </c>
      <c r="T100" s="185"/>
      <c r="U100" s="185"/>
      <c r="V100" s="197"/>
      <c r="W100" s="52"/>
      <c r="Z100">
        <v>0</v>
      </c>
    </row>
    <row r="101" spans="1:26" ht="25.05" customHeight="1" x14ac:dyDescent="0.3">
      <c r="A101" s="179"/>
      <c r="B101" s="210">
        <v>17</v>
      </c>
      <c r="C101" s="186" t="s">
        <v>223</v>
      </c>
      <c r="D101" s="313" t="s">
        <v>277</v>
      </c>
      <c r="E101" s="313"/>
      <c r="F101" s="182" t="s">
        <v>133</v>
      </c>
      <c r="G101" s="183">
        <v>1</v>
      </c>
      <c r="H101" s="184"/>
      <c r="I101" s="184">
        <f t="shared" si="0"/>
        <v>0</v>
      </c>
      <c r="J101" s="182">
        <f t="shared" si="1"/>
        <v>173.04</v>
      </c>
      <c r="K101" s="185">
        <f t="shared" si="2"/>
        <v>0</v>
      </c>
      <c r="L101" s="185"/>
      <c r="M101" s="185">
        <f t="shared" si="4"/>
        <v>0</v>
      </c>
      <c r="N101" s="185">
        <v>173.04</v>
      </c>
      <c r="O101" s="185"/>
      <c r="P101" s="187"/>
      <c r="Q101" s="187"/>
      <c r="R101" s="187"/>
      <c r="S101" s="185">
        <f t="shared" si="3"/>
        <v>0</v>
      </c>
      <c r="T101" s="185"/>
      <c r="U101" s="185"/>
      <c r="V101" s="197"/>
      <c r="W101" s="52"/>
      <c r="Z101">
        <v>0</v>
      </c>
    </row>
    <row r="102" spans="1:26" ht="25.05" customHeight="1" x14ac:dyDescent="0.3">
      <c r="A102" s="179"/>
      <c r="B102" s="210">
        <v>18</v>
      </c>
      <c r="C102" s="186" t="s">
        <v>224</v>
      </c>
      <c r="D102" s="313" t="s">
        <v>278</v>
      </c>
      <c r="E102" s="313"/>
      <c r="F102" s="182" t="s">
        <v>133</v>
      </c>
      <c r="G102" s="183">
        <v>1</v>
      </c>
      <c r="H102" s="184"/>
      <c r="I102" s="184">
        <f t="shared" si="0"/>
        <v>0</v>
      </c>
      <c r="J102" s="182">
        <f t="shared" si="1"/>
        <v>187.46</v>
      </c>
      <c r="K102" s="185">
        <f t="shared" si="2"/>
        <v>0</v>
      </c>
      <c r="L102" s="185"/>
      <c r="M102" s="185">
        <f t="shared" si="4"/>
        <v>0</v>
      </c>
      <c r="N102" s="185">
        <v>187.46</v>
      </c>
      <c r="O102" s="185"/>
      <c r="P102" s="187"/>
      <c r="Q102" s="187"/>
      <c r="R102" s="187"/>
      <c r="S102" s="185">
        <f t="shared" si="3"/>
        <v>0</v>
      </c>
      <c r="T102" s="185"/>
      <c r="U102" s="185"/>
      <c r="V102" s="197"/>
      <c r="W102" s="52"/>
      <c r="Z102">
        <v>0</v>
      </c>
    </row>
    <row r="103" spans="1:26" x14ac:dyDescent="0.3">
      <c r="A103" s="9"/>
      <c r="B103" s="208"/>
      <c r="C103" s="172">
        <v>8</v>
      </c>
      <c r="D103" s="312" t="s">
        <v>124</v>
      </c>
      <c r="E103" s="312"/>
      <c r="F103" s="9"/>
      <c r="G103" s="171"/>
      <c r="H103" s="138"/>
      <c r="I103" s="140">
        <f>ROUND((SUM(I90:I102))/1,2)</f>
        <v>0</v>
      </c>
      <c r="J103" s="9"/>
      <c r="K103" s="9"/>
      <c r="L103" s="9">
        <f>ROUND((SUM(L90:L102))/1,2)</f>
        <v>0</v>
      </c>
      <c r="M103" s="9">
        <f>ROUND((SUM(M90:M102))/1,2)</f>
        <v>0</v>
      </c>
      <c r="N103" s="9"/>
      <c r="O103" s="9"/>
      <c r="P103" s="9"/>
      <c r="Q103" s="9"/>
      <c r="R103" s="9"/>
      <c r="S103" s="9">
        <f>ROUND((SUM(S90:S102))/1,2)</f>
        <v>0.43</v>
      </c>
      <c r="T103" s="9"/>
      <c r="U103" s="9"/>
      <c r="V103" s="195">
        <f>ROUND((SUM(V90:V102))/1,2)</f>
        <v>0</v>
      </c>
      <c r="W103" s="213"/>
      <c r="X103" s="137"/>
      <c r="Y103" s="137"/>
      <c r="Z103" s="137"/>
    </row>
    <row r="104" spans="1:26" x14ac:dyDescent="0.3">
      <c r="A104" s="1"/>
      <c r="B104" s="204"/>
      <c r="C104" s="1"/>
      <c r="D104" s="1"/>
      <c r="E104" s="1"/>
      <c r="F104" s="1"/>
      <c r="G104" s="165"/>
      <c r="H104" s="131"/>
      <c r="I104" s="13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96"/>
      <c r="W104" s="52"/>
    </row>
    <row r="105" spans="1:26" x14ac:dyDescent="0.3">
      <c r="A105" s="9"/>
      <c r="B105" s="208"/>
      <c r="C105" s="172">
        <v>99</v>
      </c>
      <c r="D105" s="312" t="s">
        <v>156</v>
      </c>
      <c r="E105" s="312"/>
      <c r="F105" s="9"/>
      <c r="G105" s="171"/>
      <c r="H105" s="138"/>
      <c r="I105" s="138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93"/>
      <c r="W105" s="213"/>
      <c r="X105" s="137"/>
      <c r="Y105" s="137"/>
      <c r="Z105" s="137"/>
    </row>
    <row r="106" spans="1:26" ht="25.05" customHeight="1" x14ac:dyDescent="0.3">
      <c r="A106" s="179"/>
      <c r="B106" s="209">
        <v>19</v>
      </c>
      <c r="C106" s="180" t="s">
        <v>225</v>
      </c>
      <c r="D106" s="311" t="s">
        <v>226</v>
      </c>
      <c r="E106" s="311"/>
      <c r="F106" s="173" t="s">
        <v>159</v>
      </c>
      <c r="G106" s="175">
        <v>9.6300000000000008</v>
      </c>
      <c r="H106" s="174"/>
      <c r="I106" s="174">
        <f>ROUND(G106*(H106),2)</f>
        <v>0</v>
      </c>
      <c r="J106" s="173">
        <f>ROUND(G106*(N106),2)</f>
        <v>138.86000000000001</v>
      </c>
      <c r="K106" s="178">
        <f>ROUND(G106*(O106),2)</f>
        <v>0</v>
      </c>
      <c r="L106" s="178">
        <f>ROUND(G106*(H106),2)</f>
        <v>0</v>
      </c>
      <c r="M106" s="178"/>
      <c r="N106" s="178">
        <v>14.42</v>
      </c>
      <c r="O106" s="178"/>
      <c r="P106" s="181"/>
      <c r="Q106" s="181"/>
      <c r="R106" s="181"/>
      <c r="S106" s="178">
        <f>ROUND(G106*(P106),3)</f>
        <v>0</v>
      </c>
      <c r="T106" s="178"/>
      <c r="U106" s="178"/>
      <c r="V106" s="194"/>
      <c r="W106" s="52"/>
      <c r="Z106">
        <v>0</v>
      </c>
    </row>
    <row r="107" spans="1:26" x14ac:dyDescent="0.3">
      <c r="A107" s="9"/>
      <c r="B107" s="208"/>
      <c r="C107" s="172">
        <v>99</v>
      </c>
      <c r="D107" s="312" t="s">
        <v>156</v>
      </c>
      <c r="E107" s="312"/>
      <c r="F107" s="9"/>
      <c r="G107" s="171"/>
      <c r="H107" s="138"/>
      <c r="I107" s="140">
        <f>ROUND((SUM(I105:I106))/1,2)</f>
        <v>0</v>
      </c>
      <c r="J107" s="9"/>
      <c r="K107" s="9"/>
      <c r="L107" s="9">
        <f>ROUND((SUM(L105:L106))/1,2)</f>
        <v>0</v>
      </c>
      <c r="M107" s="9">
        <f>ROUND((SUM(M105:M106))/1,2)</f>
        <v>0</v>
      </c>
      <c r="N107" s="9"/>
      <c r="O107" s="9"/>
      <c r="P107" s="188"/>
      <c r="Q107" s="1"/>
      <c r="R107" s="1"/>
      <c r="S107" s="188">
        <f>ROUND((SUM(S105:S106))/1,2)</f>
        <v>0</v>
      </c>
      <c r="T107" s="2"/>
      <c r="U107" s="2"/>
      <c r="V107" s="195">
        <f>ROUND((SUM(V105:V106))/1,2)</f>
        <v>0</v>
      </c>
      <c r="W107" s="52"/>
    </row>
    <row r="108" spans="1:26" x14ac:dyDescent="0.3">
      <c r="A108" s="1"/>
      <c r="B108" s="204"/>
      <c r="C108" s="1"/>
      <c r="D108" s="1"/>
      <c r="E108" s="1"/>
      <c r="F108" s="1"/>
      <c r="G108" s="165"/>
      <c r="H108" s="131"/>
      <c r="I108" s="13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6"/>
      <c r="W108" s="52"/>
    </row>
    <row r="109" spans="1:26" x14ac:dyDescent="0.3">
      <c r="A109" s="9"/>
      <c r="B109" s="208"/>
      <c r="C109" s="9"/>
      <c r="D109" s="309" t="s">
        <v>60</v>
      </c>
      <c r="E109" s="309"/>
      <c r="F109" s="9"/>
      <c r="G109" s="171"/>
      <c r="H109" s="138"/>
      <c r="I109" s="140">
        <f>ROUND((SUM(I77:I108))/2,2)</f>
        <v>0</v>
      </c>
      <c r="J109" s="9"/>
      <c r="K109" s="9"/>
      <c r="L109" s="9">
        <f>ROUND((SUM(L77:L108))/2,2)</f>
        <v>0</v>
      </c>
      <c r="M109" s="9">
        <f>ROUND((SUM(M77:M108))/2,2)</f>
        <v>0</v>
      </c>
      <c r="N109" s="9"/>
      <c r="O109" s="9"/>
      <c r="P109" s="188"/>
      <c r="Q109" s="1"/>
      <c r="R109" s="1"/>
      <c r="S109" s="188">
        <f>ROUND((SUM(S77:S108))/2,2)</f>
        <v>9.51</v>
      </c>
      <c r="T109" s="1"/>
      <c r="U109" s="1"/>
      <c r="V109" s="195">
        <f>ROUND((SUM(V77:V108))/2,2)</f>
        <v>0</v>
      </c>
      <c r="W109" s="52"/>
    </row>
    <row r="110" spans="1:26" x14ac:dyDescent="0.3">
      <c r="A110" s="1"/>
      <c r="B110" s="211"/>
      <c r="C110" s="189"/>
      <c r="D110" s="310" t="s">
        <v>66</v>
      </c>
      <c r="E110" s="310"/>
      <c r="F110" s="189"/>
      <c r="G110" s="190"/>
      <c r="H110" s="191"/>
      <c r="I110" s="191">
        <f>ROUND((SUM(I77:I109))/3,2)</f>
        <v>0</v>
      </c>
      <c r="J110" s="189"/>
      <c r="K110" s="189">
        <f>ROUND((SUM(K77:K109))/3,2)</f>
        <v>0</v>
      </c>
      <c r="L110" s="189">
        <f>ROUND((SUM(L77:L109))/3,2)</f>
        <v>0</v>
      </c>
      <c r="M110" s="189">
        <f>ROUND((SUM(M77:M109))/3,2)</f>
        <v>0</v>
      </c>
      <c r="N110" s="189"/>
      <c r="O110" s="189"/>
      <c r="P110" s="190"/>
      <c r="Q110" s="189"/>
      <c r="R110" s="189"/>
      <c r="S110" s="190">
        <f>ROUND((SUM(S77:S109))/3,2)</f>
        <v>9.51</v>
      </c>
      <c r="T110" s="189"/>
      <c r="U110" s="189"/>
      <c r="V110" s="198">
        <f>ROUND((SUM(V77:V109))/3,2)</f>
        <v>0</v>
      </c>
      <c r="W110" s="52"/>
      <c r="Y110">
        <f>(SUM(Y77:Y109))</f>
        <v>0</v>
      </c>
      <c r="Z110">
        <f>(SUM(Z77:Z109))</f>
        <v>0</v>
      </c>
    </row>
  </sheetData>
  <mergeCells count="7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6:E86"/>
    <mergeCell ref="D87:E87"/>
    <mergeCell ref="D88:E88"/>
    <mergeCell ref="D90:E90"/>
    <mergeCell ref="D91:E91"/>
    <mergeCell ref="D92:E92"/>
    <mergeCell ref="D93:E93"/>
    <mergeCell ref="D94:E94"/>
    <mergeCell ref="D95:E95"/>
    <mergeCell ref="D110:E110"/>
    <mergeCell ref="D97:E97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09:E109"/>
  </mergeCells>
  <hyperlinks>
    <hyperlink ref="B1:C1" location="A2:A2" tooltip="Klikni na prechod ku Kryciemu listu..." display="Krycí list rozpočtu" xr:uid="{429B42A1-0B93-4196-B11A-CE95A22CE642}"/>
    <hyperlink ref="E1:F1" location="A54:A54" tooltip="Klikni na prechod ku rekapitulácii..." display="Rekapitulácia rozpočtu" xr:uid="{3B893973-6854-4872-B947-383C1CCBA813}"/>
    <hyperlink ref="H1:I1" location="B76:B76" tooltip="Klikni na prechod ku Rozpočet..." display="Rozpočet" xr:uid="{ED77E028-8F52-41FA-8E5C-34E48B5687D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Vodozádržný systém pri ZŠ v meste Strážske / Vytlak vody z nádrže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2C9C-F9D1-4EFF-BDA9-25ACD33D9402}">
  <dimension ref="A1:AA95"/>
  <sheetViews>
    <sheetView workbookViewId="0">
      <pane ySplit="1" topLeftCell="A72" activePane="bottomLeft" state="frozen"/>
      <selection pane="bottomLeft" activeCell="D92" sqref="D92:E9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16</v>
      </c>
      <c r="C1" s="327"/>
      <c r="D1" s="11"/>
      <c r="E1" s="377" t="s">
        <v>0</v>
      </c>
      <c r="F1" s="378"/>
      <c r="G1" s="12"/>
      <c r="H1" s="326" t="s">
        <v>67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227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24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25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26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70" t="s">
        <v>35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15635'!E57</f>
        <v>0</v>
      </c>
      <c r="D15" s="57">
        <f>'SO 15635'!F57</f>
        <v>0</v>
      </c>
      <c r="E15" s="66">
        <f>'SO 15635'!G57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73" t="s">
        <v>36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(SUM(Z78:Z94))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>
        <f>'SO 15635'!E61</f>
        <v>0</v>
      </c>
      <c r="D17" s="57">
        <f>'SO 15635'!F61</f>
        <v>0</v>
      </c>
      <c r="E17" s="66">
        <f>'SO 15635'!G61</f>
        <v>0</v>
      </c>
      <c r="F17" s="374" t="s">
        <v>37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(SUM(Y78:Y94))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8" t="s">
        <v>34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63" t="s">
        <v>46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63" t="s">
        <v>47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63" t="s">
        <v>48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34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8" t="s">
        <v>38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39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40</v>
      </c>
      <c r="G28" s="354"/>
      <c r="H28" s="214">
        <f>P27-SUM('SO 15635'!K78:'SO 15635'!K94)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41</v>
      </c>
      <c r="G29" s="356"/>
      <c r="H29" s="32">
        <f>SUM('SO 15635'!K78:'SO 15635'!K94)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42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24</v>
      </c>
      <c r="C46" s="315"/>
      <c r="D46" s="315"/>
      <c r="E46" s="316"/>
      <c r="F46" s="341" t="s">
        <v>21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25</v>
      </c>
      <c r="C47" s="315"/>
      <c r="D47" s="315"/>
      <c r="E47" s="316"/>
      <c r="F47" s="341" t="s">
        <v>19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26</v>
      </c>
      <c r="C48" s="315"/>
      <c r="D48" s="315"/>
      <c r="E48" s="316"/>
      <c r="F48" s="341" t="s">
        <v>58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227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55</v>
      </c>
      <c r="C54" s="33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60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61</v>
      </c>
      <c r="C56" s="333"/>
      <c r="D56" s="333"/>
      <c r="E56" s="138">
        <f>'SO 15635'!L84</f>
        <v>0</v>
      </c>
      <c r="F56" s="138">
        <f>'SO 15635'!M84</f>
        <v>0</v>
      </c>
      <c r="G56" s="138">
        <f>'SO 15635'!I84</f>
        <v>0</v>
      </c>
      <c r="H56" s="139">
        <f>'SO 15635'!S84</f>
        <v>0</v>
      </c>
      <c r="I56" s="139">
        <f>'SO 15635'!V84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1" t="s">
        <v>60</v>
      </c>
      <c r="C57" s="309"/>
      <c r="D57" s="309"/>
      <c r="E57" s="140">
        <f>'SO 15635'!L86</f>
        <v>0</v>
      </c>
      <c r="F57" s="140">
        <f>'SO 15635'!M86</f>
        <v>0</v>
      </c>
      <c r="G57" s="140">
        <f>'SO 15635'!I86</f>
        <v>0</v>
      </c>
      <c r="H57" s="141">
        <f>'SO 15635'!S86</f>
        <v>0</v>
      </c>
      <c r="I57" s="141">
        <f>'SO 15635'!V86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1"/>
      <c r="B58" s="204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2"/>
    </row>
    <row r="59" spans="1:26" x14ac:dyDescent="0.3">
      <c r="A59" s="9"/>
      <c r="B59" s="321" t="s">
        <v>228</v>
      </c>
      <c r="C59" s="309"/>
      <c r="D59" s="309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32" t="s">
        <v>229</v>
      </c>
      <c r="C60" s="333"/>
      <c r="D60" s="333"/>
      <c r="E60" s="138">
        <f>'SO 15635'!L92</f>
        <v>0</v>
      </c>
      <c r="F60" s="138">
        <f>'SO 15635'!M92</f>
        <v>0</v>
      </c>
      <c r="G60" s="138">
        <f>'SO 15635'!I92</f>
        <v>0</v>
      </c>
      <c r="H60" s="139">
        <f>'SO 15635'!S92</f>
        <v>0</v>
      </c>
      <c r="I60" s="139">
        <f>'SO 15635'!V92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1" t="s">
        <v>228</v>
      </c>
      <c r="C61" s="309"/>
      <c r="D61" s="309"/>
      <c r="E61" s="140">
        <f>'SO 15635'!L94</f>
        <v>0</v>
      </c>
      <c r="F61" s="140">
        <f>'SO 15635'!M94</f>
        <v>0</v>
      </c>
      <c r="G61" s="140">
        <f>'SO 15635'!I94</f>
        <v>0</v>
      </c>
      <c r="H61" s="141">
        <f>'SO 15635'!S94</f>
        <v>0</v>
      </c>
      <c r="I61" s="141">
        <f>'SO 15635'!V94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22" t="s">
        <v>66</v>
      </c>
      <c r="C63" s="323"/>
      <c r="D63" s="323"/>
      <c r="E63" s="144">
        <f>'SO 15635'!L95</f>
        <v>0</v>
      </c>
      <c r="F63" s="144">
        <f>'SO 15635'!M95</f>
        <v>0</v>
      </c>
      <c r="G63" s="144">
        <f>'SO 15635'!I95</f>
        <v>0</v>
      </c>
      <c r="H63" s="145">
        <f>'SO 15635'!S95</f>
        <v>0</v>
      </c>
      <c r="I63" s="145">
        <f>'SO 15635'!V95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24" t="s">
        <v>67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28" t="s">
        <v>24</v>
      </c>
      <c r="C69" s="329"/>
      <c r="D69" s="329"/>
      <c r="E69" s="330"/>
      <c r="F69" s="166"/>
      <c r="G69" s="166"/>
      <c r="H69" s="167" t="s">
        <v>78</v>
      </c>
      <c r="I69" s="317" t="s">
        <v>79</v>
      </c>
      <c r="J69" s="318"/>
      <c r="K69" s="318"/>
      <c r="L69" s="318"/>
      <c r="M69" s="318"/>
      <c r="N69" s="318"/>
      <c r="O69" s="318"/>
      <c r="P69" s="31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4" t="s">
        <v>25</v>
      </c>
      <c r="C70" s="315"/>
      <c r="D70" s="315"/>
      <c r="E70" s="316"/>
      <c r="F70" s="162"/>
      <c r="G70" s="162"/>
      <c r="H70" s="163" t="s">
        <v>19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4" t="s">
        <v>26</v>
      </c>
      <c r="C71" s="315"/>
      <c r="D71" s="315"/>
      <c r="E71" s="316"/>
      <c r="F71" s="162"/>
      <c r="G71" s="162"/>
      <c r="H71" s="163" t="s">
        <v>80</v>
      </c>
      <c r="I71" s="163" t="s">
        <v>23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227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59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68</v>
      </c>
      <c r="C77" s="127" t="s">
        <v>69</v>
      </c>
      <c r="D77" s="127" t="s">
        <v>70</v>
      </c>
      <c r="E77" s="155"/>
      <c r="F77" s="155" t="s">
        <v>71</v>
      </c>
      <c r="G77" s="155" t="s">
        <v>72</v>
      </c>
      <c r="H77" s="156" t="s">
        <v>73</v>
      </c>
      <c r="I77" s="156" t="s">
        <v>74</v>
      </c>
      <c r="J77" s="156"/>
      <c r="K77" s="156"/>
      <c r="L77" s="156"/>
      <c r="M77" s="156"/>
      <c r="N77" s="156"/>
      <c r="O77" s="156"/>
      <c r="P77" s="156" t="s">
        <v>75</v>
      </c>
      <c r="Q77" s="157"/>
      <c r="R77" s="157"/>
      <c r="S77" s="127" t="s">
        <v>76</v>
      </c>
      <c r="T77" s="158"/>
      <c r="U77" s="158"/>
      <c r="V77" s="127" t="s">
        <v>77</v>
      </c>
      <c r="W77" s="52"/>
    </row>
    <row r="78" spans="1:26" x14ac:dyDescent="0.3">
      <c r="A78" s="9"/>
      <c r="B78" s="207"/>
      <c r="C78" s="169"/>
      <c r="D78" s="320" t="s">
        <v>60</v>
      </c>
      <c r="E78" s="320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12" t="s">
        <v>82</v>
      </c>
      <c r="E79" s="312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25.05" customHeight="1" x14ac:dyDescent="0.3">
      <c r="A80" s="179"/>
      <c r="B80" s="209">
        <v>1</v>
      </c>
      <c r="C80" s="180" t="s">
        <v>230</v>
      </c>
      <c r="D80" s="311" t="s">
        <v>231</v>
      </c>
      <c r="E80" s="311"/>
      <c r="F80" s="174" t="s">
        <v>98</v>
      </c>
      <c r="G80" s="175">
        <v>68.400000000000006</v>
      </c>
      <c r="H80" s="174"/>
      <c r="I80" s="174">
        <f>ROUND(G80*(H80),2)</f>
        <v>0</v>
      </c>
      <c r="J80" s="176">
        <f>ROUND(G80*(N80),2)</f>
        <v>4227.12</v>
      </c>
      <c r="K80" s="177">
        <f>ROUND(G80*(O80),2)</f>
        <v>0</v>
      </c>
      <c r="L80" s="177">
        <f>ROUND(G80*(H80),2)</f>
        <v>0</v>
      </c>
      <c r="M80" s="177"/>
      <c r="N80" s="177">
        <v>61.8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2</v>
      </c>
      <c r="C81" s="180" t="s">
        <v>232</v>
      </c>
      <c r="D81" s="311" t="s">
        <v>233</v>
      </c>
      <c r="E81" s="311"/>
      <c r="F81" s="174" t="s">
        <v>98</v>
      </c>
      <c r="G81" s="175">
        <v>68.400000000000006</v>
      </c>
      <c r="H81" s="174"/>
      <c r="I81" s="174">
        <f>ROUND(G81*(H81),2)</f>
        <v>0</v>
      </c>
      <c r="J81" s="176">
        <f>ROUND(G81*(N81),2)</f>
        <v>986.33</v>
      </c>
      <c r="K81" s="177">
        <f>ROUND(G81*(O81),2)</f>
        <v>0</v>
      </c>
      <c r="L81" s="177">
        <f>ROUND(G81*(H81),2)</f>
        <v>0</v>
      </c>
      <c r="M81" s="177"/>
      <c r="N81" s="177">
        <v>14.42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3</v>
      </c>
      <c r="C82" s="180" t="s">
        <v>234</v>
      </c>
      <c r="D82" s="311" t="s">
        <v>235</v>
      </c>
      <c r="E82" s="311"/>
      <c r="F82" s="174" t="s">
        <v>88</v>
      </c>
      <c r="G82" s="175">
        <v>60</v>
      </c>
      <c r="H82" s="174"/>
      <c r="I82" s="174">
        <f>ROUND(G82*(H82),2)</f>
        <v>0</v>
      </c>
      <c r="J82" s="176">
        <f>ROUND(G82*(N82),2)</f>
        <v>61.8</v>
      </c>
      <c r="K82" s="177">
        <f>ROUND(G82*(O82),2)</f>
        <v>0</v>
      </c>
      <c r="L82" s="177">
        <f>ROUND(G82*(H82),2)</f>
        <v>0</v>
      </c>
      <c r="M82" s="177"/>
      <c r="N82" s="177">
        <v>1.03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4</v>
      </c>
      <c r="C83" s="180" t="s">
        <v>236</v>
      </c>
      <c r="D83" s="311" t="s">
        <v>237</v>
      </c>
      <c r="E83" s="311"/>
      <c r="F83" s="174" t="s">
        <v>88</v>
      </c>
      <c r="G83" s="175">
        <v>130</v>
      </c>
      <c r="H83" s="174"/>
      <c r="I83" s="174">
        <f>ROUND(G83*(H83),2)</f>
        <v>0</v>
      </c>
      <c r="J83" s="176">
        <f>ROUND(G83*(N83),2)</f>
        <v>535.6</v>
      </c>
      <c r="K83" s="177">
        <f>ROUND(G83*(O83),2)</f>
        <v>0</v>
      </c>
      <c r="L83" s="177">
        <f>ROUND(G83*(H83),2)</f>
        <v>0</v>
      </c>
      <c r="M83" s="177"/>
      <c r="N83" s="177">
        <v>4.12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x14ac:dyDescent="0.3">
      <c r="A84" s="9"/>
      <c r="B84" s="208"/>
      <c r="C84" s="172">
        <v>1</v>
      </c>
      <c r="D84" s="312" t="s">
        <v>82</v>
      </c>
      <c r="E84" s="312"/>
      <c r="F84" s="138"/>
      <c r="G84" s="171"/>
      <c r="H84" s="138"/>
      <c r="I84" s="140">
        <f>ROUND((SUM(I79:I83))/1,2)</f>
        <v>0</v>
      </c>
      <c r="J84" s="139"/>
      <c r="K84" s="139"/>
      <c r="L84" s="139">
        <f>ROUND((SUM(L79:L83))/1,2)</f>
        <v>0</v>
      </c>
      <c r="M84" s="139">
        <f>ROUND((SUM(M79:M83))/1,2)</f>
        <v>0</v>
      </c>
      <c r="N84" s="139"/>
      <c r="O84" s="139"/>
      <c r="P84" s="139"/>
      <c r="Q84" s="9"/>
      <c r="R84" s="9"/>
      <c r="S84" s="9">
        <f>ROUND((SUM(S79:S83))/1,2)</f>
        <v>0</v>
      </c>
      <c r="T84" s="9"/>
      <c r="U84" s="9"/>
      <c r="V84" s="195">
        <f>ROUND((SUM(V79:V83))/1,2)</f>
        <v>0</v>
      </c>
      <c r="W84" s="213"/>
      <c r="X84" s="137"/>
      <c r="Y84" s="137"/>
      <c r="Z84" s="137"/>
    </row>
    <row r="85" spans="1:26" x14ac:dyDescent="0.3">
      <c r="A85" s="1"/>
      <c r="B85" s="204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6"/>
      <c r="W85" s="52"/>
    </row>
    <row r="86" spans="1:26" x14ac:dyDescent="0.3">
      <c r="A86" s="9"/>
      <c r="B86" s="208"/>
      <c r="C86" s="9"/>
      <c r="D86" s="309" t="s">
        <v>60</v>
      </c>
      <c r="E86" s="309"/>
      <c r="F86" s="138"/>
      <c r="G86" s="171"/>
      <c r="H86" s="138"/>
      <c r="I86" s="140">
        <f>ROUND((SUM(I78:I85))/2,2)</f>
        <v>0</v>
      </c>
      <c r="J86" s="139"/>
      <c r="K86" s="139"/>
      <c r="L86" s="138">
        <f>ROUND((SUM(L78:L85))/2,2)</f>
        <v>0</v>
      </c>
      <c r="M86" s="138">
        <f>ROUND((SUM(M78:M85))/2,2)</f>
        <v>0</v>
      </c>
      <c r="N86" s="139"/>
      <c r="O86" s="139"/>
      <c r="P86" s="188"/>
      <c r="Q86" s="9"/>
      <c r="R86" s="9"/>
      <c r="S86" s="188">
        <f>ROUND((SUM(S78:S85))/2,2)</f>
        <v>0</v>
      </c>
      <c r="T86" s="9"/>
      <c r="U86" s="9"/>
      <c r="V86" s="195">
        <f>ROUND((SUM(V78:V85))/2,2)</f>
        <v>0</v>
      </c>
      <c r="W86" s="52"/>
    </row>
    <row r="87" spans="1:26" x14ac:dyDescent="0.3">
      <c r="A87" s="1"/>
      <c r="B87" s="204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6"/>
      <c r="W87" s="52"/>
    </row>
    <row r="88" spans="1:26" x14ac:dyDescent="0.3">
      <c r="A88" s="9"/>
      <c r="B88" s="208"/>
      <c r="C88" s="9"/>
      <c r="D88" s="309" t="s">
        <v>228</v>
      </c>
      <c r="E88" s="309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3"/>
      <c r="W88" s="213"/>
      <c r="X88" s="137"/>
      <c r="Y88" s="137"/>
      <c r="Z88" s="137"/>
    </row>
    <row r="89" spans="1:26" x14ac:dyDescent="0.3">
      <c r="A89" s="9"/>
      <c r="B89" s="208"/>
      <c r="C89" s="172">
        <v>921</v>
      </c>
      <c r="D89" s="312" t="s">
        <v>238</v>
      </c>
      <c r="E89" s="312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93"/>
      <c r="W89" s="213"/>
      <c r="X89" s="137"/>
      <c r="Y89" s="137"/>
      <c r="Z89" s="137"/>
    </row>
    <row r="90" spans="1:26" ht="25.05" customHeight="1" x14ac:dyDescent="0.3">
      <c r="A90" s="179"/>
      <c r="B90" s="209">
        <v>5</v>
      </c>
      <c r="C90" s="180" t="s">
        <v>239</v>
      </c>
      <c r="D90" s="311" t="s">
        <v>240</v>
      </c>
      <c r="E90" s="311"/>
      <c r="F90" s="174" t="s">
        <v>133</v>
      </c>
      <c r="G90" s="175">
        <v>1</v>
      </c>
      <c r="H90" s="174"/>
      <c r="I90" s="174">
        <f>ROUND(G90*(H90),2)</f>
        <v>0</v>
      </c>
      <c r="J90" s="176">
        <f>ROUND(G90*(N90),2)</f>
        <v>60.77</v>
      </c>
      <c r="K90" s="177">
        <f>ROUND(G90*(O90),2)</f>
        <v>0</v>
      </c>
      <c r="L90" s="177">
        <f>ROUND(G90*(H90),2)</f>
        <v>0</v>
      </c>
      <c r="M90" s="177"/>
      <c r="N90" s="177">
        <v>60.77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4"/>
      <c r="W90" s="52"/>
      <c r="Z90">
        <v>0</v>
      </c>
    </row>
    <row r="91" spans="1:26" ht="49.95" customHeight="1" x14ac:dyDescent="0.3">
      <c r="A91" s="179"/>
      <c r="B91" s="209">
        <v>6</v>
      </c>
      <c r="C91" s="180" t="s">
        <v>241</v>
      </c>
      <c r="D91" s="311" t="s">
        <v>279</v>
      </c>
      <c r="E91" s="311"/>
      <c r="F91" s="174" t="s">
        <v>133</v>
      </c>
      <c r="G91" s="175">
        <v>1</v>
      </c>
      <c r="H91" s="174"/>
      <c r="I91" s="174">
        <f>ROUND(G91*(H91),2)</f>
        <v>0</v>
      </c>
      <c r="J91" s="176">
        <f>ROUND(G91*(N91),2)</f>
        <v>581.47</v>
      </c>
      <c r="K91" s="177">
        <f>ROUND(G91*(O91),2)</f>
        <v>0</v>
      </c>
      <c r="L91" s="177">
        <f>ROUND(G91*(H91),2)</f>
        <v>0</v>
      </c>
      <c r="M91" s="177"/>
      <c r="N91" s="177">
        <v>581.47</v>
      </c>
      <c r="O91" s="177"/>
      <c r="P91" s="181"/>
      <c r="Q91" s="181"/>
      <c r="R91" s="181"/>
      <c r="S91" s="178">
        <f>ROUND(G91*(P91),3)</f>
        <v>0</v>
      </c>
      <c r="T91" s="178"/>
      <c r="U91" s="178"/>
      <c r="V91" s="194"/>
      <c r="W91" s="52"/>
      <c r="Z91">
        <v>0</v>
      </c>
    </row>
    <row r="92" spans="1:26" x14ac:dyDescent="0.3">
      <c r="A92" s="9"/>
      <c r="B92" s="208"/>
      <c r="C92" s="172">
        <v>921</v>
      </c>
      <c r="D92" s="312" t="s">
        <v>238</v>
      </c>
      <c r="E92" s="312"/>
      <c r="F92" s="138"/>
      <c r="G92" s="171"/>
      <c r="H92" s="138"/>
      <c r="I92" s="140">
        <f>ROUND((SUM(I89:I91))/1,2)</f>
        <v>0</v>
      </c>
      <c r="J92" s="139"/>
      <c r="K92" s="139"/>
      <c r="L92" s="139">
        <f>ROUND((SUM(L89:L91))/1,2)</f>
        <v>0</v>
      </c>
      <c r="M92" s="139">
        <f>ROUND((SUM(M89:M91))/1,2)</f>
        <v>0</v>
      </c>
      <c r="N92" s="139"/>
      <c r="O92" s="139"/>
      <c r="P92" s="188"/>
      <c r="Q92" s="1"/>
      <c r="R92" s="1"/>
      <c r="S92" s="188">
        <f>ROUND((SUM(S89:S91))/1,2)</f>
        <v>0</v>
      </c>
      <c r="T92" s="2"/>
      <c r="U92" s="2"/>
      <c r="V92" s="195">
        <f>ROUND((SUM(V89:V91))/1,2)</f>
        <v>0</v>
      </c>
      <c r="W92" s="52"/>
    </row>
    <row r="93" spans="1:26" x14ac:dyDescent="0.3">
      <c r="A93" s="1"/>
      <c r="B93" s="204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6"/>
      <c r="W93" s="52"/>
    </row>
    <row r="94" spans="1:26" x14ac:dyDescent="0.3">
      <c r="A94" s="9"/>
      <c r="B94" s="208"/>
      <c r="C94" s="9"/>
      <c r="D94" s="309" t="s">
        <v>228</v>
      </c>
      <c r="E94" s="309"/>
      <c r="F94" s="138"/>
      <c r="G94" s="171"/>
      <c r="H94" s="138"/>
      <c r="I94" s="140">
        <f>ROUND((SUM(I88:I93))/2,2)</f>
        <v>0</v>
      </c>
      <c r="J94" s="139"/>
      <c r="K94" s="139"/>
      <c r="L94" s="139">
        <f>ROUND((SUM(L88:L93))/2,2)</f>
        <v>0</v>
      </c>
      <c r="M94" s="139">
        <f>ROUND((SUM(M88:M93))/2,2)</f>
        <v>0</v>
      </c>
      <c r="N94" s="139"/>
      <c r="O94" s="139"/>
      <c r="P94" s="188"/>
      <c r="Q94" s="1"/>
      <c r="R94" s="1"/>
      <c r="S94" s="188">
        <f>ROUND((SUM(S88:S93))/2,2)</f>
        <v>0</v>
      </c>
      <c r="T94" s="1"/>
      <c r="U94" s="1"/>
      <c r="V94" s="195">
        <f>ROUND((SUM(V88:V93))/2,2)</f>
        <v>0</v>
      </c>
      <c r="W94" s="52"/>
    </row>
    <row r="95" spans="1:26" x14ac:dyDescent="0.3">
      <c r="A95" s="1"/>
      <c r="B95" s="211"/>
      <c r="C95" s="189"/>
      <c r="D95" s="310" t="s">
        <v>66</v>
      </c>
      <c r="E95" s="310"/>
      <c r="F95" s="191"/>
      <c r="G95" s="190"/>
      <c r="H95" s="191"/>
      <c r="I95" s="191">
        <f>ROUND((SUM(I78:I94))/3,2)</f>
        <v>0</v>
      </c>
      <c r="J95" s="217"/>
      <c r="K95" s="217">
        <f>ROUND((SUM(K78:K94))/3,2)</f>
        <v>0</v>
      </c>
      <c r="L95" s="217">
        <f>ROUND((SUM(L78:L94))/3,2)</f>
        <v>0</v>
      </c>
      <c r="M95" s="217">
        <f>ROUND((SUM(M78:M94))/3,2)</f>
        <v>0</v>
      </c>
      <c r="N95" s="217"/>
      <c r="O95" s="217"/>
      <c r="P95" s="190"/>
      <c r="Q95" s="189"/>
      <c r="R95" s="189"/>
      <c r="S95" s="190">
        <f>ROUND((SUM(S78:S94))/3,2)</f>
        <v>0</v>
      </c>
      <c r="T95" s="189"/>
      <c r="U95" s="189"/>
      <c r="V95" s="198">
        <f>ROUND((SUM(V78:V94))/3,2)</f>
        <v>0</v>
      </c>
      <c r="W95" s="52"/>
      <c r="Y95">
        <f>(SUM(Y78:Y94))</f>
        <v>0</v>
      </c>
      <c r="Z95">
        <f>(SUM(Z78:Z94))</f>
        <v>0</v>
      </c>
    </row>
  </sheetData>
  <mergeCells count="62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3:D63"/>
    <mergeCell ref="B67:V67"/>
    <mergeCell ref="H1:I1"/>
    <mergeCell ref="B69:E69"/>
    <mergeCell ref="B70:E70"/>
    <mergeCell ref="B71:E71"/>
    <mergeCell ref="I69:P69"/>
    <mergeCell ref="B55:D55"/>
    <mergeCell ref="B56:D56"/>
    <mergeCell ref="B57:D57"/>
    <mergeCell ref="B59:D59"/>
    <mergeCell ref="B60:D60"/>
    <mergeCell ref="B61:D61"/>
    <mergeCell ref="F31:G31"/>
    <mergeCell ref="B54:C54"/>
    <mergeCell ref="D78:E78"/>
    <mergeCell ref="D79:E79"/>
    <mergeCell ref="D80:E80"/>
    <mergeCell ref="D81:E81"/>
    <mergeCell ref="D82:E82"/>
    <mergeCell ref="D92:E92"/>
    <mergeCell ref="D94:E94"/>
    <mergeCell ref="D95:E95"/>
    <mergeCell ref="D84:E84"/>
    <mergeCell ref="D86:E86"/>
    <mergeCell ref="D88:E88"/>
    <mergeCell ref="D89:E89"/>
    <mergeCell ref="D90:E90"/>
    <mergeCell ref="D91:E91"/>
  </mergeCells>
  <hyperlinks>
    <hyperlink ref="B1:C1" location="A2:A2" tooltip="Klikni na prechod ku Kryciemu listu..." display="Krycí list rozpočtu" xr:uid="{A0B22C3E-09DD-4B87-A28D-8AAE94C8A160}"/>
    <hyperlink ref="E1:F1" location="A54:A54" tooltip="Klikni na prechod ku rekapitulácii..." display="Rekapitulácia rozpočtu" xr:uid="{7FBD1222-2078-448A-9A3B-8BACAF90962A}"/>
    <hyperlink ref="H1:I1" location="B77:B77" tooltip="Klikni na prechod ku Rozpočet..." display="Rozpočet" xr:uid="{61F44EE4-32D2-4496-8C72-BA997AA32368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Vodozádržný systém pri ZŠ v meste Strážske / Kábelový rozvod NN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Rekapitulácia</vt:lpstr>
      <vt:lpstr>Krycí list stavby</vt:lpstr>
      <vt:lpstr>SO 15632</vt:lpstr>
      <vt:lpstr>SO 15633</vt:lpstr>
      <vt:lpstr>SO 15634</vt:lpstr>
      <vt:lpstr>SO 15635</vt:lpstr>
      <vt:lpstr>'SO 15632'!Oblasť_tlače</vt:lpstr>
      <vt:lpstr>'SO 15633'!Oblasť_tlače</vt:lpstr>
      <vt:lpstr>'SO 15634'!Oblasť_tlače</vt:lpstr>
      <vt:lpstr>'SO 15635'!Oblasť_tlače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2022-03-09T13:43:16Z</cp:lastPrinted>
  <dcterms:created xsi:type="dcterms:W3CDTF">2022-03-09T13:26:36Z</dcterms:created>
  <dcterms:modified xsi:type="dcterms:W3CDTF">2022-03-09T13:43:19Z</dcterms:modified>
</cp:coreProperties>
</file>