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Stražské\E mail\"/>
    </mc:Choice>
  </mc:AlternateContent>
  <xr:revisionPtr revIDLastSave="0" documentId="13_ncr:1_{D232787C-A5D1-481F-9B33-DD926C3584B4}" xr6:coauthVersionLast="47" xr6:coauthVersionMax="47" xr10:uidLastSave="{00000000-0000-0000-0000-000000000000}"/>
  <bookViews>
    <workbookView xWindow="28680" yWindow="-120" windowWidth="29040" windowHeight="15840" xr2:uid="{9F21543A-417B-48D0-872E-3C78E32AFC10}"/>
  </bookViews>
  <sheets>
    <sheet name="Rekapitulácia" sheetId="1" r:id="rId1"/>
    <sheet name="Krycí list stavby" sheetId="2" r:id="rId2"/>
    <sheet name="SO 15636" sheetId="3" r:id="rId3"/>
    <sheet name="SO 15637" sheetId="4" r:id="rId4"/>
    <sheet name="SO 15638" sheetId="5" r:id="rId5"/>
    <sheet name="SO 15639" sheetId="6" r:id="rId6"/>
    <sheet name="SO 15640" sheetId="7" r:id="rId7"/>
    <sheet name="SO 15641" sheetId="8" r:id="rId8"/>
  </sheets>
  <definedNames>
    <definedName name="_xlnm.Print_Area" localSheetId="2">'SO 15636'!$B$2:$V$142</definedName>
    <definedName name="_xlnm.Print_Area" localSheetId="3">'SO 15637'!$B$2:$V$110</definedName>
    <definedName name="_xlnm.Print_Area" localSheetId="4">'SO 15638'!$B$2:$V$138</definedName>
    <definedName name="_xlnm.Print_Area" localSheetId="5">'SO 15639'!$B$2:$V$122</definedName>
    <definedName name="_xlnm.Print_Area" localSheetId="6">'SO 15640'!$B$2:$V$95</definedName>
    <definedName name="_xlnm.Print_Area" localSheetId="7">'SO 15641'!$B$2:$V$123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" i="2" l="1"/>
  <c r="I14" i="2"/>
  <c r="E18" i="2"/>
  <c r="E19" i="2"/>
  <c r="D19" i="2"/>
  <c r="C19" i="2"/>
  <c r="D18" i="2"/>
  <c r="C18" i="2"/>
  <c r="F13" i="1"/>
  <c r="E12" i="1"/>
  <c r="D12" i="1"/>
  <c r="E11" i="1"/>
  <c r="D11" i="1"/>
  <c r="E10" i="1"/>
  <c r="D10" i="1"/>
  <c r="E9" i="1"/>
  <c r="D9" i="1"/>
  <c r="E8" i="1"/>
  <c r="D8" i="1"/>
  <c r="E7" i="1"/>
  <c r="E13" i="1" s="1"/>
  <c r="D7" i="1"/>
  <c r="K12" i="1"/>
  <c r="H29" i="8"/>
  <c r="P29" i="8" s="1"/>
  <c r="P17" i="8"/>
  <c r="P16" i="8"/>
  <c r="Y123" i="8"/>
  <c r="Z123" i="8"/>
  <c r="I63" i="8"/>
  <c r="V120" i="8"/>
  <c r="V122" i="8" s="1"/>
  <c r="I64" i="8" s="1"/>
  <c r="K119" i="8"/>
  <c r="J119" i="8"/>
  <c r="S119" i="8"/>
  <c r="S122" i="8" s="1"/>
  <c r="H64" i="8" s="1"/>
  <c r="M119" i="8"/>
  <c r="I119" i="8"/>
  <c r="K118" i="8"/>
  <c r="J118" i="8"/>
  <c r="S118" i="8"/>
  <c r="M118" i="8"/>
  <c r="M120" i="8" s="1"/>
  <c r="F63" i="8" s="1"/>
  <c r="I118" i="8"/>
  <c r="K117" i="8"/>
  <c r="J117" i="8"/>
  <c r="S117" i="8"/>
  <c r="S120" i="8" s="1"/>
  <c r="H63" i="8" s="1"/>
  <c r="L117" i="8"/>
  <c r="I117" i="8"/>
  <c r="S111" i="8"/>
  <c r="H59" i="8" s="1"/>
  <c r="V111" i="8"/>
  <c r="I59" i="8" s="1"/>
  <c r="K110" i="8"/>
  <c r="J110" i="8"/>
  <c r="S110" i="8"/>
  <c r="L110" i="8"/>
  <c r="I110" i="8"/>
  <c r="K109" i="8"/>
  <c r="J109" i="8"/>
  <c r="S109" i="8"/>
  <c r="M109" i="8"/>
  <c r="L109" i="8"/>
  <c r="I109" i="8"/>
  <c r="K108" i="8"/>
  <c r="J108" i="8"/>
  <c r="S108" i="8"/>
  <c r="L108" i="8"/>
  <c r="I108" i="8"/>
  <c r="K107" i="8"/>
  <c r="J107" i="8"/>
  <c r="S107" i="8"/>
  <c r="M107" i="8"/>
  <c r="M111" i="8" s="1"/>
  <c r="F59" i="8" s="1"/>
  <c r="L107" i="8"/>
  <c r="L111" i="8" s="1"/>
  <c r="E59" i="8" s="1"/>
  <c r="I107" i="8"/>
  <c r="S104" i="8"/>
  <c r="H58" i="8" s="1"/>
  <c r="V104" i="8"/>
  <c r="I58" i="8" s="1"/>
  <c r="K103" i="8"/>
  <c r="J103" i="8"/>
  <c r="S103" i="8"/>
  <c r="M103" i="8"/>
  <c r="I103" i="8"/>
  <c r="K102" i="8"/>
  <c r="J102" i="8"/>
  <c r="S102" i="8"/>
  <c r="M102" i="8"/>
  <c r="L102" i="8"/>
  <c r="L104" i="8" s="1"/>
  <c r="E58" i="8" s="1"/>
  <c r="I102" i="8"/>
  <c r="I104" i="8" s="1"/>
  <c r="G58" i="8" s="1"/>
  <c r="I57" i="8"/>
  <c r="V99" i="8"/>
  <c r="K98" i="8"/>
  <c r="J98" i="8"/>
  <c r="S98" i="8"/>
  <c r="S99" i="8" s="1"/>
  <c r="H57" i="8" s="1"/>
  <c r="M98" i="8"/>
  <c r="M99" i="8" s="1"/>
  <c r="F57" i="8" s="1"/>
  <c r="L98" i="8"/>
  <c r="L99" i="8" s="1"/>
  <c r="E57" i="8" s="1"/>
  <c r="I98" i="8"/>
  <c r="I99" i="8" s="1"/>
  <c r="G57" i="8" s="1"/>
  <c r="I56" i="8"/>
  <c r="V95" i="8"/>
  <c r="V113" i="8" s="1"/>
  <c r="I60" i="8" s="1"/>
  <c r="K94" i="8"/>
  <c r="J94" i="8"/>
  <c r="S94" i="8"/>
  <c r="L94" i="8"/>
  <c r="I94" i="8"/>
  <c r="K93" i="8"/>
  <c r="J93" i="8"/>
  <c r="S93" i="8"/>
  <c r="L93" i="8"/>
  <c r="I93" i="8"/>
  <c r="K92" i="8"/>
  <c r="J92" i="8"/>
  <c r="S92" i="8"/>
  <c r="L92" i="8"/>
  <c r="I92" i="8"/>
  <c r="K91" i="8"/>
  <c r="J91" i="8"/>
  <c r="S91" i="8"/>
  <c r="M91" i="8"/>
  <c r="M95" i="8" s="1"/>
  <c r="F56" i="8" s="1"/>
  <c r="L91" i="8"/>
  <c r="I91" i="8"/>
  <c r="K90" i="8"/>
  <c r="J90" i="8"/>
  <c r="S90" i="8"/>
  <c r="L90" i="8"/>
  <c r="I90" i="8"/>
  <c r="K89" i="8"/>
  <c r="J89" i="8"/>
  <c r="S89" i="8"/>
  <c r="L89" i="8"/>
  <c r="I89" i="8"/>
  <c r="K88" i="8"/>
  <c r="J88" i="8"/>
  <c r="S88" i="8"/>
  <c r="L88" i="8"/>
  <c r="I88" i="8"/>
  <c r="K87" i="8"/>
  <c r="J87" i="8"/>
  <c r="S87" i="8"/>
  <c r="L87" i="8"/>
  <c r="I87" i="8"/>
  <c r="K86" i="8"/>
  <c r="J86" i="8"/>
  <c r="S86" i="8"/>
  <c r="L86" i="8"/>
  <c r="I86" i="8"/>
  <c r="K85" i="8"/>
  <c r="J85" i="8"/>
  <c r="S85" i="8"/>
  <c r="L85" i="8"/>
  <c r="I85" i="8"/>
  <c r="K84" i="8"/>
  <c r="J84" i="8"/>
  <c r="S84" i="8"/>
  <c r="L84" i="8"/>
  <c r="L95" i="8" s="1"/>
  <c r="E56" i="8" s="1"/>
  <c r="I84" i="8"/>
  <c r="K83" i="8"/>
  <c r="K123" i="8" s="1"/>
  <c r="J83" i="8"/>
  <c r="S83" i="8"/>
  <c r="L83" i="8"/>
  <c r="I83" i="8"/>
  <c r="P20" i="8"/>
  <c r="K11" i="1"/>
  <c r="P29" i="7"/>
  <c r="H29" i="7"/>
  <c r="P17" i="7"/>
  <c r="P16" i="7"/>
  <c r="Y95" i="7"/>
  <c r="Z95" i="7"/>
  <c r="M94" i="7"/>
  <c r="F61" i="7" s="1"/>
  <c r="D17" i="7" s="1"/>
  <c r="V92" i="7"/>
  <c r="I60" i="7" s="1"/>
  <c r="M92" i="7"/>
  <c r="F60" i="7" s="1"/>
  <c r="K91" i="7"/>
  <c r="J91" i="7"/>
  <c r="S91" i="7"/>
  <c r="L91" i="7"/>
  <c r="I91" i="7"/>
  <c r="K90" i="7"/>
  <c r="J90" i="7"/>
  <c r="S90" i="7"/>
  <c r="L90" i="7"/>
  <c r="I90" i="7"/>
  <c r="I56" i="7"/>
  <c r="V84" i="7"/>
  <c r="M84" i="7"/>
  <c r="F56" i="7" s="1"/>
  <c r="K83" i="7"/>
  <c r="J83" i="7"/>
  <c r="S83" i="7"/>
  <c r="L83" i="7"/>
  <c r="I83" i="7"/>
  <c r="K82" i="7"/>
  <c r="J82" i="7"/>
  <c r="S82" i="7"/>
  <c r="L82" i="7"/>
  <c r="I82" i="7"/>
  <c r="K81" i="7"/>
  <c r="J81" i="7"/>
  <c r="S81" i="7"/>
  <c r="L81" i="7"/>
  <c r="I81" i="7"/>
  <c r="K80" i="7"/>
  <c r="K95" i="7" s="1"/>
  <c r="J80" i="7"/>
  <c r="S80" i="7"/>
  <c r="L80" i="7"/>
  <c r="I80" i="7"/>
  <c r="P20" i="7"/>
  <c r="K10" i="1"/>
  <c r="P29" i="6"/>
  <c r="H29" i="6"/>
  <c r="P17" i="6"/>
  <c r="P16" i="6"/>
  <c r="P20" i="6" s="1"/>
  <c r="Y122" i="6"/>
  <c r="Z122" i="6"/>
  <c r="I63" i="6"/>
  <c r="V119" i="6"/>
  <c r="V121" i="6" s="1"/>
  <c r="I64" i="6" s="1"/>
  <c r="L119" i="6"/>
  <c r="E63" i="6" s="1"/>
  <c r="K118" i="6"/>
  <c r="J118" i="6"/>
  <c r="S118" i="6"/>
  <c r="L118" i="6"/>
  <c r="I118" i="6"/>
  <c r="K117" i="6"/>
  <c r="J117" i="6"/>
  <c r="S117" i="6"/>
  <c r="S119" i="6" s="1"/>
  <c r="H63" i="6" s="1"/>
  <c r="M117" i="6"/>
  <c r="M119" i="6" s="1"/>
  <c r="F63" i="6" s="1"/>
  <c r="L117" i="6"/>
  <c r="I117" i="6"/>
  <c r="S111" i="6"/>
  <c r="H59" i="6" s="1"/>
  <c r="V111" i="6"/>
  <c r="I59" i="6" s="1"/>
  <c r="M111" i="6"/>
  <c r="F59" i="6" s="1"/>
  <c r="K110" i="6"/>
  <c r="J110" i="6"/>
  <c r="S110" i="6"/>
  <c r="L110" i="6"/>
  <c r="L111" i="6" s="1"/>
  <c r="E59" i="6" s="1"/>
  <c r="I110" i="6"/>
  <c r="I111" i="6" s="1"/>
  <c r="G59" i="6" s="1"/>
  <c r="V107" i="6"/>
  <c r="I58" i="6" s="1"/>
  <c r="K106" i="6"/>
  <c r="J106" i="6"/>
  <c r="S106" i="6"/>
  <c r="M106" i="6"/>
  <c r="I106" i="6"/>
  <c r="K105" i="6"/>
  <c r="J105" i="6"/>
  <c r="S105" i="6"/>
  <c r="M105" i="6"/>
  <c r="I105" i="6"/>
  <c r="K104" i="6"/>
  <c r="J104" i="6"/>
  <c r="S104" i="6"/>
  <c r="M104" i="6"/>
  <c r="I104" i="6"/>
  <c r="K103" i="6"/>
  <c r="J103" i="6"/>
  <c r="S103" i="6"/>
  <c r="M103" i="6"/>
  <c r="I103" i="6"/>
  <c r="K102" i="6"/>
  <c r="J102" i="6"/>
  <c r="S102" i="6"/>
  <c r="M102" i="6"/>
  <c r="I102" i="6"/>
  <c r="K101" i="6"/>
  <c r="J101" i="6"/>
  <c r="S101" i="6"/>
  <c r="M101" i="6"/>
  <c r="I101" i="6"/>
  <c r="K100" i="6"/>
  <c r="J100" i="6"/>
  <c r="S100" i="6"/>
  <c r="M100" i="6"/>
  <c r="I100" i="6"/>
  <c r="K99" i="6"/>
  <c r="J99" i="6"/>
  <c r="S99" i="6"/>
  <c r="L99" i="6"/>
  <c r="I99" i="6"/>
  <c r="K98" i="6"/>
  <c r="J98" i="6"/>
  <c r="S98" i="6"/>
  <c r="L98" i="6"/>
  <c r="I98" i="6"/>
  <c r="K97" i="6"/>
  <c r="J97" i="6"/>
  <c r="S97" i="6"/>
  <c r="M97" i="6"/>
  <c r="L97" i="6"/>
  <c r="I97" i="6"/>
  <c r="K96" i="6"/>
  <c r="J96" i="6"/>
  <c r="S96" i="6"/>
  <c r="M96" i="6"/>
  <c r="L96" i="6"/>
  <c r="I96" i="6"/>
  <c r="K95" i="6"/>
  <c r="J95" i="6"/>
  <c r="S95" i="6"/>
  <c r="S107" i="6" s="1"/>
  <c r="H58" i="6" s="1"/>
  <c r="M95" i="6"/>
  <c r="L95" i="6"/>
  <c r="L107" i="6" s="1"/>
  <c r="E58" i="6" s="1"/>
  <c r="I95" i="6"/>
  <c r="S92" i="6"/>
  <c r="H57" i="6" s="1"/>
  <c r="V92" i="6"/>
  <c r="I57" i="6" s="1"/>
  <c r="K91" i="6"/>
  <c r="J91" i="6"/>
  <c r="S91" i="6"/>
  <c r="M91" i="6"/>
  <c r="L91" i="6"/>
  <c r="L92" i="6" s="1"/>
  <c r="E57" i="6" s="1"/>
  <c r="I91" i="6"/>
  <c r="I92" i="6" s="1"/>
  <c r="G57" i="6" s="1"/>
  <c r="V88" i="6"/>
  <c r="I56" i="6" s="1"/>
  <c r="M88" i="6"/>
  <c r="F56" i="6" s="1"/>
  <c r="K87" i="6"/>
  <c r="J87" i="6"/>
  <c r="S87" i="6"/>
  <c r="L87" i="6"/>
  <c r="I87" i="6"/>
  <c r="K86" i="6"/>
  <c r="J86" i="6"/>
  <c r="S86" i="6"/>
  <c r="S88" i="6" s="1"/>
  <c r="H56" i="6" s="1"/>
  <c r="L86" i="6"/>
  <c r="I86" i="6"/>
  <c r="K85" i="6"/>
  <c r="J85" i="6"/>
  <c r="S85" i="6"/>
  <c r="L85" i="6"/>
  <c r="I85" i="6"/>
  <c r="K84" i="6"/>
  <c r="K122" i="6" s="1"/>
  <c r="J84" i="6"/>
  <c r="S84" i="6"/>
  <c r="L84" i="6"/>
  <c r="I84" i="6"/>
  <c r="K83" i="6"/>
  <c r="J83" i="6"/>
  <c r="S83" i="6"/>
  <c r="L83" i="6"/>
  <c r="I83" i="6"/>
  <c r="K9" i="1"/>
  <c r="H29" i="5"/>
  <c r="P29" i="5" s="1"/>
  <c r="P17" i="5"/>
  <c r="P16" i="5"/>
  <c r="Y138" i="5"/>
  <c r="Z138" i="5"/>
  <c r="V137" i="5"/>
  <c r="I65" i="5" s="1"/>
  <c r="I64" i="5"/>
  <c r="V135" i="5"/>
  <c r="K134" i="5"/>
  <c r="J134" i="5"/>
  <c r="S134" i="5"/>
  <c r="S137" i="5" s="1"/>
  <c r="H65" i="5" s="1"/>
  <c r="M134" i="5"/>
  <c r="I134" i="5"/>
  <c r="K133" i="5"/>
  <c r="J133" i="5"/>
  <c r="S133" i="5"/>
  <c r="M133" i="5"/>
  <c r="I133" i="5"/>
  <c r="K132" i="5"/>
  <c r="J132" i="5"/>
  <c r="S132" i="5"/>
  <c r="M132" i="5"/>
  <c r="I132" i="5"/>
  <c r="K131" i="5"/>
  <c r="J131" i="5"/>
  <c r="S131" i="5"/>
  <c r="S135" i="5" s="1"/>
  <c r="H64" i="5" s="1"/>
  <c r="L131" i="5"/>
  <c r="L135" i="5" s="1"/>
  <c r="E64" i="5" s="1"/>
  <c r="I131" i="5"/>
  <c r="I60" i="5"/>
  <c r="V125" i="5"/>
  <c r="K124" i="5"/>
  <c r="J124" i="5"/>
  <c r="S124" i="5"/>
  <c r="L124" i="5"/>
  <c r="I124" i="5"/>
  <c r="K123" i="5"/>
  <c r="J123" i="5"/>
  <c r="S123" i="5"/>
  <c r="L123" i="5"/>
  <c r="I123" i="5"/>
  <c r="K122" i="5"/>
  <c r="J122" i="5"/>
  <c r="S122" i="5"/>
  <c r="S125" i="5" s="1"/>
  <c r="H60" i="5" s="1"/>
  <c r="M122" i="5"/>
  <c r="M125" i="5" s="1"/>
  <c r="F60" i="5" s="1"/>
  <c r="L122" i="5"/>
  <c r="I122" i="5"/>
  <c r="V119" i="5"/>
  <c r="I59" i="5" s="1"/>
  <c r="K118" i="5"/>
  <c r="J118" i="5"/>
  <c r="S118" i="5"/>
  <c r="M118" i="5"/>
  <c r="I118" i="5"/>
  <c r="K117" i="5"/>
  <c r="J117" i="5"/>
  <c r="S117" i="5"/>
  <c r="S119" i="5" s="1"/>
  <c r="H59" i="5" s="1"/>
  <c r="M117" i="5"/>
  <c r="M119" i="5" s="1"/>
  <c r="F59" i="5" s="1"/>
  <c r="L117" i="5"/>
  <c r="L119" i="5" s="1"/>
  <c r="E59" i="5" s="1"/>
  <c r="I117" i="5"/>
  <c r="I58" i="5"/>
  <c r="V114" i="5"/>
  <c r="K113" i="5"/>
  <c r="J113" i="5"/>
  <c r="S113" i="5"/>
  <c r="L113" i="5"/>
  <c r="I113" i="5"/>
  <c r="K112" i="5"/>
  <c r="J112" i="5"/>
  <c r="S112" i="5"/>
  <c r="S114" i="5" s="1"/>
  <c r="H58" i="5" s="1"/>
  <c r="M112" i="5"/>
  <c r="M114" i="5" s="1"/>
  <c r="F58" i="5" s="1"/>
  <c r="L112" i="5"/>
  <c r="I112" i="5"/>
  <c r="K111" i="5"/>
  <c r="J111" i="5"/>
  <c r="S111" i="5"/>
  <c r="L111" i="5"/>
  <c r="L114" i="5" s="1"/>
  <c r="E58" i="5" s="1"/>
  <c r="I111" i="5"/>
  <c r="V108" i="5"/>
  <c r="I57" i="5" s="1"/>
  <c r="K107" i="5"/>
  <c r="J107" i="5"/>
  <c r="S107" i="5"/>
  <c r="M107" i="5"/>
  <c r="L107" i="5"/>
  <c r="I107" i="5"/>
  <c r="K106" i="5"/>
  <c r="J106" i="5"/>
  <c r="S106" i="5"/>
  <c r="S108" i="5" s="1"/>
  <c r="H57" i="5" s="1"/>
  <c r="M106" i="5"/>
  <c r="L106" i="5"/>
  <c r="L108" i="5" s="1"/>
  <c r="E57" i="5" s="1"/>
  <c r="I106" i="5"/>
  <c r="I108" i="5" s="1"/>
  <c r="G57" i="5" s="1"/>
  <c r="I56" i="5"/>
  <c r="V103" i="5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L100" i="5"/>
  <c r="I100" i="5"/>
  <c r="K99" i="5"/>
  <c r="J99" i="5"/>
  <c r="S99" i="5"/>
  <c r="M99" i="5"/>
  <c r="L99" i="5"/>
  <c r="I99" i="5"/>
  <c r="K98" i="5"/>
  <c r="J98" i="5"/>
  <c r="S98" i="5"/>
  <c r="L98" i="5"/>
  <c r="I98" i="5"/>
  <c r="K97" i="5"/>
  <c r="J97" i="5"/>
  <c r="S97" i="5"/>
  <c r="L97" i="5"/>
  <c r="I97" i="5"/>
  <c r="K96" i="5"/>
  <c r="J96" i="5"/>
  <c r="S96" i="5"/>
  <c r="L96" i="5"/>
  <c r="I96" i="5"/>
  <c r="K95" i="5"/>
  <c r="J95" i="5"/>
  <c r="S95" i="5"/>
  <c r="M95" i="5"/>
  <c r="L95" i="5"/>
  <c r="I95" i="5"/>
  <c r="K94" i="5"/>
  <c r="J94" i="5"/>
  <c r="S94" i="5"/>
  <c r="L94" i="5"/>
  <c r="I94" i="5"/>
  <c r="K93" i="5"/>
  <c r="J93" i="5"/>
  <c r="S93" i="5"/>
  <c r="L93" i="5"/>
  <c r="I93" i="5"/>
  <c r="K92" i="5"/>
  <c r="J92" i="5"/>
  <c r="S92" i="5"/>
  <c r="L92" i="5"/>
  <c r="I92" i="5"/>
  <c r="K91" i="5"/>
  <c r="J91" i="5"/>
  <c r="S91" i="5"/>
  <c r="L91" i="5"/>
  <c r="I91" i="5"/>
  <c r="K90" i="5"/>
  <c r="J90" i="5"/>
  <c r="S90" i="5"/>
  <c r="L90" i="5"/>
  <c r="I90" i="5"/>
  <c r="K89" i="5"/>
  <c r="J89" i="5"/>
  <c r="S89" i="5"/>
  <c r="L89" i="5"/>
  <c r="I89" i="5"/>
  <c r="K88" i="5"/>
  <c r="J88" i="5"/>
  <c r="S88" i="5"/>
  <c r="S103" i="5" s="1"/>
  <c r="H56" i="5" s="1"/>
  <c r="L88" i="5"/>
  <c r="I88" i="5"/>
  <c r="K87" i="5"/>
  <c r="J87" i="5"/>
  <c r="S87" i="5"/>
  <c r="L87" i="5"/>
  <c r="I87" i="5"/>
  <c r="K86" i="5"/>
  <c r="K138" i="5" s="1"/>
  <c r="J86" i="5"/>
  <c r="S86" i="5"/>
  <c r="L86" i="5"/>
  <c r="I86" i="5"/>
  <c r="K85" i="5"/>
  <c r="J85" i="5"/>
  <c r="S85" i="5"/>
  <c r="M85" i="5"/>
  <c r="L85" i="5"/>
  <c r="I85" i="5"/>
  <c r="K84" i="5"/>
  <c r="J84" i="5"/>
  <c r="S84" i="5"/>
  <c r="M84" i="5"/>
  <c r="L84" i="5"/>
  <c r="I84" i="5"/>
  <c r="P20" i="5"/>
  <c r="K8" i="1"/>
  <c r="H29" i="4"/>
  <c r="P29" i="4" s="1"/>
  <c r="P17" i="4"/>
  <c r="P16" i="4"/>
  <c r="Y110" i="4"/>
  <c r="Z110" i="4"/>
  <c r="I58" i="4"/>
  <c r="V107" i="4"/>
  <c r="M107" i="4"/>
  <c r="F58" i="4" s="1"/>
  <c r="K106" i="4"/>
  <c r="J106" i="4"/>
  <c r="S106" i="4"/>
  <c r="S107" i="4" s="1"/>
  <c r="H58" i="4" s="1"/>
  <c r="L106" i="4"/>
  <c r="L107" i="4" s="1"/>
  <c r="E58" i="4" s="1"/>
  <c r="I106" i="4"/>
  <c r="I107" i="4" s="1"/>
  <c r="G58" i="4" s="1"/>
  <c r="S103" i="4"/>
  <c r="H57" i="4" s="1"/>
  <c r="V103" i="4"/>
  <c r="I57" i="4" s="1"/>
  <c r="K102" i="4"/>
  <c r="J102" i="4"/>
  <c r="S102" i="4"/>
  <c r="M102" i="4"/>
  <c r="M103" i="4" s="1"/>
  <c r="F57" i="4" s="1"/>
  <c r="L102" i="4"/>
  <c r="I102" i="4"/>
  <c r="K101" i="4"/>
  <c r="J101" i="4"/>
  <c r="S101" i="4"/>
  <c r="L101" i="4"/>
  <c r="I101" i="4"/>
  <c r="I103" i="4" s="1"/>
  <c r="G57" i="4" s="1"/>
  <c r="I56" i="4"/>
  <c r="V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L89" i="4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K85" i="4"/>
  <c r="J85" i="4"/>
  <c r="S85" i="4"/>
  <c r="L85" i="4"/>
  <c r="I85" i="4"/>
  <c r="K84" i="4"/>
  <c r="J84" i="4"/>
  <c r="S84" i="4"/>
  <c r="L84" i="4"/>
  <c r="I84" i="4"/>
  <c r="K83" i="4"/>
  <c r="J83" i="4"/>
  <c r="S83" i="4"/>
  <c r="L83" i="4"/>
  <c r="I83" i="4"/>
  <c r="K82" i="4"/>
  <c r="J82" i="4"/>
  <c r="S82" i="4"/>
  <c r="L82" i="4"/>
  <c r="I82" i="4"/>
  <c r="K81" i="4"/>
  <c r="J81" i="4"/>
  <c r="S81" i="4"/>
  <c r="L81" i="4"/>
  <c r="I81" i="4"/>
  <c r="K80" i="4"/>
  <c r="J80" i="4"/>
  <c r="S80" i="4"/>
  <c r="L80" i="4"/>
  <c r="I80" i="4"/>
  <c r="K79" i="4"/>
  <c r="J79" i="4"/>
  <c r="S79" i="4"/>
  <c r="L79" i="4"/>
  <c r="I79" i="4"/>
  <c r="K78" i="4"/>
  <c r="K110" i="4" s="1"/>
  <c r="J78" i="4"/>
  <c r="S78" i="4"/>
  <c r="S98" i="4" s="1"/>
  <c r="H56" i="4" s="1"/>
  <c r="M78" i="4"/>
  <c r="L78" i="4"/>
  <c r="I78" i="4"/>
  <c r="P20" i="4"/>
  <c r="K7" i="1"/>
  <c r="H29" i="3"/>
  <c r="P29" i="3" s="1"/>
  <c r="P17" i="3"/>
  <c r="P16" i="3"/>
  <c r="Y142" i="3"/>
  <c r="Z142" i="3"/>
  <c r="V139" i="3"/>
  <c r="I60" i="3" s="1"/>
  <c r="M139" i="3"/>
  <c r="F60" i="3" s="1"/>
  <c r="K138" i="3"/>
  <c r="J138" i="3"/>
  <c r="S138" i="3"/>
  <c r="L138" i="3"/>
  <c r="I138" i="3"/>
  <c r="K137" i="3"/>
  <c r="J137" i="3"/>
  <c r="S137" i="3"/>
  <c r="S139" i="3" s="1"/>
  <c r="H60" i="3" s="1"/>
  <c r="L137" i="3"/>
  <c r="L139" i="3" s="1"/>
  <c r="E60" i="3" s="1"/>
  <c r="I137" i="3"/>
  <c r="I139" i="3" s="1"/>
  <c r="G60" i="3" s="1"/>
  <c r="I59" i="3"/>
  <c r="V134" i="3"/>
  <c r="K133" i="3"/>
  <c r="J133" i="3"/>
  <c r="S133" i="3"/>
  <c r="M133" i="3"/>
  <c r="I133" i="3"/>
  <c r="K132" i="3"/>
  <c r="J132" i="3"/>
  <c r="S132" i="3"/>
  <c r="L132" i="3"/>
  <c r="I132" i="3"/>
  <c r="K131" i="3"/>
  <c r="J131" i="3"/>
  <c r="S131" i="3"/>
  <c r="S134" i="3" s="1"/>
  <c r="H59" i="3" s="1"/>
  <c r="M131" i="3"/>
  <c r="M134" i="3" s="1"/>
  <c r="F59" i="3" s="1"/>
  <c r="L131" i="3"/>
  <c r="I131" i="3"/>
  <c r="I58" i="3"/>
  <c r="V128" i="3"/>
  <c r="K127" i="3"/>
  <c r="J127" i="3"/>
  <c r="S127" i="3"/>
  <c r="M127" i="3"/>
  <c r="I127" i="3"/>
  <c r="K126" i="3"/>
  <c r="J126" i="3"/>
  <c r="S126" i="3"/>
  <c r="M126" i="3"/>
  <c r="I126" i="3"/>
  <c r="K125" i="3"/>
  <c r="J125" i="3"/>
  <c r="S125" i="3"/>
  <c r="M125" i="3"/>
  <c r="I125" i="3"/>
  <c r="K124" i="3"/>
  <c r="J124" i="3"/>
  <c r="S124" i="3"/>
  <c r="M124" i="3"/>
  <c r="I124" i="3"/>
  <c r="K123" i="3"/>
  <c r="J123" i="3"/>
  <c r="S123" i="3"/>
  <c r="M123" i="3"/>
  <c r="I123" i="3"/>
  <c r="K122" i="3"/>
  <c r="J122" i="3"/>
  <c r="S122" i="3"/>
  <c r="M122" i="3"/>
  <c r="I122" i="3"/>
  <c r="K121" i="3"/>
  <c r="J121" i="3"/>
  <c r="S121" i="3"/>
  <c r="M121" i="3"/>
  <c r="I121" i="3"/>
  <c r="K120" i="3"/>
  <c r="J120" i="3"/>
  <c r="S120" i="3"/>
  <c r="M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M115" i="3"/>
  <c r="I115" i="3"/>
  <c r="K114" i="3"/>
  <c r="J114" i="3"/>
  <c r="S114" i="3"/>
  <c r="L114" i="3"/>
  <c r="I114" i="3"/>
  <c r="K113" i="3"/>
  <c r="J113" i="3"/>
  <c r="S113" i="3"/>
  <c r="L113" i="3"/>
  <c r="I113" i="3"/>
  <c r="K112" i="3"/>
  <c r="J112" i="3"/>
  <c r="S112" i="3"/>
  <c r="L112" i="3"/>
  <c r="I112" i="3"/>
  <c r="K111" i="3"/>
  <c r="J111" i="3"/>
  <c r="S111" i="3"/>
  <c r="L111" i="3"/>
  <c r="I111" i="3"/>
  <c r="K110" i="3"/>
  <c r="J110" i="3"/>
  <c r="S110" i="3"/>
  <c r="L110" i="3"/>
  <c r="I110" i="3"/>
  <c r="K109" i="3"/>
  <c r="J109" i="3"/>
  <c r="S109" i="3"/>
  <c r="S128" i="3" s="1"/>
  <c r="H58" i="3" s="1"/>
  <c r="L109" i="3"/>
  <c r="I109" i="3"/>
  <c r="H57" i="3"/>
  <c r="S106" i="3"/>
  <c r="V106" i="3"/>
  <c r="I57" i="3" s="1"/>
  <c r="M106" i="3"/>
  <c r="F57" i="3" s="1"/>
  <c r="K105" i="3"/>
  <c r="J105" i="3"/>
  <c r="S105" i="3"/>
  <c r="M105" i="3"/>
  <c r="L105" i="3"/>
  <c r="L106" i="3" s="1"/>
  <c r="E57" i="3" s="1"/>
  <c r="I105" i="3"/>
  <c r="I106" i="3" s="1"/>
  <c r="G57" i="3" s="1"/>
  <c r="V102" i="3"/>
  <c r="I56" i="3" s="1"/>
  <c r="K101" i="3"/>
  <c r="J101" i="3"/>
  <c r="S101" i="3"/>
  <c r="L101" i="3"/>
  <c r="I101" i="3"/>
  <c r="K100" i="3"/>
  <c r="J100" i="3"/>
  <c r="S100" i="3"/>
  <c r="L100" i="3"/>
  <c r="I100" i="3"/>
  <c r="K99" i="3"/>
  <c r="J99" i="3"/>
  <c r="S99" i="3"/>
  <c r="M99" i="3"/>
  <c r="L99" i="3"/>
  <c r="I99" i="3"/>
  <c r="K98" i="3"/>
  <c r="J98" i="3"/>
  <c r="S98" i="3"/>
  <c r="L98" i="3"/>
  <c r="I98" i="3"/>
  <c r="K97" i="3"/>
  <c r="J97" i="3"/>
  <c r="S97" i="3"/>
  <c r="L97" i="3"/>
  <c r="I97" i="3"/>
  <c r="K96" i="3"/>
  <c r="J96" i="3"/>
  <c r="S96" i="3"/>
  <c r="L96" i="3"/>
  <c r="I96" i="3"/>
  <c r="K95" i="3"/>
  <c r="J95" i="3"/>
  <c r="S95" i="3"/>
  <c r="L95" i="3"/>
  <c r="I95" i="3"/>
  <c r="K94" i="3"/>
  <c r="J94" i="3"/>
  <c r="S94" i="3"/>
  <c r="L94" i="3"/>
  <c r="I94" i="3"/>
  <c r="K93" i="3"/>
  <c r="J93" i="3"/>
  <c r="S93" i="3"/>
  <c r="L93" i="3"/>
  <c r="I93" i="3"/>
  <c r="K92" i="3"/>
  <c r="J92" i="3"/>
  <c r="S92" i="3"/>
  <c r="L92" i="3"/>
  <c r="I92" i="3"/>
  <c r="K91" i="3"/>
  <c r="J91" i="3"/>
  <c r="S91" i="3"/>
  <c r="L91" i="3"/>
  <c r="I91" i="3"/>
  <c r="K90" i="3"/>
  <c r="J90" i="3"/>
  <c r="S90" i="3"/>
  <c r="M90" i="3"/>
  <c r="L90" i="3"/>
  <c r="I90" i="3"/>
  <c r="K89" i="3"/>
  <c r="J89" i="3"/>
  <c r="S89" i="3"/>
  <c r="L89" i="3"/>
  <c r="I89" i="3"/>
  <c r="K88" i="3"/>
  <c r="J88" i="3"/>
  <c r="S88" i="3"/>
  <c r="L88" i="3"/>
  <c r="I88" i="3"/>
  <c r="K87" i="3"/>
  <c r="J87" i="3"/>
  <c r="S87" i="3"/>
  <c r="L87" i="3"/>
  <c r="I87" i="3"/>
  <c r="K86" i="3"/>
  <c r="J86" i="3"/>
  <c r="S86" i="3"/>
  <c r="L86" i="3"/>
  <c r="I86" i="3"/>
  <c r="K85" i="3"/>
  <c r="J85" i="3"/>
  <c r="S85" i="3"/>
  <c r="M85" i="3"/>
  <c r="L85" i="3"/>
  <c r="I85" i="3"/>
  <c r="K84" i="3"/>
  <c r="J84" i="3"/>
  <c r="S84" i="3"/>
  <c r="M84" i="3"/>
  <c r="L84" i="3"/>
  <c r="I84" i="3"/>
  <c r="K83" i="3"/>
  <c r="J83" i="3"/>
  <c r="S83" i="3"/>
  <c r="M83" i="3"/>
  <c r="L83" i="3"/>
  <c r="I83" i="3"/>
  <c r="K82" i="3"/>
  <c r="J82" i="3"/>
  <c r="S82" i="3"/>
  <c r="L82" i="3"/>
  <c r="I82" i="3"/>
  <c r="K81" i="3"/>
  <c r="J81" i="3"/>
  <c r="S81" i="3"/>
  <c r="M81" i="3"/>
  <c r="L81" i="3"/>
  <c r="I81" i="3"/>
  <c r="K80" i="3"/>
  <c r="K142" i="3" s="1"/>
  <c r="J80" i="3"/>
  <c r="S80" i="3"/>
  <c r="L80" i="3"/>
  <c r="I80" i="3"/>
  <c r="P20" i="3"/>
  <c r="I95" i="8" l="1"/>
  <c r="G56" i="8" s="1"/>
  <c r="M104" i="8"/>
  <c r="F58" i="8" s="1"/>
  <c r="I111" i="8"/>
  <c r="G59" i="8" s="1"/>
  <c r="L120" i="8"/>
  <c r="E63" i="8" s="1"/>
  <c r="L84" i="7"/>
  <c r="E56" i="7" s="1"/>
  <c r="I84" i="7"/>
  <c r="G56" i="7" s="1"/>
  <c r="L92" i="7"/>
  <c r="E60" i="7" s="1"/>
  <c r="L88" i="6"/>
  <c r="E56" i="6" s="1"/>
  <c r="I107" i="6"/>
  <c r="G58" i="6" s="1"/>
  <c r="I88" i="6"/>
  <c r="G56" i="6" s="1"/>
  <c r="M107" i="6"/>
  <c r="F58" i="6" s="1"/>
  <c r="L121" i="6"/>
  <c r="E64" i="6" s="1"/>
  <c r="C17" i="6" s="1"/>
  <c r="C17" i="2" s="1"/>
  <c r="M108" i="5"/>
  <c r="F57" i="5" s="1"/>
  <c r="I125" i="5"/>
  <c r="G60" i="5" s="1"/>
  <c r="M135" i="5"/>
  <c r="F64" i="5" s="1"/>
  <c r="I114" i="5"/>
  <c r="G58" i="5" s="1"/>
  <c r="L125" i="5"/>
  <c r="E60" i="5" s="1"/>
  <c r="I119" i="5"/>
  <c r="G59" i="5" s="1"/>
  <c r="I135" i="5"/>
  <c r="G64" i="5" s="1"/>
  <c r="L103" i="4"/>
  <c r="E57" i="4" s="1"/>
  <c r="I128" i="3"/>
  <c r="G58" i="3" s="1"/>
  <c r="L128" i="3"/>
  <c r="E58" i="3" s="1"/>
  <c r="I134" i="3"/>
  <c r="G59" i="3" s="1"/>
  <c r="L102" i="3"/>
  <c r="E56" i="3" s="1"/>
  <c r="L134" i="3"/>
  <c r="E59" i="3" s="1"/>
  <c r="M102" i="3"/>
  <c r="F56" i="3" s="1"/>
  <c r="M128" i="3"/>
  <c r="F58" i="3" s="1"/>
  <c r="I20" i="2"/>
  <c r="D13" i="1"/>
  <c r="I17" i="2" s="1"/>
  <c r="L113" i="8"/>
  <c r="E60" i="8" s="1"/>
  <c r="C15" i="8" s="1"/>
  <c r="S95" i="8"/>
  <c r="H56" i="8" s="1"/>
  <c r="M122" i="8"/>
  <c r="F64" i="8" s="1"/>
  <c r="D16" i="8" s="1"/>
  <c r="I113" i="8"/>
  <c r="G60" i="8" s="1"/>
  <c r="E15" i="8" s="1"/>
  <c r="I120" i="8"/>
  <c r="G63" i="8" s="1"/>
  <c r="V123" i="8"/>
  <c r="I66" i="8" s="1"/>
  <c r="M113" i="8"/>
  <c r="F60" i="8" s="1"/>
  <c r="D15" i="8" s="1"/>
  <c r="L94" i="7"/>
  <c r="E61" i="7" s="1"/>
  <c r="C17" i="7" s="1"/>
  <c r="I86" i="7"/>
  <c r="G57" i="7" s="1"/>
  <c r="E15" i="7" s="1"/>
  <c r="S92" i="7"/>
  <c r="H60" i="7" s="1"/>
  <c r="L86" i="7"/>
  <c r="E57" i="7" s="1"/>
  <c r="C15" i="7" s="1"/>
  <c r="S84" i="7"/>
  <c r="H56" i="7" s="1"/>
  <c r="M86" i="7"/>
  <c r="F57" i="7" s="1"/>
  <c r="D15" i="7" s="1"/>
  <c r="V94" i="7"/>
  <c r="I61" i="7" s="1"/>
  <c r="M95" i="7"/>
  <c r="F63" i="7" s="1"/>
  <c r="V86" i="7"/>
  <c r="I57" i="7" s="1"/>
  <c r="I92" i="7"/>
  <c r="G60" i="7" s="1"/>
  <c r="S121" i="6"/>
  <c r="H64" i="6" s="1"/>
  <c r="M92" i="6"/>
  <c r="F57" i="6" s="1"/>
  <c r="I113" i="6"/>
  <c r="G60" i="6" s="1"/>
  <c r="E15" i="6" s="1"/>
  <c r="L113" i="6"/>
  <c r="E60" i="6" s="1"/>
  <c r="C15" i="6" s="1"/>
  <c r="M121" i="6"/>
  <c r="F64" i="6" s="1"/>
  <c r="D17" i="6" s="1"/>
  <c r="D17" i="2" s="1"/>
  <c r="V113" i="6"/>
  <c r="I60" i="6" s="1"/>
  <c r="S113" i="6"/>
  <c r="H60" i="6" s="1"/>
  <c r="I119" i="6"/>
  <c r="G63" i="6" s="1"/>
  <c r="S127" i="5"/>
  <c r="H61" i="5" s="1"/>
  <c r="M103" i="5"/>
  <c r="F56" i="5" s="1"/>
  <c r="L137" i="5"/>
  <c r="E65" i="5" s="1"/>
  <c r="C16" i="5" s="1"/>
  <c r="L103" i="5"/>
  <c r="E56" i="5" s="1"/>
  <c r="M137" i="5"/>
  <c r="F65" i="5" s="1"/>
  <c r="D16" i="5" s="1"/>
  <c r="D16" i="2" s="1"/>
  <c r="V127" i="5"/>
  <c r="I61" i="5" s="1"/>
  <c r="I103" i="5"/>
  <c r="G56" i="5" s="1"/>
  <c r="L109" i="4"/>
  <c r="E59" i="4" s="1"/>
  <c r="C15" i="4" s="1"/>
  <c r="I98" i="4"/>
  <c r="G56" i="4" s="1"/>
  <c r="M109" i="4"/>
  <c r="F59" i="4" s="1"/>
  <c r="D15" i="4" s="1"/>
  <c r="L98" i="4"/>
  <c r="E56" i="4" s="1"/>
  <c r="S109" i="4"/>
  <c r="H59" i="4" s="1"/>
  <c r="M98" i="4"/>
  <c r="F56" i="4" s="1"/>
  <c r="V109" i="4"/>
  <c r="I59" i="4" s="1"/>
  <c r="S110" i="4"/>
  <c r="H61" i="4" s="1"/>
  <c r="L141" i="3"/>
  <c r="E61" i="3" s="1"/>
  <c r="C15" i="3" s="1"/>
  <c r="S102" i="3"/>
  <c r="H56" i="3" s="1"/>
  <c r="V141" i="3"/>
  <c r="I61" i="3" s="1"/>
  <c r="I102" i="3"/>
  <c r="G56" i="3" s="1"/>
  <c r="L122" i="8" l="1"/>
  <c r="E64" i="8" s="1"/>
  <c r="C16" i="8" s="1"/>
  <c r="C16" i="2" s="1"/>
  <c r="I94" i="7"/>
  <c r="G61" i="7" s="1"/>
  <c r="E17" i="7" s="1"/>
  <c r="E22" i="7" s="1"/>
  <c r="I127" i="5"/>
  <c r="G61" i="5" s="1"/>
  <c r="E15" i="5" s="1"/>
  <c r="P23" i="5" s="1"/>
  <c r="I137" i="5"/>
  <c r="G65" i="5" s="1"/>
  <c r="E16" i="5" s="1"/>
  <c r="L127" i="5"/>
  <c r="E61" i="5" s="1"/>
  <c r="C15" i="5" s="1"/>
  <c r="C15" i="2"/>
  <c r="M141" i="3"/>
  <c r="F61" i="3" s="1"/>
  <c r="D15" i="3" s="1"/>
  <c r="D15" i="2" s="1"/>
  <c r="L123" i="8"/>
  <c r="E66" i="8" s="1"/>
  <c r="S113" i="8"/>
  <c r="H60" i="8" s="1"/>
  <c r="M123" i="8"/>
  <c r="F66" i="8" s="1"/>
  <c r="I122" i="8"/>
  <c r="P23" i="7"/>
  <c r="E20" i="7"/>
  <c r="S94" i="7"/>
  <c r="H61" i="7" s="1"/>
  <c r="E21" i="7"/>
  <c r="E23" i="7"/>
  <c r="V95" i="7"/>
  <c r="I63" i="7" s="1"/>
  <c r="S86" i="7"/>
  <c r="P22" i="7"/>
  <c r="I95" i="7"/>
  <c r="L95" i="7"/>
  <c r="E63" i="7" s="1"/>
  <c r="V122" i="6"/>
  <c r="I66" i="6" s="1"/>
  <c r="L122" i="6"/>
  <c r="E66" i="6" s="1"/>
  <c r="I121" i="6"/>
  <c r="G64" i="6" s="1"/>
  <c r="E17" i="6" s="1"/>
  <c r="M122" i="6"/>
  <c r="F66" i="6" s="1"/>
  <c r="M113" i="6"/>
  <c r="F60" i="6" s="1"/>
  <c r="D15" i="6" s="1"/>
  <c r="S122" i="6"/>
  <c r="H66" i="6" s="1"/>
  <c r="V138" i="5"/>
  <c r="I67" i="5" s="1"/>
  <c r="M127" i="5"/>
  <c r="F61" i="5" s="1"/>
  <c r="D15" i="5" s="1"/>
  <c r="L138" i="5"/>
  <c r="E67" i="5" s="1"/>
  <c r="S138" i="5"/>
  <c r="H67" i="5" s="1"/>
  <c r="M138" i="5"/>
  <c r="F67" i="5" s="1"/>
  <c r="L110" i="4"/>
  <c r="E61" i="4" s="1"/>
  <c r="I109" i="4"/>
  <c r="G59" i="4" s="1"/>
  <c r="E15" i="4" s="1"/>
  <c r="V110" i="4"/>
  <c r="I61" i="4" s="1"/>
  <c r="M110" i="4"/>
  <c r="F61" i="4" s="1"/>
  <c r="I141" i="3"/>
  <c r="G61" i="3" s="1"/>
  <c r="E15" i="3" s="1"/>
  <c r="S141" i="3"/>
  <c r="H61" i="3" s="1"/>
  <c r="V142" i="3"/>
  <c r="I63" i="3" s="1"/>
  <c r="M142" i="3"/>
  <c r="F63" i="3" s="1"/>
  <c r="L142" i="3"/>
  <c r="E63" i="3" s="1"/>
  <c r="S142" i="3"/>
  <c r="H63" i="3" s="1"/>
  <c r="G63" i="7" l="1"/>
  <c r="B11" i="1"/>
  <c r="P21" i="7"/>
  <c r="P25" i="7" s="1"/>
  <c r="P21" i="6"/>
  <c r="E17" i="2"/>
  <c r="P21" i="5"/>
  <c r="P22" i="5"/>
  <c r="I138" i="5"/>
  <c r="E20" i="5"/>
  <c r="E21" i="5"/>
  <c r="E15" i="2"/>
  <c r="E22" i="5"/>
  <c r="E23" i="5"/>
  <c r="G64" i="8"/>
  <c r="E16" i="8" s="1"/>
  <c r="E16" i="2" s="1"/>
  <c r="I123" i="8"/>
  <c r="S123" i="8"/>
  <c r="H66" i="8" s="1"/>
  <c r="H57" i="7"/>
  <c r="S95" i="7"/>
  <c r="H63" i="7" s="1"/>
  <c r="P23" i="6"/>
  <c r="I122" i="6"/>
  <c r="P22" i="6"/>
  <c r="E20" i="6"/>
  <c r="E21" i="6"/>
  <c r="E23" i="6"/>
  <c r="E22" i="6"/>
  <c r="E22" i="4"/>
  <c r="P21" i="4"/>
  <c r="E21" i="4"/>
  <c r="E20" i="4"/>
  <c r="P23" i="4"/>
  <c r="P22" i="4"/>
  <c r="E23" i="4"/>
  <c r="I110" i="4"/>
  <c r="P22" i="3"/>
  <c r="E20" i="3"/>
  <c r="P21" i="3"/>
  <c r="P23" i="3"/>
  <c r="E23" i="3"/>
  <c r="E21" i="3"/>
  <c r="E22" i="3"/>
  <c r="I142" i="3"/>
  <c r="E20" i="2" l="1"/>
  <c r="G66" i="8"/>
  <c r="B12" i="1"/>
  <c r="P27" i="7"/>
  <c r="C11" i="1"/>
  <c r="G11" i="1" s="1"/>
  <c r="P25" i="6"/>
  <c r="C10" i="1" s="1"/>
  <c r="E24" i="2"/>
  <c r="I24" i="2"/>
  <c r="G66" i="6"/>
  <c r="B10" i="1"/>
  <c r="G10" i="1" s="1"/>
  <c r="P25" i="5"/>
  <c r="E23" i="2"/>
  <c r="G67" i="5"/>
  <c r="B9" i="1"/>
  <c r="G61" i="4"/>
  <c r="B8" i="1"/>
  <c r="G63" i="3"/>
  <c r="B7" i="1"/>
  <c r="P25" i="3"/>
  <c r="E20" i="8"/>
  <c r="P21" i="8"/>
  <c r="I22" i="2" s="1"/>
  <c r="E22" i="8"/>
  <c r="P23" i="8"/>
  <c r="E21" i="8"/>
  <c r="E22" i="2" s="1"/>
  <c r="E23" i="8"/>
  <c r="P22" i="8"/>
  <c r="I23" i="2" s="1"/>
  <c r="P27" i="6"/>
  <c r="P25" i="4"/>
  <c r="H28" i="7" l="1"/>
  <c r="P28" i="7" s="1"/>
  <c r="P30" i="7" s="1"/>
  <c r="H28" i="6"/>
  <c r="P28" i="6" s="1"/>
  <c r="P30" i="6" s="1"/>
  <c r="G9" i="1"/>
  <c r="I25" i="2"/>
  <c r="I27" i="2" s="1"/>
  <c r="P27" i="5"/>
  <c r="C9" i="1"/>
  <c r="P27" i="4"/>
  <c r="C8" i="1"/>
  <c r="G8" i="1" s="1"/>
  <c r="B13" i="1"/>
  <c r="P27" i="3"/>
  <c r="C7" i="1"/>
  <c r="P25" i="8"/>
  <c r="P27" i="8" l="1"/>
  <c r="C12" i="1"/>
  <c r="G12" i="1" s="1"/>
  <c r="H28" i="5"/>
  <c r="P28" i="5" s="1"/>
  <c r="P30" i="5" s="1"/>
  <c r="H28" i="4"/>
  <c r="P28" i="4" s="1"/>
  <c r="P30" i="4" s="1"/>
  <c r="H28" i="3"/>
  <c r="P28" i="3" s="1"/>
  <c r="P30" i="3" s="1"/>
  <c r="G7" i="1"/>
  <c r="G13" i="1" s="1"/>
  <c r="C13" i="1" l="1"/>
  <c r="H28" i="8"/>
  <c r="P28" i="8" s="1"/>
  <c r="P30" i="8" s="1"/>
  <c r="B14" i="1"/>
  <c r="B15" i="1" s="1"/>
  <c r="H29" i="2" l="1"/>
  <c r="I29" i="2" s="1"/>
  <c r="G15" i="1"/>
  <c r="G14" i="1"/>
  <c r="H28" i="2"/>
  <c r="I28" i="2" s="1"/>
  <c r="G16" i="1" l="1"/>
  <c r="I30" i="2"/>
</calcChain>
</file>

<file path=xl/sharedStrings.xml><?xml version="1.0" encoding="utf-8"?>
<sst xmlns="http://schemas.openxmlformats.org/spreadsheetml/2006/main" count="1184" uniqueCount="358">
  <si>
    <t>Rekapitulácia rozpočtu</t>
  </si>
  <si>
    <t>Stavba Vodozádržný systém pri Mestskom úrade Strážske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</si>
  <si>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</si>
  <si>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</si>
  <si>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</si>
  <si>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</si>
  <si>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</si>
  <si>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</si>
  <si>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</si>
  <si>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</si>
  <si>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</si>
  <si>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</si>
  <si>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Dažďová kanalizácia A, B</t>
  </si>
  <si>
    <t>Akumulačná nádrž</t>
  </si>
  <si>
    <t>Jazierko</t>
  </si>
  <si>
    <t>Vytlak vody z nádrže</t>
  </si>
  <si>
    <t>Kábelový rozvod NN</t>
  </si>
  <si>
    <t>Jarček do jazierka</t>
  </si>
  <si>
    <t>Krycí list rozpočtu</t>
  </si>
  <si>
    <t>Objekt Dažďová kanalizácia A, B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</si>
  <si>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</si>
  <si>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</si>
  <si>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</si>
  <si>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</si>
  <si>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</si>
  <si>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7. 3. 2022</t>
  </si>
  <si>
    <t>Odberateľ: Mesto Strážske</t>
  </si>
  <si>
    <t>Projektant: Ing. Jozef Schlosser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</si>
  <si>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</si>
  <si>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</si>
  <si>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</si>
  <si>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</si>
  <si>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</si>
  <si>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</si>
  <si>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</si>
  <si>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</si>
  <si>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</si>
  <si>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</si>
  <si>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</si>
  <si>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</si>
  <si>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</si>
  <si>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</si>
  <si>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</si>
  <si>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</si>
  <si>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</si>
  <si>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</si>
  <si>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</si>
  <si>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</si>
  <si>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</si>
  <si>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</si>
  <si>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</si>
  <si>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</si>
  <si>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</si>
  <si>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</si>
  <si>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</si>
  <si>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</si>
  <si>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</si>
  <si>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</si>
  <si>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</si>
  <si>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</si>
  <si>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7. 3. 2022</t>
  </si>
  <si>
    <t>Prehľad rozpočtových nákladov</t>
  </si>
  <si>
    <t>Práce HSV</t>
  </si>
  <si>
    <t xml:space="preserve">   ZEMNÉ PRÁCE</t>
  </si>
  <si>
    <t xml:space="preserve">   VODOROVNÉ KONŠTRUKCIE</t>
  </si>
  <si>
    <t xml:space="preserve">   POTRUBNÉ ROZVODY</t>
  </si>
  <si>
    <t xml:space="preserve">   OSTATNÉ PRÁCE</t>
  </si>
  <si>
    <t xml:space="preserve">   PRESUNY HMÔT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</si>
  <si>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</si>
  <si>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</si>
  <si>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</si>
  <si>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</si>
  <si>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</si>
  <si>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</si>
  <si>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</si>
  <si>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</si>
  <si>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</si>
  <si>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</si>
  <si>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</si>
  <si>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</si>
  <si>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</si>
  <si>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</si>
  <si>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</si>
  <si>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Vodozádržný systém pri Mestskom úrade Strážske</t>
  </si>
  <si>
    <t>ZEMNÉ PRÁCE</t>
  </si>
  <si>
    <t>111101101</t>
  </si>
  <si>
    <t xml:space="preserve">Odstránenie travín a tŕstia s príp. premiestnením a uložením na hromady do 50 m, pri celkovej ploche do 1000m2   </t>
  </si>
  <si>
    <t>m2</t>
  </si>
  <si>
    <t>115001103</t>
  </si>
  <si>
    <t xml:space="preserve">Odvedenie vody potrubím pri priemere potrubia DN nad 150 do 250   </t>
  </si>
  <si>
    <t>m</t>
  </si>
  <si>
    <t>115101201</t>
  </si>
  <si>
    <t xml:space="preserve">Čerpanie vody na dopravnú výšku do 10 m s priemerným prítokom litrov za minútu nad 100 do 500 l   </t>
  </si>
  <si>
    <t>hod</t>
  </si>
  <si>
    <t>119001412</t>
  </si>
  <si>
    <t xml:space="preserve">Dočasné zaistenie podzemného potrubia DN 200-500   </t>
  </si>
  <si>
    <t>119001422</t>
  </si>
  <si>
    <t xml:space="preserve">Dočasné zaistenie káblov a káblových tratí do 6 káblov   </t>
  </si>
  <si>
    <t>119001801</t>
  </si>
  <si>
    <t xml:space="preserve">Ochranné zábradlie okolo výkopu, drevené výšky 1,10 m dvojtyčové   </t>
  </si>
  <si>
    <t>120001101</t>
  </si>
  <si>
    <t xml:space="preserve">Príplatok k cenám výkopov za sťaženie výkopu v blízkosti podzemného vedenia alebo výbušnín   </t>
  </si>
  <si>
    <t>m3</t>
  </si>
  <si>
    <t>121101111</t>
  </si>
  <si>
    <t xml:space="preserve">Odstránenie ornice s vodor. premiestn. na hromady, so zložením na vzdialenosť do 100 m a do 100m3   </t>
  </si>
  <si>
    <t>132201202</t>
  </si>
  <si>
    <t xml:space="preserve">Výkop ryhy šírky 600-2000mm horn.3 od 100 do 1000 m3   </t>
  </si>
  <si>
    <t>132301209</t>
  </si>
  <si>
    <t xml:space="preserve">Hĺbenie rýh š. nad 600 do 2 000 mm zapažených i nezapažených, s urovnaním dna Príplatok za lepivosť horniny 4   </t>
  </si>
  <si>
    <t>151101101</t>
  </si>
  <si>
    <t xml:space="preserve">Paženie a rozopretie stien rýh pre podzemné vedenie, príložné do 2 m   </t>
  </si>
  <si>
    <t>151101111</t>
  </si>
  <si>
    <t xml:space="preserve">Odstránenie paženia rýh pre podzemné vedenie, príložné hĺbky do 2 m   </t>
  </si>
  <si>
    <t>162501122</t>
  </si>
  <si>
    <t xml:space="preserve">Vodorovné premiestnenie výkopku  po spevnenej ceste z  horniny tr.1-4  v množstve nad 100 do 1000 m3 na vzdialenosť do 3000 m   </t>
  </si>
  <si>
    <t>171201101</t>
  </si>
  <si>
    <t xml:space="preserve">Uloženie sypaniny do násypov s rozprestretím sypaniny vo vrstvách a s hrubým urovnaním nezhutnených   </t>
  </si>
  <si>
    <t>171201202</t>
  </si>
  <si>
    <t xml:space="preserve">Uloženie sypaniny na skládky nad 100 do 1000 m3   </t>
  </si>
  <si>
    <t>174101002</t>
  </si>
  <si>
    <t xml:space="preserve">Zásyp sypaninou so zhutnením jám, šachiet, rýh, zárezov alebo okolo objektov nad 100 do 1000 m3   </t>
  </si>
  <si>
    <t>175101202</t>
  </si>
  <si>
    <t xml:space="preserve">Obsyp objektov sypaninou z vhodných hornín 1 až 4 s prehodením sypaniny   </t>
  </si>
  <si>
    <t>181301112</t>
  </si>
  <si>
    <t xml:space="preserve">Rozprestretie ornice v rovine, plocha nad 500 m2, hr.do 150 mm   </t>
  </si>
  <si>
    <t>114203101</t>
  </si>
  <si>
    <t xml:space="preserve">Rozobratie dlažby z lomového kameňa na sucho, so škárami vyplnenými pieskom   </t>
  </si>
  <si>
    <t>114203201</t>
  </si>
  <si>
    <t xml:space="preserve">Očistenie lomového kameňa alebo betónových tvárnic od hliny alebo piesku   </t>
  </si>
  <si>
    <t>114203301</t>
  </si>
  <si>
    <t xml:space="preserve">Triedenie lomového kameňa alebo bet.tvárnic pri rozoberaní dlažieb podľa druhu, veľkosti a tvaru   </t>
  </si>
  <si>
    <t>114203401</t>
  </si>
  <si>
    <t xml:space="preserve">Zrovnanie lomového kameňa alebo betónových tvárnicdo merateľných figúr, s premiestnením do 10 m   </t>
  </si>
  <si>
    <t>VODOROVNÉ KONŠTRUKCIE</t>
  </si>
  <si>
    <t>451572111</t>
  </si>
  <si>
    <t xml:space="preserve">Lôžko pod potrubie, stoky a drobné objekty, v otvorenom výkope z kameniva drobného ťaženého 0-4 mm   </t>
  </si>
  <si>
    <t>POTRUBNÉ ROZVODY</t>
  </si>
  <si>
    <t>871324004</t>
  </si>
  <si>
    <t xml:space="preserve">Montáž kanalizačného PP potrubia hladkého plnostenného SN 10 DN 160   </t>
  </si>
  <si>
    <t>871354006</t>
  </si>
  <si>
    <t xml:space="preserve">Montáž kanalizačného PP potrubia hladkého plnostenného SN 10 DN 200   </t>
  </si>
  <si>
    <t>877324004</t>
  </si>
  <si>
    <t xml:space="preserve">Montáž kanalizačného PP kolena DN 160   </t>
  </si>
  <si>
    <t>ks</t>
  </si>
  <si>
    <t>877354030</t>
  </si>
  <si>
    <t xml:space="preserve">Montáž kanalizačnej PP odbočky DN 200   </t>
  </si>
  <si>
    <t>877354054</t>
  </si>
  <si>
    <t xml:space="preserve">Montáž kanalizačnej PP redukcie DN 200/160   </t>
  </si>
  <si>
    <t>894810009</t>
  </si>
  <si>
    <t xml:space="preserve">Montáž PP revíznej kanalizačnej šachty 600 do výšky šachty 2 m s roznášacím prstencom a poklopom   </t>
  </si>
  <si>
    <t>286140000900</t>
  </si>
  <si>
    <t>286140001000</t>
  </si>
  <si>
    <t>286140001100</t>
  </si>
  <si>
    <t>286140001200</t>
  </si>
  <si>
    <t>286140006600</t>
  </si>
  <si>
    <t>286540069900</t>
  </si>
  <si>
    <t>286540083600</t>
  </si>
  <si>
    <t>286540118400</t>
  </si>
  <si>
    <t>286610035300</t>
  </si>
  <si>
    <t>286610045000</t>
  </si>
  <si>
    <t>286710035900</t>
  </si>
  <si>
    <t>552410002200</t>
  </si>
  <si>
    <t>592240009400</t>
  </si>
  <si>
    <t>OSTATNÉ PRÁCE</t>
  </si>
  <si>
    <t>916211111</t>
  </si>
  <si>
    <t xml:space="preserve">Osadenie cestnej obruby z drobných kociek bez bočnej opory, do lôžka z kameniva ťaženého   </t>
  </si>
  <si>
    <t>966005951</t>
  </si>
  <si>
    <t xml:space="preserve">Demontáž plastového ochranného zábradlia dĺ. 2 m   </t>
  </si>
  <si>
    <t>583810000800</t>
  </si>
  <si>
    <t xml:space="preserve">Dlažobná kocka - žula, rozmer 40-60 mm   </t>
  </si>
  <si>
    <t>PRESUNY HMÔT</t>
  </si>
  <si>
    <t>998276101</t>
  </si>
  <si>
    <t xml:space="preserve">Presun hmôt pre rúrové vedenie hĺbené z rúr z plast., hmôt alebo sklolamin. v otvorenom výkope   </t>
  </si>
  <si>
    <t>t</t>
  </si>
  <si>
    <t>998276117</t>
  </si>
  <si>
    <t xml:space="preserve">Príplatok k cenám za zväčšený presun pre rúrové vedenie hĺbené z rúr z plast., hmôt alebo sklolamin. nad vymedzenú najväčšiu dopravnú vzdialenosť 2000-3000 m   </t>
  </si>
  <si>
    <t>Objekt Akumulačná nádrž</t>
  </si>
  <si>
    <t xml:space="preserve">   ZÁKLADY</t>
  </si>
  <si>
    <t>115101202</t>
  </si>
  <si>
    <t xml:space="preserve">Čerpanie vody na dopravnú výšku do 10 m s priemerným prítokom litrov za minútu nad 500 l do 1000 l   </t>
  </si>
  <si>
    <t>122301102</t>
  </si>
  <si>
    <t xml:space="preserve">Odkopávka a prekopávka nezapažená v hornine 4, nad 100 do 1000 m3   </t>
  </si>
  <si>
    <t>122301109</t>
  </si>
  <si>
    <t xml:space="preserve">Odkopávky a prekopávky nezapažené. Príplatok za lepivosť horniny 4   </t>
  </si>
  <si>
    <t>162301131</t>
  </si>
  <si>
    <t xml:space="preserve">Vodorovné premiestnenie výkopku po nespevnenej ceste z horniny tr.1-4, nad 100 do 1000 m3 na vzdialenosť nad 50 do 500 m   </t>
  </si>
  <si>
    <t>167101102</t>
  </si>
  <si>
    <t xml:space="preserve">Nakladanie neuľahnutého výkopku z hornín tr.1-4 nad 100 do 1000 m3   </t>
  </si>
  <si>
    <t>171101101</t>
  </si>
  <si>
    <t xml:space="preserve">Uloženie sypaniny do násypu súdržnej horniny s mierou zhutnenia podľa Proctor-Standard na 95 %   </t>
  </si>
  <si>
    <t>181101102</t>
  </si>
  <si>
    <t xml:space="preserve">Úprava pláne v zárezoch v hornine 1-4 so zhutnením   </t>
  </si>
  <si>
    <t>181301102</t>
  </si>
  <si>
    <t xml:space="preserve">Rozprestretie ornice v rovine, plocha do 500 m2, hr.do 150 mm   </t>
  </si>
  <si>
    <t>RWNE2X00</t>
  </si>
  <si>
    <t>RWZT0004</t>
  </si>
  <si>
    <t>RWZT0005</t>
  </si>
  <si>
    <t>RWZT0010</t>
  </si>
  <si>
    <t>RWZT0021</t>
  </si>
  <si>
    <t>RWZT2159</t>
  </si>
  <si>
    <t>RWZT9021</t>
  </si>
  <si>
    <t>ZÁKLADY</t>
  </si>
  <si>
    <t>215901101</t>
  </si>
  <si>
    <t xml:space="preserve">Zhutnenie podložia z rastlej horniny 1 až 4 pod násypy, z hornina súdržných do 92 % PS a nesúdržných   </t>
  </si>
  <si>
    <t>216311113</t>
  </si>
  <si>
    <t xml:space="preserve">Ochranná vrstva z prostého vodostavebného betónu na základovej škáre, hr. do 150 mm C 25/30   </t>
  </si>
  <si>
    <t>998254011</t>
  </si>
  <si>
    <t xml:space="preserve">Presun hmôt pre studne a zachytávanie vody z bet. prostého, želez. alebo montované z dielcov do 50 m   </t>
  </si>
  <si>
    <t>Objekt Jazierko</t>
  </si>
  <si>
    <t xml:space="preserve">   ZVISLÉ KONŠTRUKCIE</t>
  </si>
  <si>
    <t>Práce PSV</t>
  </si>
  <si>
    <t xml:space="preserve">   IZOLÁCIE PROTI VODE A VLHKOSTI</t>
  </si>
  <si>
    <t>122201101</t>
  </si>
  <si>
    <t xml:space="preserve">Odkopávka a prekopávka nezapažená v hornine 3, do 100 m3   </t>
  </si>
  <si>
    <t>132201201</t>
  </si>
  <si>
    <t xml:space="preserve">Výkop ryhy šírky 600-2000mm horn.3 do 100m3   </t>
  </si>
  <si>
    <t>132201209</t>
  </si>
  <si>
    <t xml:space="preserve">Príplatok k cenám za lepivosť pri hĺbení rýh š. nad 600 do 2 000 mm zapaž. i nezapažených, s urovnaním dna v hornine 3   </t>
  </si>
  <si>
    <t>162201102</t>
  </si>
  <si>
    <t xml:space="preserve">Vodorovné premiestnenie výkopku z horniny 1-4 nad 20-50m   </t>
  </si>
  <si>
    <t>171201201</t>
  </si>
  <si>
    <t xml:space="preserve">Uloženie sypaniny na skládky do 100 m3   </t>
  </si>
  <si>
    <t>171209002</t>
  </si>
  <si>
    <t xml:space="preserve">Poplatok za skladovanie - zemina a kamenivo (17 05) ostatné   </t>
  </si>
  <si>
    <t>174101001</t>
  </si>
  <si>
    <t xml:space="preserve">Zásyp sypaninou so zhutnením jám, šachiet, rýh, zárezov alebo okolo objektov do 100 m3   </t>
  </si>
  <si>
    <t>175203101</t>
  </si>
  <si>
    <t xml:space="preserve">Prísyp tesniacej fólie na objektoch vodných stavieb so sklonom do 1:5   </t>
  </si>
  <si>
    <t>182103211</t>
  </si>
  <si>
    <t xml:space="preserve">Spevnenie svahu sklonu do 1:2 okruhliakmi   </t>
  </si>
  <si>
    <t>182103212</t>
  </si>
  <si>
    <t xml:space="preserve">Spevnenie svahu sklonu do 1:2 lomovým kameňom   </t>
  </si>
  <si>
    <t>583310002000</t>
  </si>
  <si>
    <t xml:space="preserve">Kamenivo ťažené hrubé frakcia 32-63 mm, STN EN 13242 + A1   </t>
  </si>
  <si>
    <t>583310002100</t>
  </si>
  <si>
    <t xml:space="preserve">Kamenivo ťažené hrubé frakcia 63-125 mm, STN EN 13242 + A1   </t>
  </si>
  <si>
    <t>271563001</t>
  </si>
  <si>
    <t xml:space="preserve">Násyp pod základové  konštrukcie so zhutnením z kameniva drobného ťaženého 0-4 mm   </t>
  </si>
  <si>
    <t>274313711</t>
  </si>
  <si>
    <t xml:space="preserve">Betón základových pásov, prostý tr. C 25/30   </t>
  </si>
  <si>
    <t>ZVISLÉ KONŠTRUKCIE</t>
  </si>
  <si>
    <t>311101215</t>
  </si>
  <si>
    <t xml:space="preserve">Vytvorenie prestupov v múroch z betónu a železobetónu vložkami s vonkajšou prierezovou plochou nad 0,20-0,35 m2   </t>
  </si>
  <si>
    <t>311102031</t>
  </si>
  <si>
    <t>311301001</t>
  </si>
  <si>
    <t xml:space="preserve">Tesnenie pracovných škár v betónových konštrukciách injektážnymi hadičkami jednonásobnými, akrylátovou živicou   </t>
  </si>
  <si>
    <t>451573111</t>
  </si>
  <si>
    <t xml:space="preserve">Lôžko pod potrubie, stoky a drobné objekty, v otvorenom výkope z piesku a štrkopiesku do 63 mm   </t>
  </si>
  <si>
    <t>583310003700</t>
  </si>
  <si>
    <t xml:space="preserve">Štrkopiesok frakcia 8-16 mm, STN EN 13242 + A1   </t>
  </si>
  <si>
    <t>916991115</t>
  </si>
  <si>
    <t xml:space="preserve">Monolit. priekop. žľaby, rigoly, krajníky, obrubníky z bet. zmesi z kam. fr. do 22 mm, pl. od 0,25 do 0,30 m2   </t>
  </si>
  <si>
    <t>916991191</t>
  </si>
  <si>
    <t xml:space="preserve">Príplatok k cene za zhotovenie oblúka R do 20 m pre monolit. priekop. žľaby, rigoly, krajníky, obrubníky   </t>
  </si>
  <si>
    <t>589340000900</t>
  </si>
  <si>
    <t xml:space="preserve">Betón STN EN 206-1-C30/37-XC3 (SK)-Cl 0,4-Dmax 22 - S2, priesak 50 mm, z cementu síranovzdorného, vodostavebný   </t>
  </si>
  <si>
    <t>IZOLÁCIE PROTI VODE A VLHKOSTI</t>
  </si>
  <si>
    <t>711131103</t>
  </si>
  <si>
    <t xml:space="preserve">Zhotovenie  izolácie proti zemnej vlhkosti vodorovne, separačná fólia na sucho   </t>
  </si>
  <si>
    <t>283220003300</t>
  </si>
  <si>
    <t>553560012000</t>
  </si>
  <si>
    <t>693110002100</t>
  </si>
  <si>
    <t>Objekt Vytlak vody z nádrže</t>
  </si>
  <si>
    <t>Montážne práce</t>
  </si>
  <si>
    <t xml:space="preserve">   M-35 MONTÁŽ ČERPADIEL, KOMPRESOROV A VODOHOSPODÁRSKYCH ZARIADENÍ</t>
  </si>
  <si>
    <t>132201101</t>
  </si>
  <si>
    <t xml:space="preserve">Výkop ryhy do šírky 600 mm v horn.3 do 100 m3   </t>
  </si>
  <si>
    <t>132201109</t>
  </si>
  <si>
    <t xml:space="preserve">Príplatok k cene za lepivosť pri hĺbení rýh šírky do 600 mm zapažených i nezapažených s urovnaním dna v hornine 3   </t>
  </si>
  <si>
    <t>891181221</t>
  </si>
  <si>
    <t xml:space="preserve">Montáž vodovodnej armatúry na potrubí, posúvač v šachte s ručným kolieskom DN 40   </t>
  </si>
  <si>
    <t>891211221</t>
  </si>
  <si>
    <t xml:space="preserve">Montáž vodovodnej armatúry na potrubí, posúvač v šachte s ručným kolieskom DN 50   </t>
  </si>
  <si>
    <t>893810132</t>
  </si>
  <si>
    <t xml:space="preserve">Osadenie vodomernej šachty kruhovej z PP samonosnej D do 1,2 m, svetlej hĺbky do 1,5 m   </t>
  </si>
  <si>
    <t>871181114</t>
  </si>
  <si>
    <t xml:space="preserve">Montáž vodovodného potrubia z dvojvsrtvového PE 100 SDR11, SDR17 zváraných elektrotvarovkami D 40x3,7 mm   </t>
  </si>
  <si>
    <t>871221118</t>
  </si>
  <si>
    <t xml:space="preserve">Montáž vodovodného potrubia z dvojvsrtvového PE 100 SDR11, SDR17 zváraných elektrotvarovkami D 63x5,8 mm   </t>
  </si>
  <si>
    <t>286130033500</t>
  </si>
  <si>
    <t>286130033700</t>
  </si>
  <si>
    <t>286610029700</t>
  </si>
  <si>
    <t>422010000200</t>
  </si>
  <si>
    <t xml:space="preserve">Filter s vložkou D 71-117-616 P2, PN 16, D 40 mm   </t>
  </si>
  <si>
    <t>422010003400</t>
  </si>
  <si>
    <t>422210007900</t>
  </si>
  <si>
    <t>422210008000</t>
  </si>
  <si>
    <t>998011001</t>
  </si>
  <si>
    <t xml:space="preserve">Presun hmôt pre budovy  (801, 803, 812), zvislá konštr. z tehál, tvárnic, z kovu výšky do 6 m   </t>
  </si>
  <si>
    <t>M-35 MONTÁŽ ČERPADIEL, KOMPRESOROV A VODOHOSPODÁRSKYCH ZARIADENÍ</t>
  </si>
  <si>
    <t>350150004</t>
  </si>
  <si>
    <t>RWZT9010</t>
  </si>
  <si>
    <t>Objekt Kábelový rozvod NN</t>
  </si>
  <si>
    <t xml:space="preserve">   M-21 ELEKTROMONTÁŽE</t>
  </si>
  <si>
    <t>132301101</t>
  </si>
  <si>
    <t xml:space="preserve">Výkop ryhy do šírky 600 mm v horn.4 do 100 m3   </t>
  </si>
  <si>
    <t>132301109</t>
  </si>
  <si>
    <t xml:space="preserve">Príplatok za lepivosť pri hĺbení rýh šírky do 600 mm zapažených i nezapažených s urovnaním dna v hornine 4   </t>
  </si>
  <si>
    <t>341110002000</t>
  </si>
  <si>
    <t xml:space="preserve">Kábel medený CYKY 5x2,5 mm2   </t>
  </si>
  <si>
    <t>341110002200</t>
  </si>
  <si>
    <t xml:space="preserve">Kábel medený CYKY 5x6 mm2   </t>
  </si>
  <si>
    <t>M-21 ELEKTROMONTÁŽE</t>
  </si>
  <si>
    <t>210190021</t>
  </si>
  <si>
    <t xml:space="preserve">Montáž skrine RVS a Blokora vnútorného a vonkajšieho do váhy 100 kg   </t>
  </si>
  <si>
    <t>OEZ:42724</t>
  </si>
  <si>
    <t>Objekt Jarček do jazierka</t>
  </si>
  <si>
    <t>162502111</t>
  </si>
  <si>
    <t xml:space="preserve">Vodorovné premiestnenie mačiny so zložením na vzdialenosť nad 2000 do 3000 m   </t>
  </si>
  <si>
    <t>317361931</t>
  </si>
  <si>
    <t xml:space="preserve">Zhotovenie výstuže betónových prekladov ríms z ocele zo zváraných sietí ťahaných   </t>
  </si>
  <si>
    <t>931627111</t>
  </si>
  <si>
    <t xml:space="preserve">Úprava prietočnej plochy koryta vrátane tvarovania profilu žľabu   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</si>
  <si>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</si>
  <si>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</si>
  <si>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</si>
  <si>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</si>
  <si>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</si>
  <si>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VRN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</si>
  <si>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</si>
  <si>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</si>
  <si>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</si>
  <si>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</si>
  <si>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</si>
  <si>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</si>
  <si>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Rúra KG 2000 PP, SN 10, DN 160 dĺ. 0,5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</si>
  <si>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KG 2000 PP, SN 10, DN 160 dĺ. 1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</si>
  <si>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KG 2000 PP, SN 10, DN 160 dĺ. 2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</si>
  <si>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KG 2000 PP, SN 10, DN 160 dĺ. 5 m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</si>
  <si>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Acaro alebo ekvivalent  PP SW, SN16, DN 200 dĺ. 6 m hladká pre gravitačnú dažďovú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</si>
  <si>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Koleno KG 2000 PP, DN 160x87° hladké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</si>
  <si>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Redukcia KG 2000 PP, DN 200/160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</si>
  <si>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Odbočka 45° KG 2000 PP, DN 200/200 hladká pre gravitačnú kanalizáciu,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</si>
  <si>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Šachtové dno prietočné DN 200x0°, ku kanalizačnej revíznej šachte  600, PP,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</si>
  <si>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Vlnovcová šachtová rúra kanalizačná 600, dĺžka 6 m, PP,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</si>
  <si>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Gumové tesnenie šachtovej rúry 600 ku kanalizačnej revíznej šachte  600,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</si>
  <si>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Poklop liatinový T 600 B125,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</si>
  <si>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Betónový roznášací prstenec 1100/680/150 ku kanalizačnej šachte 600/1000 NG,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</si>
  <si>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Nádrž NEO, objem 20000 l, podzemná,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</si>
  <si>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Sifón na prepad nádrže - s mriežkou proti zvieratám,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</si>
  <si>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Bezpečnostné označenia,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</si>
  <si>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Elektronický ukazovateľ výšky hladiny,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</si>
  <si>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Tesnenie nádrže DN 200,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</si>
  <si>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Filter Maximus Realizácia A, pre veľkosť strechy max.1500m2, 1x prítok DN 200,1x odtok DN 200, DAKSYS alebo ekvivalent + predlženie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</si>
  <si>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Čerpadlo pre McRain-na prekonanie veľkej vzdialenosti, DAKSYS alebo ekvivalent </t>
    </r>
    <r>
      <rPr>
        <sz val="8"/>
        <color rgb="FFFF0000"/>
        <rFont val="Arial CE"/>
        <charset val="238"/>
      </rPr>
      <t xml:space="preserve">obchodný názov a typ uvedie uchádzač   </t>
    </r>
  </si>
  <si>
    <r>
      <t xml:space="preserve">Prestup v múroch z vláknocem. rúr PFR-Permur alebo ekvivalent </t>
    </r>
    <r>
      <rPr>
        <sz val="8"/>
        <color rgb="FFFF0000"/>
        <rFont val="Arial CE"/>
        <charset val="238"/>
      </rPr>
      <t xml:space="preserve">obchodný názov a typ uvedie uchádzač </t>
    </r>
    <r>
      <rPr>
        <sz val="8"/>
        <color rgb="FF000000"/>
        <rFont val="Arial CE"/>
        <charset val="238"/>
      </rPr>
      <t xml:space="preserve">dĺžky do 250 mm, vn. pr. 150 mm, potrubie vonk.pr. 78-111 mm (bez sady PDE-Permur alebo ekvivalent)   </t>
    </r>
  </si>
  <si>
    <r>
      <t xml:space="preserve">Hydroizolačná fólia PVC-P FATRAFOL AQUALPAST 805/V alebo ekvivalent, hr. 1 mm, pre izoláciu záhradných jazierok, rybníkov, iných vodných plôch,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</si>
  <si>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Prevzdušňovacie zariadenie HYDRO 310 alebo ekvivalent, ukotvenie do trativodového štvorca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</si>
  <si>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Geotextília polypropylénová CHSTEX BS25 alebo ekvivalent, 300 g/m2, netkaná separačno-filtračná geotextília  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</si>
  <si>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HDPE na vodu PE100 PN16 SDR11 40x3,7x100 m,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</si>
  <si>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Rúra HDPE na vodu PE100 PN16 SDR11 63x5,8x100 m,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</si>
  <si>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Vodomerná šachta DN 1000, výška 1300 mm, </t>
    </r>
    <r>
      <rPr>
        <sz val="8"/>
        <color rgb="FFFF0000"/>
        <rFont val="Arial CE"/>
        <charset val="238"/>
      </rPr>
      <t>obchodný názov a typ uvedie uchádzač</t>
    </r>
  </si>
  <si>
    <t>Filter závitový, 2, PN 16, mosadz OT 58</t>
  </si>
  <si>
    <r>
      <t xml:space="preserve">Posúvač navarovací, typ E2, z liatiny DN 32/40, PN 16 na vodu, </t>
    </r>
    <r>
      <rPr>
        <sz val="8"/>
        <color rgb="FFFF0000"/>
        <rFont val="Arial CE"/>
        <charset val="238"/>
      </rPr>
      <t>obchodný názov a typ uvedie uchádzač</t>
    </r>
  </si>
  <si>
    <r>
      <t xml:space="preserve">Posúvač navarovací, typ E2, z liatiny DN 40/50, PN 16 na vodu, </t>
    </r>
    <r>
      <rPr>
        <sz val="8"/>
        <color rgb="FFFF0000"/>
        <rFont val="Arial CE"/>
        <charset val="238"/>
      </rPr>
      <t>obchodný názov a typ uvedie uchádzač</t>
    </r>
  </si>
  <si>
    <r>
      <t>Čerpadlo ponorné KDFU 125 KDFU-170-17    alebo ekvivalent</t>
    </r>
    <r>
      <rPr>
        <sz val="8"/>
        <color rgb="FFFF0000"/>
        <rFont val="Arial CE"/>
        <charset val="238"/>
      </rPr>
      <t xml:space="preserve"> obchodný názov a typ uvedie uchádzač</t>
    </r>
  </si>
  <si>
    <r>
      <t xml:space="preserve">Ponorné čerpadlo BlueRain, pumpy a riadiaca technika-, DAKSYS   alebo ekvivalent, </t>
    </r>
    <r>
      <rPr>
        <sz val="8"/>
        <color rgb="FFFF0000"/>
        <rFont val="Arial CE"/>
        <charset val="238"/>
      </rPr>
      <t>obchodný názov a typ uvedie uchádzač</t>
    </r>
  </si>
  <si>
    <t xml:space="preserve">Rozvodnicová skriňa DZ54-2403-EI30S alebo ekvivalent, pre zapustenú montáž, jednokrídlové dvere, nepriehľadné dvere, vnútorná V x Š 550x510, počet radov 3, rozstup 150 mm, počet modulov v rade 24,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</si>
</sst>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0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11" fillId="0" borderId="21" xfId="0" applyFont="1" applyFill="1" applyBorder="1"/>
    <xf numFmtId="164" fontId="0" fillId="0" borderId="21" xfId="0" applyNumberFormat="1" applyFill="1" applyBorder="1"/>
    <xf numFmtId="164" fontId="11" fillId="0" borderId="21" xfId="0" applyNumberFormat="1" applyFont="1" applyFill="1" applyBorder="1"/>
    <xf numFmtId="164" fontId="12" fillId="0" borderId="21" xfId="0" applyNumberFormat="1" applyFont="1" applyFill="1" applyBorder="1"/>
    <xf numFmtId="0" fontId="0" fillId="0" borderId="21" xfId="0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5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6" fontId="18" fillId="0" borderId="0" xfId="0" applyNumberFormat="1" applyFont="1" applyAlignment="1">
      <alignment wrapText="1"/>
    </xf>
    <xf numFmtId="164" fontId="18" fillId="0" borderId="0" xfId="0" applyNumberFormat="1" applyFont="1" applyAlignment="1">
      <alignment wrapText="1"/>
    </xf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4" fillId="0" borderId="109" xfId="0" applyNumberFormat="1" applyFont="1" applyBorder="1"/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164" fontId="6" fillId="0" borderId="0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28" xfId="0" applyNumberFormat="1" applyFont="1" applyBorder="1"/>
    <xf numFmtId="164" fontId="1" fillId="0" borderId="44" xfId="0" applyNumberFormat="1" applyFont="1" applyBorder="1"/>
    <xf numFmtId="164" fontId="5" fillId="0" borderId="45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5" fillId="0" borderId="93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2" borderId="4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2" xfId="0" applyFont="1" applyBorder="1"/>
    <xf numFmtId="0" fontId="1" fillId="0" borderId="74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0" xfId="0" applyFont="1" applyBorder="1"/>
    <xf numFmtId="0" fontId="1" fillId="0" borderId="78" xfId="0" applyFont="1" applyBorder="1"/>
    <xf numFmtId="0" fontId="1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82" xfId="0" applyFont="1" applyBorder="1"/>
    <xf numFmtId="0" fontId="1" fillId="0" borderId="75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6" fillId="0" borderId="59" xfId="0" applyFont="1" applyBorder="1"/>
    <xf numFmtId="0" fontId="5" fillId="0" borderId="0" xfId="0" applyFont="1"/>
    <xf numFmtId="0" fontId="14" fillId="0" borderId="109" xfId="0" applyFont="1" applyBorder="1"/>
    <xf numFmtId="0" fontId="18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5" fillId="0" borderId="87" xfId="0" applyFont="1" applyBorder="1"/>
    <xf numFmtId="0" fontId="5" fillId="0" borderId="44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59" xfId="0" applyFont="1" applyBorder="1"/>
    <xf numFmtId="0" fontId="6" fillId="0" borderId="44" xfId="0" applyFont="1" applyBorder="1"/>
    <xf numFmtId="0" fontId="6" fillId="0" borderId="0" xfId="0" applyFont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1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63DDC-394F-45E1-B2B7-37607F0F3D65}">
  <dimension ref="A1:Z16"/>
  <sheetViews>
    <sheetView tabSelected="1" workbookViewId="0">
      <selection activeCell="A17" sqref="A17:G25"/>
    </sheetView>
  </sheetViews>
  <sheetFormatPr defaultColWidth="0" defaultRowHeight="14.4" x14ac:dyDescent="0.3"/>
  <cols>
    <col min="1" max="1" width="32.77734375" customWidth="1"/>
    <col min="2" max="2" width="10.77734375" customWidth="1"/>
    <col min="3" max="5" width="8.77734375" customWidth="1"/>
    <col min="6" max="6" width="9.55468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ht="34.950000000000003" customHeight="1" x14ac:dyDescent="0.3">
      <c r="A2" s="275" t="s">
        <v>0</v>
      </c>
      <c r="B2" s="276"/>
      <c r="C2" s="276"/>
      <c r="D2" s="276"/>
      <c r="E2" s="276"/>
      <c r="F2" s="5" t="s">
        <v>2</v>
      </c>
      <c r="G2" s="5"/>
    </row>
    <row r="3" spans="1:26" x14ac:dyDescent="0.3">
      <c r="A3" s="277" t="s">
        <v>1</v>
      </c>
      <c r="B3" s="277"/>
      <c r="C3" s="277"/>
      <c r="D3" s="277"/>
      <c r="E3" s="277"/>
      <c r="F3" s="6" t="s">
        <v>3</v>
      </c>
      <c r="G3" s="6" t="s">
        <v>4</v>
      </c>
    </row>
    <row r="4" spans="1:26" x14ac:dyDescent="0.3">
      <c r="A4" s="277"/>
      <c r="B4" s="277"/>
      <c r="C4" s="277"/>
      <c r="D4" s="277"/>
      <c r="E4" s="277"/>
      <c r="F4" s="7">
        <v>0.2</v>
      </c>
      <c r="G4" s="7">
        <v>0</v>
      </c>
    </row>
    <row r="5" spans="1:26" x14ac:dyDescent="0.3">
      <c r="A5" s="8"/>
      <c r="B5" s="8"/>
      <c r="C5" s="8"/>
      <c r="D5" s="8"/>
      <c r="E5" s="8"/>
      <c r="F5" s="8"/>
      <c r="G5" s="8"/>
    </row>
    <row r="6" spans="1:26" ht="34.200000000000003" customHeight="1" x14ac:dyDescent="0.3">
      <c r="A6" s="274" t="s">
        <v>5</v>
      </c>
      <c r="B6" s="274" t="s">
        <v>6</v>
      </c>
      <c r="C6" s="274" t="s">
        <v>7</v>
      </c>
      <c r="D6" s="274" t="s">
        <v>8</v>
      </c>
      <c r="E6" s="274" t="s">
        <v>9</v>
      </c>
      <c r="F6" s="274" t="s">
        <v>10</v>
      </c>
      <c r="G6" s="274" t="s">
        <v>11</v>
      </c>
    </row>
    <row r="7" spans="1:26" x14ac:dyDescent="0.3">
      <c r="A7" s="2" t="s">
        <v>12</v>
      </c>
      <c r="B7" s="218">
        <f>'SO 15636'!I142-Rekapitulácia!D7</f>
        <v>0</v>
      </c>
      <c r="C7" s="218">
        <f>'SO 15636'!P25</f>
        <v>0</v>
      </c>
      <c r="D7" s="218">
        <f>'SO 15636'!P17</f>
        <v>0</v>
      </c>
      <c r="E7" s="218">
        <f>'SO 15636'!P16</f>
        <v>0</v>
      </c>
      <c r="F7" s="218">
        <v>0</v>
      </c>
      <c r="G7" s="218">
        <f t="shared" ref="G7:G12" si="0">B7+C7+D7+E7+F7</f>
        <v>0</v>
      </c>
      <c r="K7">
        <f>'SO 15636'!K142</f>
        <v>0</v>
      </c>
      <c r="Q7">
        <v>30.126000000000001</v>
      </c>
    </row>
    <row r="8" spans="1:26" x14ac:dyDescent="0.3">
      <c r="A8" s="2" t="s">
        <v>13</v>
      </c>
      <c r="B8" s="218">
        <f>'SO 15637'!I110-Rekapitulácia!D8</f>
        <v>0</v>
      </c>
      <c r="C8" s="218">
        <f>'SO 15637'!P25</f>
        <v>0</v>
      </c>
      <c r="D8" s="218">
        <f>'SO 15637'!P17</f>
        <v>0</v>
      </c>
      <c r="E8" s="218">
        <f>'SO 15637'!P16</f>
        <v>0</v>
      </c>
      <c r="F8" s="218">
        <v>0</v>
      </c>
      <c r="G8" s="218">
        <f t="shared" si="0"/>
        <v>0</v>
      </c>
      <c r="K8">
        <f>'SO 15637'!K110</f>
        <v>0</v>
      </c>
      <c r="Q8">
        <v>30.126000000000001</v>
      </c>
    </row>
    <row r="9" spans="1:26" x14ac:dyDescent="0.3">
      <c r="A9" s="2" t="s">
        <v>14</v>
      </c>
      <c r="B9" s="218">
        <f>'SO 15638'!I138-Rekapitulácia!D9</f>
        <v>0</v>
      </c>
      <c r="C9" s="218">
        <f>'SO 15638'!P25</f>
        <v>0</v>
      </c>
      <c r="D9" s="218">
        <f>'SO 15638'!P17</f>
        <v>0</v>
      </c>
      <c r="E9" s="218">
        <f>'SO 15638'!P16</f>
        <v>0</v>
      </c>
      <c r="F9" s="218">
        <v>0</v>
      </c>
      <c r="G9" s="218">
        <f t="shared" si="0"/>
        <v>0</v>
      </c>
      <c r="K9">
        <f>'SO 15638'!K138</f>
        <v>0</v>
      </c>
      <c r="Q9">
        <v>30.126000000000001</v>
      </c>
    </row>
    <row r="10" spans="1:26" x14ac:dyDescent="0.3">
      <c r="A10" s="2" t="s">
        <v>15</v>
      </c>
      <c r="B10" s="218">
        <f>'SO 15639'!I122-Rekapitulácia!D10</f>
        <v>0</v>
      </c>
      <c r="C10" s="218">
        <f>'SO 15639'!P25</f>
        <v>0</v>
      </c>
      <c r="D10" s="218">
        <f>'SO 15639'!P17</f>
        <v>0</v>
      </c>
      <c r="E10" s="218">
        <f>'SO 15639'!P16</f>
        <v>0</v>
      </c>
      <c r="F10" s="218">
        <v>0</v>
      </c>
      <c r="G10" s="218">
        <f t="shared" si="0"/>
        <v>0</v>
      </c>
      <c r="K10">
        <f>'SO 15639'!K122</f>
        <v>0</v>
      </c>
      <c r="Q10">
        <v>30.126000000000001</v>
      </c>
    </row>
    <row r="11" spans="1:26" x14ac:dyDescent="0.3">
      <c r="A11" s="2" t="s">
        <v>16</v>
      </c>
      <c r="B11" s="218">
        <f>'SO 15640'!I95-Rekapitulácia!D11</f>
        <v>0</v>
      </c>
      <c r="C11" s="218">
        <f>'SO 15640'!P25</f>
        <v>0</v>
      </c>
      <c r="D11" s="218">
        <f>'SO 15640'!P17</f>
        <v>0</v>
      </c>
      <c r="E11" s="218">
        <f>'SO 15640'!P16</f>
        <v>0</v>
      </c>
      <c r="F11" s="218">
        <v>0</v>
      </c>
      <c r="G11" s="218">
        <f t="shared" si="0"/>
        <v>0</v>
      </c>
      <c r="K11">
        <f>'SO 15640'!K95</f>
        <v>0</v>
      </c>
      <c r="Q11">
        <v>30.126000000000001</v>
      </c>
    </row>
    <row r="12" spans="1:26" x14ac:dyDescent="0.3">
      <c r="A12" s="2" t="s">
        <v>17</v>
      </c>
      <c r="B12" s="220">
        <f>'SO 15641'!I123-Rekapitulácia!D12</f>
        <v>0</v>
      </c>
      <c r="C12" s="220">
        <f>'SO 15641'!P25</f>
        <v>0</v>
      </c>
      <c r="D12" s="220">
        <f>'SO 15641'!P17</f>
        <v>0</v>
      </c>
      <c r="E12" s="220">
        <f>'SO 15641'!P16</f>
        <v>0</v>
      </c>
      <c r="F12" s="220">
        <v>0</v>
      </c>
      <c r="G12" s="220">
        <f t="shared" si="0"/>
        <v>0</v>
      </c>
      <c r="K12">
        <f>'SO 15641'!K123</f>
        <v>0</v>
      </c>
      <c r="Q12">
        <v>30.126000000000001</v>
      </c>
    </row>
    <row r="13" spans="1:26" x14ac:dyDescent="0.3">
      <c r="A13" s="223" t="s">
        <v>313</v>
      </c>
      <c r="B13" s="224">
        <f>SUM(B7:B12)</f>
        <v>0</v>
      </c>
      <c r="C13" s="224">
        <f>SUM(C7:C12)</f>
        <v>0</v>
      </c>
      <c r="D13" s="224">
        <f>SUM(D7:D12)</f>
        <v>0</v>
      </c>
      <c r="E13" s="224">
        <f>SUM(E7:E12)</f>
        <v>0</v>
      </c>
      <c r="F13" s="224">
        <f>SUM(F7:F12)</f>
        <v>0</v>
      </c>
      <c r="G13" s="224">
        <f>SUM(G7:G12)-SUM(Z7:Z12)</f>
        <v>0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221" t="s">
        <v>314</v>
      </c>
      <c r="B14" s="222">
        <f>G13-SUM(Rekapitulácia!K7:'Rekapitulácia'!K12)*1</f>
        <v>0</v>
      </c>
      <c r="C14" s="222"/>
      <c r="D14" s="222"/>
      <c r="E14" s="222"/>
      <c r="F14" s="222"/>
      <c r="G14" s="222">
        <f>ROUND(((ROUND(B14,2)*20)/100),2)*1</f>
        <v>0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4" t="s">
        <v>315</v>
      </c>
      <c r="B15" s="219">
        <f>(G13-B14)</f>
        <v>0</v>
      </c>
      <c r="C15" s="219"/>
      <c r="D15" s="219"/>
      <c r="E15" s="219"/>
      <c r="F15" s="219"/>
      <c r="G15" s="219">
        <f>ROUND(((ROUND(B15,2)*0)/100),2)</f>
        <v>0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225" t="s">
        <v>316</v>
      </c>
      <c r="B16" s="226"/>
      <c r="C16" s="226"/>
      <c r="D16" s="226"/>
      <c r="E16" s="226"/>
      <c r="F16" s="226"/>
      <c r="G16" s="226">
        <f>SUM(G13:G15)</f>
        <v>0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2615-65D3-4734-B78A-3FEEAA70CF63}">
  <dimension ref="A1:AA42"/>
  <sheetViews>
    <sheetView workbookViewId="0">
      <pane ySplit="1" topLeftCell="A20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7" width="10.77734375" customWidth="1"/>
    <col min="8" max="8" width="8.6640625" customWidth="1"/>
    <col min="9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299" t="s">
        <v>317</v>
      </c>
      <c r="C2" s="300"/>
      <c r="D2" s="300"/>
      <c r="E2" s="300"/>
      <c r="F2" s="300"/>
      <c r="G2" s="300"/>
      <c r="H2" s="300"/>
      <c r="I2" s="300"/>
      <c r="J2" s="301"/>
      <c r="K2" s="266"/>
      <c r="L2" s="266"/>
      <c r="M2" s="266"/>
      <c r="N2" s="266"/>
      <c r="O2" s="266"/>
      <c r="P2" s="151"/>
    </row>
    <row r="3" spans="1:23" ht="18" customHeight="1" x14ac:dyDescent="0.3">
      <c r="A3" s="1"/>
      <c r="B3" s="302" t="s">
        <v>1</v>
      </c>
      <c r="C3" s="303"/>
      <c r="D3" s="303"/>
      <c r="E3" s="303"/>
      <c r="F3" s="303"/>
      <c r="G3" s="304"/>
      <c r="H3" s="304"/>
      <c r="I3" s="304"/>
      <c r="J3" s="305"/>
      <c r="K3" s="266"/>
      <c r="L3" s="266"/>
      <c r="M3" s="266"/>
      <c r="N3" s="266"/>
      <c r="O3" s="266"/>
      <c r="P3" s="151"/>
    </row>
    <row r="4" spans="1:23" ht="18" customHeight="1" x14ac:dyDescent="0.3">
      <c r="A4" s="1"/>
      <c r="B4" s="236"/>
      <c r="C4" s="227"/>
      <c r="D4" s="227"/>
      <c r="E4" s="227"/>
      <c r="F4" s="237" t="s">
        <v>20</v>
      </c>
      <c r="G4" s="227"/>
      <c r="H4" s="227"/>
      <c r="I4" s="227"/>
      <c r="J4" s="269"/>
      <c r="K4" s="266"/>
      <c r="L4" s="266"/>
      <c r="M4" s="266"/>
      <c r="N4" s="266"/>
      <c r="O4" s="266"/>
      <c r="P4" s="151"/>
    </row>
    <row r="5" spans="1:23" ht="18" customHeight="1" x14ac:dyDescent="0.3">
      <c r="A5" s="1"/>
      <c r="B5" s="235"/>
      <c r="C5" s="227"/>
      <c r="D5" s="227"/>
      <c r="E5" s="227"/>
      <c r="F5" s="237" t="s">
        <v>21</v>
      </c>
      <c r="G5" s="227"/>
      <c r="H5" s="227"/>
      <c r="I5" s="227"/>
      <c r="J5" s="269"/>
      <c r="K5" s="266"/>
      <c r="L5" s="266"/>
      <c r="M5" s="266"/>
      <c r="N5" s="266"/>
      <c r="O5" s="266"/>
      <c r="P5" s="151"/>
    </row>
    <row r="6" spans="1:23" ht="18" customHeight="1" x14ac:dyDescent="0.3">
      <c r="A6" s="1"/>
      <c r="B6" s="238" t="s">
        <v>22</v>
      </c>
      <c r="C6" s="227"/>
      <c r="D6" s="237" t="s">
        <v>23</v>
      </c>
      <c r="E6" s="227"/>
      <c r="F6" s="237" t="s">
        <v>24</v>
      </c>
      <c r="G6" s="237" t="s">
        <v>25</v>
      </c>
      <c r="H6" s="227"/>
      <c r="I6" s="227"/>
      <c r="J6" s="269"/>
      <c r="K6" s="266"/>
      <c r="L6" s="266"/>
      <c r="M6" s="266"/>
      <c r="N6" s="266"/>
      <c r="O6" s="266"/>
      <c r="P6" s="151"/>
    </row>
    <row r="7" spans="1:23" ht="19.95" customHeight="1" x14ac:dyDescent="0.3">
      <c r="A7" s="1"/>
      <c r="B7" s="306" t="s">
        <v>26</v>
      </c>
      <c r="C7" s="307"/>
      <c r="D7" s="307"/>
      <c r="E7" s="307"/>
      <c r="F7" s="307"/>
      <c r="G7" s="307"/>
      <c r="H7" s="307"/>
      <c r="I7" s="239"/>
      <c r="J7" s="270"/>
      <c r="K7" s="266"/>
      <c r="L7" s="266"/>
      <c r="M7" s="266"/>
      <c r="N7" s="266"/>
      <c r="O7" s="266"/>
      <c r="P7" s="151"/>
    </row>
    <row r="8" spans="1:23" ht="18" customHeight="1" x14ac:dyDescent="0.3">
      <c r="A8" s="1"/>
      <c r="B8" s="238" t="s">
        <v>29</v>
      </c>
      <c r="C8" s="227"/>
      <c r="D8" s="227"/>
      <c r="E8" s="227"/>
      <c r="F8" s="237" t="s">
        <v>30</v>
      </c>
      <c r="G8" s="227"/>
      <c r="H8" s="227"/>
      <c r="I8" s="227"/>
      <c r="J8" s="269"/>
      <c r="K8" s="266"/>
      <c r="L8" s="266"/>
      <c r="M8" s="266"/>
      <c r="N8" s="266"/>
      <c r="O8" s="266"/>
      <c r="P8" s="151"/>
    </row>
    <row r="9" spans="1:23" ht="19.95" customHeight="1" x14ac:dyDescent="0.3">
      <c r="A9" s="1"/>
      <c r="B9" s="306" t="s">
        <v>27</v>
      </c>
      <c r="C9" s="307"/>
      <c r="D9" s="307"/>
      <c r="E9" s="307"/>
      <c r="F9" s="307"/>
      <c r="G9" s="307"/>
      <c r="H9" s="307"/>
      <c r="I9" s="239"/>
      <c r="J9" s="270"/>
      <c r="K9" s="266"/>
      <c r="L9" s="266"/>
      <c r="M9" s="266"/>
      <c r="N9" s="266"/>
      <c r="O9" s="266"/>
      <c r="P9" s="151"/>
    </row>
    <row r="10" spans="1:23" ht="18" customHeight="1" x14ac:dyDescent="0.3">
      <c r="A10" s="1"/>
      <c r="B10" s="238" t="s">
        <v>29</v>
      </c>
      <c r="C10" s="227"/>
      <c r="D10" s="227"/>
      <c r="E10" s="227"/>
      <c r="F10" s="237" t="s">
        <v>30</v>
      </c>
      <c r="G10" s="227"/>
      <c r="H10" s="227"/>
      <c r="I10" s="227"/>
      <c r="J10" s="269"/>
      <c r="K10" s="266"/>
      <c r="L10" s="266"/>
      <c r="M10" s="266"/>
      <c r="N10" s="266"/>
      <c r="O10" s="266"/>
      <c r="P10" s="151"/>
    </row>
    <row r="11" spans="1:23" ht="19.95" customHeight="1" x14ac:dyDescent="0.3">
      <c r="A11" s="1"/>
      <c r="B11" s="306" t="s">
        <v>28</v>
      </c>
      <c r="C11" s="307"/>
      <c r="D11" s="307"/>
      <c r="E11" s="307"/>
      <c r="F11" s="307"/>
      <c r="G11" s="307"/>
      <c r="H11" s="307"/>
      <c r="I11" s="239"/>
      <c r="J11" s="270"/>
      <c r="K11" s="266"/>
      <c r="L11" s="266"/>
      <c r="M11" s="266"/>
      <c r="N11" s="266"/>
      <c r="O11" s="266"/>
      <c r="P11" s="151"/>
    </row>
    <row r="12" spans="1:23" ht="18" customHeight="1" x14ac:dyDescent="0.3">
      <c r="A12" s="1"/>
      <c r="B12" s="238" t="s">
        <v>29</v>
      </c>
      <c r="C12" s="227"/>
      <c r="D12" s="227"/>
      <c r="E12" s="227"/>
      <c r="F12" s="237" t="s">
        <v>30</v>
      </c>
      <c r="G12" s="227"/>
      <c r="H12" s="227"/>
      <c r="I12" s="227"/>
      <c r="J12" s="269"/>
      <c r="K12" s="266"/>
      <c r="L12" s="266"/>
      <c r="M12" s="266"/>
      <c r="N12" s="266"/>
      <c r="O12" s="266"/>
      <c r="P12" s="151"/>
    </row>
    <row r="13" spans="1:23" ht="18" customHeight="1" x14ac:dyDescent="0.3">
      <c r="A13" s="1"/>
      <c r="B13" s="234"/>
      <c r="C13" s="125"/>
      <c r="D13" s="125"/>
      <c r="E13" s="125"/>
      <c r="F13" s="125"/>
      <c r="G13" s="125"/>
      <c r="H13" s="125"/>
      <c r="I13" s="125"/>
      <c r="J13" s="271"/>
      <c r="K13" s="266"/>
      <c r="L13" s="266"/>
      <c r="M13" s="266"/>
      <c r="N13" s="266"/>
      <c r="O13" s="266"/>
      <c r="P13" s="151"/>
    </row>
    <row r="14" spans="1:23" ht="18" customHeight="1" x14ac:dyDescent="0.3">
      <c r="A14" s="1"/>
      <c r="B14" s="241" t="s">
        <v>6</v>
      </c>
      <c r="C14" s="250" t="s">
        <v>51</v>
      </c>
      <c r="D14" s="246" t="s">
        <v>52</v>
      </c>
      <c r="E14" s="242" t="s">
        <v>53</v>
      </c>
      <c r="F14" s="308" t="s">
        <v>10</v>
      </c>
      <c r="G14" s="293"/>
      <c r="H14" s="232"/>
      <c r="I14" s="241">
        <f>'SO 15636'!P14+'SO 15637'!P14+'SO 15638'!P14+'SO 15639'!P14+'SO 15640'!P14+'SO 15641'!P14</f>
        <v>0</v>
      </c>
      <c r="J14" s="272"/>
      <c r="K14" s="266"/>
      <c r="L14" s="266"/>
      <c r="M14" s="266"/>
      <c r="N14" s="266"/>
      <c r="O14" s="266"/>
      <c r="P14" s="151"/>
    </row>
    <row r="15" spans="1:23" ht="18" customHeight="1" x14ac:dyDescent="0.3">
      <c r="A15" s="1"/>
      <c r="B15" s="208" t="s">
        <v>31</v>
      </c>
      <c r="C15" s="251">
        <f>'SO 15636'!C15+'SO 15637'!C15+'SO 15638'!C15+'SO 15639'!C15+'SO 15640'!C15+'SO 15641'!C15</f>
        <v>0</v>
      </c>
      <c r="D15" s="247">
        <f>'SO 15636'!D15+'SO 15637'!D15+'SO 15638'!D15+'SO 15639'!D15+'SO 15640'!D15+'SO 15641'!D15</f>
        <v>0</v>
      </c>
      <c r="E15" s="240">
        <f>'SO 15636'!E15+'SO 15637'!E15+'SO 15638'!E15+'SO 15639'!E15+'SO 15640'!E15+'SO 15641'!E15</f>
        <v>0</v>
      </c>
      <c r="F15" s="291"/>
      <c r="G15" s="284"/>
      <c r="H15" s="230"/>
      <c r="I15" s="254"/>
      <c r="J15" s="196"/>
      <c r="K15" s="266"/>
      <c r="L15" s="266"/>
      <c r="M15" s="266"/>
      <c r="N15" s="266"/>
      <c r="O15" s="266"/>
      <c r="P15" s="151"/>
    </row>
    <row r="16" spans="1:23" ht="18" customHeight="1" x14ac:dyDescent="0.3">
      <c r="A16" s="1"/>
      <c r="B16" s="241" t="s">
        <v>32</v>
      </c>
      <c r="C16" s="259">
        <f>'SO 15636'!C16+'SO 15637'!C16+'SO 15638'!C16+'SO 15639'!C16+'SO 15640'!C16+'SO 15641'!C16</f>
        <v>0</v>
      </c>
      <c r="D16" s="260">
        <f>'SO 15636'!D16+'SO 15637'!D16+'SO 15638'!D16+'SO 15639'!D16+'SO 15640'!D16+'SO 15641'!D16</f>
        <v>0</v>
      </c>
      <c r="E16" s="244">
        <f>'SO 15636'!E16+'SO 15637'!E16+'SO 15638'!E16+'SO 15639'!E16+'SO 15640'!E16+'SO 15641'!E16</f>
        <v>0</v>
      </c>
      <c r="F16" s="292" t="s">
        <v>38</v>
      </c>
      <c r="G16" s="293"/>
      <c r="H16" s="233"/>
      <c r="I16" s="261">
        <f>Rekapitulácia!E13</f>
        <v>0</v>
      </c>
      <c r="J16" s="272"/>
      <c r="K16" s="266"/>
      <c r="L16" s="266"/>
      <c r="M16" s="266"/>
      <c r="N16" s="266"/>
      <c r="O16" s="266"/>
      <c r="P16" s="151"/>
    </row>
    <row r="17" spans="1:23" ht="18" customHeight="1" x14ac:dyDescent="0.3">
      <c r="A17" s="1"/>
      <c r="B17" s="208" t="s">
        <v>33</v>
      </c>
      <c r="C17" s="251">
        <f>'SO 15636'!C17+'SO 15637'!C17+'SO 15638'!C17+'SO 15639'!C17+'SO 15640'!C17+'SO 15641'!C17</f>
        <v>0</v>
      </c>
      <c r="D17" s="247">
        <f>'SO 15636'!D17+'SO 15637'!D17+'SO 15638'!D17+'SO 15639'!D17+'SO 15640'!D17+'SO 15641'!D17</f>
        <v>0</v>
      </c>
      <c r="E17" s="240">
        <f>'SO 15636'!E17+'SO 15637'!E17+'SO 15638'!E17+'SO 15639'!E17+'SO 15640'!E17+'SO 15641'!E17</f>
        <v>0</v>
      </c>
      <c r="F17" s="294" t="s">
        <v>39</v>
      </c>
      <c r="G17" s="295"/>
      <c r="H17" s="231"/>
      <c r="I17" s="254">
        <f>Rekapitulácia!D13</f>
        <v>0</v>
      </c>
      <c r="J17" s="196"/>
      <c r="K17" s="266"/>
      <c r="L17" s="266"/>
      <c r="M17" s="266"/>
      <c r="N17" s="266"/>
      <c r="O17" s="266"/>
      <c r="P17" s="151"/>
    </row>
    <row r="18" spans="1:23" ht="18" customHeight="1" x14ac:dyDescent="0.3">
      <c r="A18" s="1"/>
      <c r="B18" s="238" t="s">
        <v>34</v>
      </c>
      <c r="C18" s="252">
        <f>'SO 15636'!C18+'SO 15637'!C18+'SO 15638'!C18+'SO 15639'!C18+'SO 15640'!C18+'SO 15641'!C18</f>
        <v>0</v>
      </c>
      <c r="D18" s="248">
        <f>'SO 15636'!D18+'SO 15637'!D18+'SO 15638'!D18+'SO 15639'!D18+'SO 15640'!D18+'SO 15641'!D18</f>
        <v>0</v>
      </c>
      <c r="E18" s="228">
        <f>'SO 15636'!E18+'SO 15637'!E18+'SO 15638'!E18+'SO 15639'!E18+'SO 15640'!E18+'SO 15641'!E18</f>
        <v>0</v>
      </c>
      <c r="F18" s="296"/>
      <c r="G18" s="286"/>
      <c r="H18" s="229"/>
      <c r="I18" s="255"/>
      <c r="J18" s="269"/>
      <c r="K18" s="266"/>
      <c r="L18" s="266"/>
      <c r="M18" s="266"/>
      <c r="N18" s="266"/>
      <c r="O18" s="266"/>
      <c r="P18" s="151"/>
    </row>
    <row r="19" spans="1:23" ht="18" customHeight="1" x14ac:dyDescent="0.3">
      <c r="A19" s="1"/>
      <c r="B19" s="238" t="s">
        <v>35</v>
      </c>
      <c r="C19" s="253">
        <f>'SO 15636'!C19+'SO 15637'!C19+'SO 15638'!C19+'SO 15639'!C19+'SO 15640'!C19+'SO 15641'!C19</f>
        <v>0</v>
      </c>
      <c r="D19" s="249">
        <f>'SO 15636'!D19+'SO 15637'!D19+'SO 15638'!D19+'SO 15639'!D19+'SO 15640'!D19+'SO 15641'!D19</f>
        <v>0</v>
      </c>
      <c r="E19" s="228">
        <f>'SO 15636'!E19+'SO 15637'!E19+'SO 15638'!E19+'SO 15639'!E19+'SO 15640'!E19+'SO 15641'!E19</f>
        <v>0</v>
      </c>
      <c r="F19" s="297"/>
      <c r="G19" s="298"/>
      <c r="H19" s="229"/>
      <c r="I19" s="255"/>
      <c r="J19" s="269"/>
      <c r="K19" s="266"/>
      <c r="L19" s="266"/>
      <c r="M19" s="266"/>
      <c r="N19" s="266"/>
      <c r="O19" s="266"/>
      <c r="P19" s="151"/>
    </row>
    <row r="20" spans="1:23" ht="18" customHeight="1" x14ac:dyDescent="0.3">
      <c r="A20" s="1"/>
      <c r="B20" s="241" t="s">
        <v>36</v>
      </c>
      <c r="C20" s="245"/>
      <c r="D20" s="245"/>
      <c r="E20" s="262">
        <f>SUM(E15:E19)</f>
        <v>0</v>
      </c>
      <c r="F20" s="289" t="s">
        <v>36</v>
      </c>
      <c r="G20" s="293"/>
      <c r="H20" s="233"/>
      <c r="I20" s="256">
        <f>SUM(I14:I18)</f>
        <v>0</v>
      </c>
      <c r="J20" s="272"/>
      <c r="K20" s="266"/>
      <c r="L20" s="266"/>
      <c r="M20" s="266"/>
      <c r="N20" s="266"/>
      <c r="O20" s="266"/>
      <c r="P20" s="151"/>
    </row>
    <row r="21" spans="1:23" ht="18" customHeight="1" x14ac:dyDescent="0.3">
      <c r="A21" s="1"/>
      <c r="B21" s="208" t="s">
        <v>318</v>
      </c>
      <c r="C21" s="231"/>
      <c r="D21" s="231"/>
      <c r="E21" s="231"/>
      <c r="F21" s="285" t="s">
        <v>318</v>
      </c>
      <c r="G21" s="286"/>
      <c r="H21" s="231"/>
      <c r="I21" s="257"/>
      <c r="J21" s="196"/>
      <c r="K21" s="266"/>
      <c r="L21" s="266"/>
      <c r="M21" s="266"/>
      <c r="N21" s="266"/>
      <c r="O21" s="266"/>
      <c r="P21" s="151"/>
    </row>
    <row r="22" spans="1:23" ht="18" customHeight="1" x14ac:dyDescent="0.3">
      <c r="A22" s="1"/>
      <c r="B22" s="238" t="s">
        <v>319</v>
      </c>
      <c r="C22" s="229"/>
      <c r="D22" s="229"/>
      <c r="E22" s="228">
        <f>'SO 15636'!E21+'SO 15637'!E21+'SO 15638'!E21+'SO 15639'!E21+'SO 15640'!E21+'SO 15641'!E21</f>
        <v>0</v>
      </c>
      <c r="F22" s="285" t="s">
        <v>322</v>
      </c>
      <c r="G22" s="286"/>
      <c r="H22" s="229"/>
      <c r="I22" s="255">
        <f>'SO 15636'!P21+'SO 15637'!P21+'SO 15638'!P21+'SO 15639'!P21+'SO 15640'!P21+'SO 15641'!P21</f>
        <v>0</v>
      </c>
      <c r="J22" s="269"/>
      <c r="K22" s="266"/>
      <c r="L22" s="266"/>
      <c r="M22" s="266"/>
      <c r="N22" s="266"/>
      <c r="O22" s="266"/>
      <c r="P22" s="151"/>
      <c r="V22" s="52"/>
      <c r="W22" s="52"/>
    </row>
    <row r="23" spans="1:23" ht="18" customHeight="1" x14ac:dyDescent="0.3">
      <c r="A23" s="1"/>
      <c r="B23" s="238" t="s">
        <v>320</v>
      </c>
      <c r="C23" s="229"/>
      <c r="D23" s="229"/>
      <c r="E23" s="228">
        <f>'SO 15636'!E22+'SO 15637'!E22+'SO 15638'!E22+'SO 15639'!E22+'SO 15640'!E22+'SO 15641'!E22</f>
        <v>0</v>
      </c>
      <c r="F23" s="285" t="s">
        <v>323</v>
      </c>
      <c r="G23" s="286"/>
      <c r="H23" s="229"/>
      <c r="I23" s="255">
        <f>'SO 15636'!P22+'SO 15637'!P22+'SO 15638'!P22+'SO 15639'!P22+'SO 15640'!P22+'SO 15641'!P22</f>
        <v>0</v>
      </c>
      <c r="J23" s="269"/>
      <c r="K23" s="266"/>
      <c r="L23" s="266"/>
      <c r="M23" s="266"/>
      <c r="N23" s="266"/>
      <c r="O23" s="266"/>
      <c r="P23" s="151"/>
      <c r="V23" s="52"/>
      <c r="W23" s="52"/>
    </row>
    <row r="24" spans="1:23" ht="18" customHeight="1" x14ac:dyDescent="0.3">
      <c r="A24" s="1"/>
      <c r="B24" s="238" t="s">
        <v>321</v>
      </c>
      <c r="C24" s="229"/>
      <c r="D24" s="229"/>
      <c r="E24" s="228">
        <f>'SO 15636'!E23+'SO 15637'!E23+'SO 15638'!E23+'SO 15639'!E23+'SO 15640'!E23+'SO 15641'!E23</f>
        <v>0</v>
      </c>
      <c r="F24" s="285" t="s">
        <v>324</v>
      </c>
      <c r="G24" s="286"/>
      <c r="H24" s="229"/>
      <c r="I24" s="238">
        <f>'SO 15636'!P23+'SO 15637'!P23+'SO 15638'!P23+'SO 15639'!P23+'SO 15640'!P23+'SO 15641'!P23</f>
        <v>0</v>
      </c>
      <c r="J24" s="269"/>
      <c r="K24" s="266"/>
      <c r="L24" s="266"/>
      <c r="M24" s="266"/>
      <c r="N24" s="266"/>
      <c r="O24" s="266"/>
      <c r="P24" s="151"/>
      <c r="V24" s="52"/>
      <c r="W24" s="52"/>
    </row>
    <row r="25" spans="1:23" ht="18" customHeight="1" x14ac:dyDescent="0.3">
      <c r="A25" s="1"/>
      <c r="B25" s="238"/>
      <c r="C25" s="229"/>
      <c r="D25" s="229"/>
      <c r="E25" s="229"/>
      <c r="F25" s="287" t="s">
        <v>36</v>
      </c>
      <c r="G25" s="288"/>
      <c r="H25" s="229"/>
      <c r="I25" s="258">
        <f>SUM(E21:E24)+SUM(I21:I24)</f>
        <v>0</v>
      </c>
      <c r="J25" s="269"/>
      <c r="K25" s="266"/>
      <c r="L25" s="266"/>
      <c r="M25" s="266"/>
      <c r="N25" s="266"/>
      <c r="O25" s="266"/>
      <c r="P25" s="151"/>
    </row>
    <row r="26" spans="1:23" ht="18" customHeight="1" x14ac:dyDescent="0.3">
      <c r="A26" s="1"/>
      <c r="B26" s="207" t="s">
        <v>56</v>
      </c>
      <c r="C26" s="130"/>
      <c r="D26" s="130"/>
      <c r="E26" s="263"/>
      <c r="F26" s="289" t="s">
        <v>40</v>
      </c>
      <c r="G26" s="290"/>
      <c r="H26" s="130"/>
      <c r="I26" s="234"/>
      <c r="J26" s="271"/>
      <c r="K26" s="266"/>
      <c r="L26" s="266"/>
      <c r="M26" s="266"/>
      <c r="N26" s="266"/>
      <c r="O26" s="266"/>
      <c r="P26" s="151"/>
    </row>
    <row r="27" spans="1:23" ht="18" customHeight="1" x14ac:dyDescent="0.3">
      <c r="A27" s="1"/>
      <c r="B27" s="204"/>
      <c r="C27" s="1"/>
      <c r="D27" s="1"/>
      <c r="E27" s="264"/>
      <c r="F27" s="278" t="s">
        <v>41</v>
      </c>
      <c r="G27" s="279"/>
      <c r="H27" s="131"/>
      <c r="I27" s="254">
        <f>E20+I20+I25</f>
        <v>0</v>
      </c>
      <c r="J27" s="196"/>
      <c r="K27" s="266"/>
      <c r="L27" s="266"/>
      <c r="M27" s="266"/>
      <c r="N27" s="266"/>
      <c r="O27" s="266"/>
      <c r="P27" s="151"/>
    </row>
    <row r="28" spans="1:23" ht="18" customHeight="1" x14ac:dyDescent="0.3">
      <c r="A28" s="1"/>
      <c r="B28" s="204"/>
      <c r="C28" s="1"/>
      <c r="D28" s="1"/>
      <c r="E28" s="264"/>
      <c r="F28" s="280" t="s">
        <v>42</v>
      </c>
      <c r="G28" s="281"/>
      <c r="H28" s="244">
        <f>Rekapitulácia!B14</f>
        <v>0</v>
      </c>
      <c r="I28" s="241">
        <f>ROUND(((ROUND(H28,2)*20)/100),2)*1</f>
        <v>0</v>
      </c>
      <c r="J28" s="272"/>
      <c r="K28" s="266"/>
      <c r="L28" s="266"/>
      <c r="M28" s="266"/>
      <c r="N28" s="266"/>
      <c r="O28" s="266"/>
      <c r="P28" s="150"/>
    </row>
    <row r="29" spans="1:23" ht="18" customHeight="1" x14ac:dyDescent="0.3">
      <c r="A29" s="1"/>
      <c r="B29" s="204"/>
      <c r="C29" s="1"/>
      <c r="D29" s="1"/>
      <c r="E29" s="264"/>
      <c r="F29" s="282" t="s">
        <v>43</v>
      </c>
      <c r="G29" s="283"/>
      <c r="H29" s="240">
        <f>Rekapitulácia!B15</f>
        <v>0</v>
      </c>
      <c r="I29" s="208">
        <f>ROUND(((ROUND(H29,2)*0)/100),2)</f>
        <v>0</v>
      </c>
      <c r="J29" s="196"/>
      <c r="K29" s="266"/>
      <c r="L29" s="266"/>
      <c r="M29" s="266"/>
      <c r="N29" s="266"/>
      <c r="O29" s="266"/>
      <c r="P29" s="150"/>
    </row>
    <row r="30" spans="1:23" ht="18" customHeight="1" x14ac:dyDescent="0.3">
      <c r="A30" s="1"/>
      <c r="B30" s="204"/>
      <c r="C30" s="1"/>
      <c r="D30" s="1"/>
      <c r="E30" s="264"/>
      <c r="F30" s="280" t="s">
        <v>44</v>
      </c>
      <c r="G30" s="281"/>
      <c r="H30" s="233"/>
      <c r="I30" s="256">
        <f>SUM(I27:I29)</f>
        <v>0</v>
      </c>
      <c r="J30" s="272"/>
      <c r="K30" s="266"/>
      <c r="L30" s="266"/>
      <c r="M30" s="266"/>
      <c r="N30" s="266"/>
      <c r="O30" s="266"/>
      <c r="P30" s="151"/>
    </row>
    <row r="31" spans="1:23" ht="18" customHeight="1" x14ac:dyDescent="0.3">
      <c r="A31" s="1"/>
      <c r="B31" s="204"/>
      <c r="C31" s="1"/>
      <c r="D31" s="1"/>
      <c r="E31" s="265"/>
      <c r="F31" s="279"/>
      <c r="G31" s="284"/>
      <c r="H31" s="231"/>
      <c r="I31" s="204"/>
      <c r="J31" s="196"/>
      <c r="K31" s="266"/>
      <c r="L31" s="266"/>
      <c r="M31" s="266"/>
      <c r="N31" s="266"/>
      <c r="O31" s="266"/>
      <c r="P31" s="151"/>
    </row>
    <row r="32" spans="1:23" ht="18" customHeight="1" x14ac:dyDescent="0.3">
      <c r="A32" s="1"/>
      <c r="B32" s="207" t="s">
        <v>54</v>
      </c>
      <c r="C32" s="125"/>
      <c r="D32" s="125"/>
      <c r="E32" s="243" t="s">
        <v>55</v>
      </c>
      <c r="F32" s="230"/>
      <c r="G32" s="125"/>
      <c r="H32" s="130"/>
      <c r="I32" s="125"/>
      <c r="J32" s="271"/>
      <c r="K32" s="266"/>
      <c r="L32" s="266"/>
      <c r="M32" s="266"/>
      <c r="N32" s="266"/>
      <c r="O32" s="266"/>
      <c r="P32" s="151"/>
    </row>
    <row r="33" spans="1:23" ht="18" customHeight="1" x14ac:dyDescent="0.3">
      <c r="A33" s="1"/>
      <c r="B33" s="204"/>
      <c r="C33" s="1"/>
      <c r="D33" s="1"/>
      <c r="E33" s="1"/>
      <c r="F33" s="1"/>
      <c r="G33" s="1"/>
      <c r="H33" s="1"/>
      <c r="I33" s="1"/>
      <c r="J33" s="196"/>
      <c r="K33" s="266"/>
      <c r="L33" s="266"/>
      <c r="M33" s="266"/>
      <c r="N33" s="266"/>
      <c r="O33" s="266"/>
      <c r="P33" s="151"/>
    </row>
    <row r="34" spans="1:23" ht="18" customHeight="1" x14ac:dyDescent="0.3">
      <c r="A34" s="1"/>
      <c r="B34" s="204"/>
      <c r="C34" s="1"/>
      <c r="D34" s="1"/>
      <c r="E34" s="1"/>
      <c r="F34" s="1"/>
      <c r="G34" s="1"/>
      <c r="H34" s="1"/>
      <c r="I34" s="1"/>
      <c r="J34" s="196"/>
      <c r="K34" s="266"/>
      <c r="L34" s="266"/>
      <c r="M34" s="266"/>
      <c r="N34" s="266"/>
      <c r="O34" s="266"/>
      <c r="P34" s="151"/>
    </row>
    <row r="35" spans="1:23" ht="18" customHeight="1" x14ac:dyDescent="0.3">
      <c r="A35" s="1"/>
      <c r="B35" s="204"/>
      <c r="C35" s="1"/>
      <c r="D35" s="1"/>
      <c r="E35" s="1"/>
      <c r="F35" s="1"/>
      <c r="G35" s="1"/>
      <c r="H35" s="1"/>
      <c r="I35" s="1"/>
      <c r="J35" s="196"/>
      <c r="K35" s="266"/>
      <c r="L35" s="266"/>
      <c r="M35" s="266"/>
      <c r="N35" s="266"/>
      <c r="O35" s="266"/>
      <c r="P35" s="151"/>
    </row>
    <row r="36" spans="1:23" ht="18" customHeight="1" x14ac:dyDescent="0.3">
      <c r="A36" s="1"/>
      <c r="B36" s="204"/>
      <c r="C36" s="1"/>
      <c r="D36" s="1"/>
      <c r="E36" s="1"/>
      <c r="F36" s="1"/>
      <c r="G36" s="1"/>
      <c r="H36" s="1"/>
      <c r="I36" s="1"/>
      <c r="J36" s="196"/>
      <c r="K36" s="266"/>
      <c r="L36" s="266"/>
      <c r="M36" s="266"/>
      <c r="N36" s="266"/>
      <c r="O36" s="266"/>
      <c r="P36" s="151"/>
    </row>
    <row r="37" spans="1:23" ht="18" customHeight="1" x14ac:dyDescent="0.3">
      <c r="A37" s="1"/>
      <c r="B37" s="204"/>
      <c r="C37" s="1"/>
      <c r="D37" s="1"/>
      <c r="E37" s="1"/>
      <c r="F37" s="1"/>
      <c r="G37" s="1"/>
      <c r="H37" s="1"/>
      <c r="I37" s="1"/>
      <c r="J37" s="196"/>
      <c r="K37" s="266"/>
      <c r="L37" s="266"/>
      <c r="M37" s="266"/>
      <c r="N37" s="266"/>
      <c r="O37" s="266"/>
      <c r="P37" s="151"/>
    </row>
    <row r="38" spans="1:23" ht="18" customHeight="1" x14ac:dyDescent="0.3">
      <c r="A38" s="1"/>
      <c r="B38" s="267"/>
      <c r="C38" s="268"/>
      <c r="D38" s="268"/>
      <c r="E38" s="268"/>
      <c r="F38" s="268"/>
      <c r="G38" s="268"/>
      <c r="H38" s="268"/>
      <c r="I38" s="268"/>
      <c r="J38" s="273"/>
      <c r="K38" s="266"/>
      <c r="L38" s="266"/>
      <c r="M38" s="266"/>
      <c r="N38" s="266"/>
      <c r="O38" s="266"/>
      <c r="P38" s="151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6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23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2DF15-61AF-4AEB-8BCC-9B1F33DBF33B}">
  <dimension ref="A1:AA142"/>
  <sheetViews>
    <sheetView workbookViewId="0">
      <pane ySplit="1" topLeftCell="A120" activePane="bottomLeft" state="frozen"/>
      <selection pane="bottomLeft" activeCell="H80" sqref="H80:H140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18</v>
      </c>
      <c r="C1" s="327"/>
      <c r="D1" s="11"/>
      <c r="E1" s="377" t="s">
        <v>0</v>
      </c>
      <c r="F1" s="378"/>
      <c r="G1" s="12"/>
      <c r="H1" s="326" t="s">
        <v>69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18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19</v>
      </c>
      <c r="C4" s="31"/>
      <c r="D4" s="24"/>
      <c r="E4" s="24"/>
      <c r="F4" s="43" t="s">
        <v>20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21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22</v>
      </c>
      <c r="C6" s="31"/>
      <c r="D6" s="43" t="s">
        <v>23</v>
      </c>
      <c r="E6" s="24"/>
      <c r="F6" s="43" t="s">
        <v>24</v>
      </c>
      <c r="G6" s="43" t="s">
        <v>25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26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29</v>
      </c>
      <c r="C8" s="45"/>
      <c r="D8" s="27"/>
      <c r="E8" s="27"/>
      <c r="F8" s="49" t="s">
        <v>30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27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29</v>
      </c>
      <c r="C10" s="31"/>
      <c r="D10" s="24"/>
      <c r="E10" s="24"/>
      <c r="F10" s="43" t="s">
        <v>30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28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29</v>
      </c>
      <c r="C12" s="31"/>
      <c r="D12" s="24"/>
      <c r="E12" s="24"/>
      <c r="F12" s="43" t="s">
        <v>30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70" t="s">
        <v>37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31</v>
      </c>
      <c r="C15" s="62">
        <f>'SO 15636'!E61</f>
        <v>0</v>
      </c>
      <c r="D15" s="57">
        <f>'SO 15636'!F61</f>
        <v>0</v>
      </c>
      <c r="E15" s="66">
        <f>'SO 15636'!G61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32</v>
      </c>
      <c r="C16" s="90"/>
      <c r="D16" s="91"/>
      <c r="E16" s="92"/>
      <c r="F16" s="373" t="s">
        <v>38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(SUM(Z78:Z141))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33</v>
      </c>
      <c r="C17" s="62"/>
      <c r="D17" s="57"/>
      <c r="E17" s="66"/>
      <c r="F17" s="374" t="s">
        <v>39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(SUM(Y78:Y141))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34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35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36</v>
      </c>
      <c r="C20" s="56"/>
      <c r="D20" s="93"/>
      <c r="E20" s="94">
        <f>SUM(E15:E19)</f>
        <v>0</v>
      </c>
      <c r="F20" s="348" t="s">
        <v>36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45</v>
      </c>
      <c r="C21" s="50"/>
      <c r="D21" s="89"/>
      <c r="E21" s="68">
        <f>((E15*U22*0)+(E16*V22*0)+(E17*W22*0))/100</f>
        <v>0</v>
      </c>
      <c r="F21" s="363" t="s">
        <v>48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46</v>
      </c>
      <c r="C22" s="33"/>
      <c r="D22" s="70"/>
      <c r="E22" s="69">
        <f>((E15*U23*0)+(E16*V23*0)+(E17*W23*0))/100</f>
        <v>0</v>
      </c>
      <c r="F22" s="363" t="s">
        <v>49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0"/>
      <c r="E23" s="69">
        <f>((E15*U24*0)+(E16*V24*0)+(E17*W24*0))/100</f>
        <v>0</v>
      </c>
      <c r="F23" s="363" t="s">
        <v>50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36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56</v>
      </c>
      <c r="C26" s="96"/>
      <c r="D26" s="98"/>
      <c r="E26" s="104"/>
      <c r="F26" s="348" t="s">
        <v>40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41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42</v>
      </c>
      <c r="G28" s="354"/>
      <c r="H28" s="214">
        <f>P27-SUM('SO 15636'!K78:'SO 15636'!K141)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43</v>
      </c>
      <c r="G29" s="356"/>
      <c r="H29" s="32">
        <f>SUM('SO 15636'!K78:'SO 15636'!K141)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44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54</v>
      </c>
      <c r="C32" s="100"/>
      <c r="D32" s="18"/>
      <c r="E32" s="109" t="s">
        <v>55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26</v>
      </c>
      <c r="C46" s="315"/>
      <c r="D46" s="315"/>
      <c r="E46" s="316"/>
      <c r="F46" s="341" t="s">
        <v>23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27</v>
      </c>
      <c r="C47" s="315"/>
      <c r="D47" s="315"/>
      <c r="E47" s="316"/>
      <c r="F47" s="341" t="s">
        <v>21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28</v>
      </c>
      <c r="C48" s="315"/>
      <c r="D48" s="315"/>
      <c r="E48" s="316"/>
      <c r="F48" s="341" t="s">
        <v>60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57</v>
      </c>
      <c r="C54" s="337"/>
      <c r="D54" s="127"/>
      <c r="E54" s="127" t="s">
        <v>51</v>
      </c>
      <c r="F54" s="127" t="s">
        <v>52</v>
      </c>
      <c r="G54" s="127" t="s">
        <v>36</v>
      </c>
      <c r="H54" s="127" t="s">
        <v>58</v>
      </c>
      <c r="I54" s="127" t="s">
        <v>59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62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63</v>
      </c>
      <c r="C56" s="333"/>
      <c r="D56" s="333"/>
      <c r="E56" s="138">
        <f>'SO 15636'!L102</f>
        <v>0</v>
      </c>
      <c r="F56" s="138">
        <f>'SO 15636'!M102</f>
        <v>0</v>
      </c>
      <c r="G56" s="138">
        <f>'SO 15636'!I102</f>
        <v>0</v>
      </c>
      <c r="H56" s="139">
        <f>'SO 15636'!S102</f>
        <v>3.13</v>
      </c>
      <c r="I56" s="139">
        <f>'SO 15636'!V102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64</v>
      </c>
      <c r="C57" s="333"/>
      <c r="D57" s="333"/>
      <c r="E57" s="138">
        <f>'SO 15636'!L106</f>
        <v>0</v>
      </c>
      <c r="F57" s="138">
        <f>'SO 15636'!M106</f>
        <v>0</v>
      </c>
      <c r="G57" s="138">
        <f>'SO 15636'!I106</f>
        <v>0</v>
      </c>
      <c r="H57" s="139">
        <f>'SO 15636'!S106</f>
        <v>271.19</v>
      </c>
      <c r="I57" s="139">
        <f>'SO 15636'!V106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65</v>
      </c>
      <c r="C58" s="333"/>
      <c r="D58" s="333"/>
      <c r="E58" s="138">
        <f>'SO 15636'!L128</f>
        <v>0</v>
      </c>
      <c r="F58" s="138">
        <f>'SO 15636'!M128</f>
        <v>0</v>
      </c>
      <c r="G58" s="138">
        <f>'SO 15636'!I128</f>
        <v>0</v>
      </c>
      <c r="H58" s="139">
        <f>'SO 15636'!S128</f>
        <v>0</v>
      </c>
      <c r="I58" s="139">
        <f>'SO 15636'!V128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32" t="s">
        <v>66</v>
      </c>
      <c r="C59" s="333"/>
      <c r="D59" s="333"/>
      <c r="E59" s="138">
        <f>'SO 15636'!L134</f>
        <v>0</v>
      </c>
      <c r="F59" s="138">
        <f>'SO 15636'!M134</f>
        <v>0</v>
      </c>
      <c r="G59" s="138">
        <f>'SO 15636'!I134</f>
        <v>0</v>
      </c>
      <c r="H59" s="139">
        <f>'SO 15636'!S134</f>
        <v>0.36</v>
      </c>
      <c r="I59" s="139">
        <f>'SO 15636'!V134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32" t="s">
        <v>67</v>
      </c>
      <c r="C60" s="333"/>
      <c r="D60" s="333"/>
      <c r="E60" s="138">
        <f>'SO 15636'!L139</f>
        <v>0</v>
      </c>
      <c r="F60" s="138">
        <f>'SO 15636'!M139</f>
        <v>0</v>
      </c>
      <c r="G60" s="138">
        <f>'SO 15636'!I139</f>
        <v>0</v>
      </c>
      <c r="H60" s="139">
        <f>'SO 15636'!S139</f>
        <v>0</v>
      </c>
      <c r="I60" s="139">
        <f>'SO 15636'!V139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21" t="s">
        <v>62</v>
      </c>
      <c r="C61" s="309"/>
      <c r="D61" s="309"/>
      <c r="E61" s="140">
        <f>'SO 15636'!L141</f>
        <v>0</v>
      </c>
      <c r="F61" s="140">
        <f>'SO 15636'!M141</f>
        <v>0</v>
      </c>
      <c r="G61" s="140">
        <f>'SO 15636'!I141</f>
        <v>0</v>
      </c>
      <c r="H61" s="141">
        <f>'SO 15636'!S141</f>
        <v>274.68</v>
      </c>
      <c r="I61" s="141">
        <f>'SO 15636'!V141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22" t="s">
        <v>68</v>
      </c>
      <c r="C63" s="323"/>
      <c r="D63" s="323"/>
      <c r="E63" s="144">
        <f>'SO 15636'!L142</f>
        <v>0</v>
      </c>
      <c r="F63" s="144">
        <f>'SO 15636'!M142</f>
        <v>0</v>
      </c>
      <c r="G63" s="144">
        <f>'SO 15636'!I142</f>
        <v>0</v>
      </c>
      <c r="H63" s="145">
        <f>'SO 15636'!S142</f>
        <v>274.68</v>
      </c>
      <c r="I63" s="145">
        <f>'SO 15636'!V142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3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24" t="s">
        <v>69</v>
      </c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9"/>
      <c r="B69" s="328" t="s">
        <v>26</v>
      </c>
      <c r="C69" s="329"/>
      <c r="D69" s="329"/>
      <c r="E69" s="330"/>
      <c r="F69" s="166"/>
      <c r="G69" s="166"/>
      <c r="H69" s="167" t="s">
        <v>80</v>
      </c>
      <c r="I69" s="317" t="s">
        <v>81</v>
      </c>
      <c r="J69" s="318"/>
      <c r="K69" s="318"/>
      <c r="L69" s="318"/>
      <c r="M69" s="318"/>
      <c r="N69" s="318"/>
      <c r="O69" s="318"/>
      <c r="P69" s="319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9"/>
      <c r="B70" s="314" t="s">
        <v>27</v>
      </c>
      <c r="C70" s="315"/>
      <c r="D70" s="315"/>
      <c r="E70" s="316"/>
      <c r="F70" s="162"/>
      <c r="G70" s="162"/>
      <c r="H70" s="163" t="s">
        <v>21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9"/>
      <c r="B71" s="314" t="s">
        <v>28</v>
      </c>
      <c r="C71" s="315"/>
      <c r="D71" s="315"/>
      <c r="E71" s="316"/>
      <c r="F71" s="162"/>
      <c r="G71" s="162"/>
      <c r="H71" s="163" t="s">
        <v>82</v>
      </c>
      <c r="I71" s="163" t="s">
        <v>25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83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3" t="s">
        <v>19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61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6" t="s">
        <v>70</v>
      </c>
      <c r="C77" s="127" t="s">
        <v>71</v>
      </c>
      <c r="D77" s="127" t="s">
        <v>72</v>
      </c>
      <c r="E77" s="155"/>
      <c r="F77" s="155" t="s">
        <v>73</v>
      </c>
      <c r="G77" s="155" t="s">
        <v>74</v>
      </c>
      <c r="H77" s="156" t="s">
        <v>75</v>
      </c>
      <c r="I77" s="156" t="s">
        <v>76</v>
      </c>
      <c r="J77" s="156"/>
      <c r="K77" s="156"/>
      <c r="L77" s="156"/>
      <c r="M77" s="156"/>
      <c r="N77" s="156"/>
      <c r="O77" s="156"/>
      <c r="P77" s="156" t="s">
        <v>77</v>
      </c>
      <c r="Q77" s="157"/>
      <c r="R77" s="157"/>
      <c r="S77" s="127" t="s">
        <v>78</v>
      </c>
      <c r="T77" s="158"/>
      <c r="U77" s="158"/>
      <c r="V77" s="127" t="s">
        <v>79</v>
      </c>
      <c r="W77" s="52"/>
    </row>
    <row r="78" spans="1:26" x14ac:dyDescent="0.3">
      <c r="A78" s="9"/>
      <c r="B78" s="207"/>
      <c r="C78" s="169"/>
      <c r="D78" s="320" t="s">
        <v>62</v>
      </c>
      <c r="E78" s="320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2"/>
      <c r="W78" s="213"/>
      <c r="X78" s="137"/>
      <c r="Y78" s="137"/>
      <c r="Z78" s="137"/>
    </row>
    <row r="79" spans="1:26" x14ac:dyDescent="0.3">
      <c r="A79" s="9"/>
      <c r="B79" s="208"/>
      <c r="C79" s="172">
        <v>1</v>
      </c>
      <c r="D79" s="312" t="s">
        <v>84</v>
      </c>
      <c r="E79" s="312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3"/>
      <c r="W79" s="213"/>
      <c r="X79" s="137"/>
      <c r="Y79" s="137"/>
      <c r="Z79" s="137"/>
    </row>
    <row r="80" spans="1:26" ht="34.950000000000003" customHeight="1" x14ac:dyDescent="0.3">
      <c r="A80" s="179"/>
      <c r="B80" s="209">
        <v>1</v>
      </c>
      <c r="C80" s="180" t="s">
        <v>85</v>
      </c>
      <c r="D80" s="313" t="s">
        <v>86</v>
      </c>
      <c r="E80" s="313"/>
      <c r="F80" s="174" t="s">
        <v>87</v>
      </c>
      <c r="G80" s="175">
        <v>466.8</v>
      </c>
      <c r="H80" s="174"/>
      <c r="I80" s="174">
        <f t="shared" ref="I80:I101" si="0">ROUND(G80*(H80),2)</f>
        <v>0</v>
      </c>
      <c r="J80" s="176">
        <f t="shared" ref="J80:J101" si="1">ROUND(G80*(N80),2)</f>
        <v>60.68</v>
      </c>
      <c r="K80" s="177">
        <f t="shared" ref="K80:K101" si="2">ROUND(G80*(O80),2)</f>
        <v>0</v>
      </c>
      <c r="L80" s="177">
        <f t="shared" ref="L80:L101" si="3">ROUND(G80*(H80),2)</f>
        <v>0</v>
      </c>
      <c r="M80" s="177"/>
      <c r="N80" s="177">
        <v>0.13</v>
      </c>
      <c r="O80" s="177"/>
      <c r="P80" s="181"/>
      <c r="Q80" s="181"/>
      <c r="R80" s="181"/>
      <c r="S80" s="178">
        <f t="shared" ref="S80:S101" si="4"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2</v>
      </c>
      <c r="C81" s="180" t="s">
        <v>88</v>
      </c>
      <c r="D81" s="313" t="s">
        <v>89</v>
      </c>
      <c r="E81" s="313"/>
      <c r="F81" s="174" t="s">
        <v>90</v>
      </c>
      <c r="G81" s="175">
        <v>20</v>
      </c>
      <c r="H81" s="174"/>
      <c r="I81" s="174">
        <f t="shared" si="0"/>
        <v>0</v>
      </c>
      <c r="J81" s="176">
        <f t="shared" si="1"/>
        <v>294.60000000000002</v>
      </c>
      <c r="K81" s="177">
        <f t="shared" si="2"/>
        <v>0</v>
      </c>
      <c r="L81" s="177">
        <f t="shared" si="3"/>
        <v>0</v>
      </c>
      <c r="M81" s="177">
        <f>ROUND(G81*(H81),2)</f>
        <v>0</v>
      </c>
      <c r="N81" s="177">
        <v>14.73</v>
      </c>
      <c r="O81" s="177"/>
      <c r="P81" s="181">
        <v>9.4200000000000013E-3</v>
      </c>
      <c r="Q81" s="181"/>
      <c r="R81" s="181">
        <v>9.4200000000000013E-3</v>
      </c>
      <c r="S81" s="178">
        <f t="shared" si="4"/>
        <v>0.188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3</v>
      </c>
      <c r="C82" s="180" t="s">
        <v>91</v>
      </c>
      <c r="D82" s="313" t="s">
        <v>92</v>
      </c>
      <c r="E82" s="313"/>
      <c r="F82" s="174" t="s">
        <v>93</v>
      </c>
      <c r="G82" s="175">
        <v>41</v>
      </c>
      <c r="H82" s="174"/>
      <c r="I82" s="174">
        <f t="shared" si="0"/>
        <v>0</v>
      </c>
      <c r="J82" s="176">
        <f t="shared" si="1"/>
        <v>141.04</v>
      </c>
      <c r="K82" s="177">
        <f t="shared" si="2"/>
        <v>0</v>
      </c>
      <c r="L82" s="177">
        <f t="shared" si="3"/>
        <v>0</v>
      </c>
      <c r="M82" s="177"/>
      <c r="N82" s="177">
        <v>3.44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4</v>
      </c>
      <c r="C83" s="180" t="s">
        <v>94</v>
      </c>
      <c r="D83" s="313" t="s">
        <v>95</v>
      </c>
      <c r="E83" s="313"/>
      <c r="F83" s="174" t="s">
        <v>90</v>
      </c>
      <c r="G83" s="175">
        <v>6</v>
      </c>
      <c r="H83" s="174"/>
      <c r="I83" s="174">
        <f t="shared" si="0"/>
        <v>0</v>
      </c>
      <c r="J83" s="176">
        <f t="shared" si="1"/>
        <v>87.06</v>
      </c>
      <c r="K83" s="177">
        <f t="shared" si="2"/>
        <v>0</v>
      </c>
      <c r="L83" s="177">
        <f t="shared" si="3"/>
        <v>0</v>
      </c>
      <c r="M83" s="177">
        <f>ROUND(G83*(H83),2)</f>
        <v>0</v>
      </c>
      <c r="N83" s="177">
        <v>14.51</v>
      </c>
      <c r="O83" s="177"/>
      <c r="P83" s="181">
        <v>1.2710000000000001E-2</v>
      </c>
      <c r="Q83" s="181"/>
      <c r="R83" s="181">
        <v>1.2710000000000001E-2</v>
      </c>
      <c r="S83" s="178">
        <f t="shared" si="4"/>
        <v>7.5999999999999998E-2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5</v>
      </c>
      <c r="C84" s="180" t="s">
        <v>96</v>
      </c>
      <c r="D84" s="313" t="s">
        <v>97</v>
      </c>
      <c r="E84" s="313"/>
      <c r="F84" s="174" t="s">
        <v>90</v>
      </c>
      <c r="G84" s="175">
        <v>20</v>
      </c>
      <c r="H84" s="174"/>
      <c r="I84" s="174">
        <f t="shared" si="0"/>
        <v>0</v>
      </c>
      <c r="J84" s="176">
        <f t="shared" si="1"/>
        <v>234.2</v>
      </c>
      <c r="K84" s="177">
        <f t="shared" si="2"/>
        <v>0</v>
      </c>
      <c r="L84" s="177">
        <f t="shared" si="3"/>
        <v>0</v>
      </c>
      <c r="M84" s="177">
        <f>ROUND(G84*(H84),2)</f>
        <v>0</v>
      </c>
      <c r="N84" s="177">
        <v>11.71</v>
      </c>
      <c r="O84" s="177"/>
      <c r="P84" s="181">
        <v>5.9540000000000003E-2</v>
      </c>
      <c r="Q84" s="181"/>
      <c r="R84" s="181">
        <v>5.9540000000000003E-2</v>
      </c>
      <c r="S84" s="178">
        <f t="shared" si="4"/>
        <v>1.1910000000000001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6</v>
      </c>
      <c r="C85" s="180" t="s">
        <v>98</v>
      </c>
      <c r="D85" s="313" t="s">
        <v>99</v>
      </c>
      <c r="E85" s="313"/>
      <c r="F85" s="174" t="s">
        <v>90</v>
      </c>
      <c r="G85" s="175">
        <v>311.8</v>
      </c>
      <c r="H85" s="174"/>
      <c r="I85" s="174">
        <f t="shared" si="0"/>
        <v>0</v>
      </c>
      <c r="J85" s="176">
        <f t="shared" si="1"/>
        <v>1272.1400000000001</v>
      </c>
      <c r="K85" s="177">
        <f t="shared" si="2"/>
        <v>0</v>
      </c>
      <c r="L85" s="177">
        <f t="shared" si="3"/>
        <v>0</v>
      </c>
      <c r="M85" s="177">
        <f>ROUND(G85*(H85),2)</f>
        <v>0</v>
      </c>
      <c r="N85" s="177">
        <v>4.08</v>
      </c>
      <c r="O85" s="177"/>
      <c r="P85" s="181">
        <v>3.8999999999999998E-3</v>
      </c>
      <c r="Q85" s="181"/>
      <c r="R85" s="181">
        <v>3.8999999999999998E-3</v>
      </c>
      <c r="S85" s="178">
        <f t="shared" si="4"/>
        <v>1.216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7</v>
      </c>
      <c r="C86" s="180" t="s">
        <v>100</v>
      </c>
      <c r="D86" s="313" t="s">
        <v>101</v>
      </c>
      <c r="E86" s="313"/>
      <c r="F86" s="174" t="s">
        <v>102</v>
      </c>
      <c r="G86" s="175">
        <v>9</v>
      </c>
      <c r="H86" s="174"/>
      <c r="I86" s="174">
        <f t="shared" si="0"/>
        <v>0</v>
      </c>
      <c r="J86" s="176">
        <f t="shared" si="1"/>
        <v>111.6</v>
      </c>
      <c r="K86" s="177">
        <f t="shared" si="2"/>
        <v>0</v>
      </c>
      <c r="L86" s="177">
        <f t="shared" si="3"/>
        <v>0</v>
      </c>
      <c r="M86" s="177"/>
      <c r="N86" s="177">
        <v>12.4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8</v>
      </c>
      <c r="C87" s="180" t="s">
        <v>103</v>
      </c>
      <c r="D87" s="313" t="s">
        <v>104</v>
      </c>
      <c r="E87" s="313"/>
      <c r="F87" s="174" t="s">
        <v>102</v>
      </c>
      <c r="G87" s="175">
        <v>93.36</v>
      </c>
      <c r="H87" s="174"/>
      <c r="I87" s="174">
        <f t="shared" si="0"/>
        <v>0</v>
      </c>
      <c r="J87" s="176">
        <f t="shared" si="1"/>
        <v>101.76</v>
      </c>
      <c r="K87" s="177">
        <f t="shared" si="2"/>
        <v>0</v>
      </c>
      <c r="L87" s="177">
        <f t="shared" si="3"/>
        <v>0</v>
      </c>
      <c r="M87" s="177"/>
      <c r="N87" s="177">
        <v>1.0900000000000001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9</v>
      </c>
      <c r="C88" s="180" t="s">
        <v>105</v>
      </c>
      <c r="D88" s="313" t="s">
        <v>106</v>
      </c>
      <c r="E88" s="313"/>
      <c r="F88" s="174" t="s">
        <v>102</v>
      </c>
      <c r="G88" s="175">
        <v>268.93</v>
      </c>
      <c r="H88" s="174"/>
      <c r="I88" s="174">
        <f t="shared" si="0"/>
        <v>0</v>
      </c>
      <c r="J88" s="176">
        <f t="shared" si="1"/>
        <v>2691.99</v>
      </c>
      <c r="K88" s="177">
        <f t="shared" si="2"/>
        <v>0</v>
      </c>
      <c r="L88" s="177">
        <f t="shared" si="3"/>
        <v>0</v>
      </c>
      <c r="M88" s="177"/>
      <c r="N88" s="177">
        <v>10.01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34.950000000000003" customHeight="1" x14ac:dyDescent="0.3">
      <c r="A89" s="179"/>
      <c r="B89" s="209">
        <v>10</v>
      </c>
      <c r="C89" s="180" t="s">
        <v>107</v>
      </c>
      <c r="D89" s="313" t="s">
        <v>108</v>
      </c>
      <c r="E89" s="313"/>
      <c r="F89" s="174" t="s">
        <v>102</v>
      </c>
      <c r="G89" s="175">
        <v>44.82</v>
      </c>
      <c r="H89" s="174"/>
      <c r="I89" s="174">
        <f t="shared" si="0"/>
        <v>0</v>
      </c>
      <c r="J89" s="176">
        <f t="shared" si="1"/>
        <v>85.61</v>
      </c>
      <c r="K89" s="177">
        <f t="shared" si="2"/>
        <v>0</v>
      </c>
      <c r="L89" s="177">
        <f t="shared" si="3"/>
        <v>0</v>
      </c>
      <c r="M89" s="177"/>
      <c r="N89" s="177">
        <v>1.9100000000000001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11</v>
      </c>
      <c r="C90" s="180" t="s">
        <v>109</v>
      </c>
      <c r="D90" s="313" t="s">
        <v>110</v>
      </c>
      <c r="E90" s="313"/>
      <c r="F90" s="174" t="s">
        <v>87</v>
      </c>
      <c r="G90" s="175">
        <v>467.7</v>
      </c>
      <c r="H90" s="174"/>
      <c r="I90" s="174">
        <f t="shared" si="0"/>
        <v>0</v>
      </c>
      <c r="J90" s="176">
        <f t="shared" si="1"/>
        <v>1576.15</v>
      </c>
      <c r="K90" s="177">
        <f t="shared" si="2"/>
        <v>0</v>
      </c>
      <c r="L90" s="177">
        <f t="shared" si="3"/>
        <v>0</v>
      </c>
      <c r="M90" s="177">
        <f>ROUND(G90*(H90),2)</f>
        <v>0</v>
      </c>
      <c r="N90" s="177">
        <v>3.37</v>
      </c>
      <c r="O90" s="177"/>
      <c r="P90" s="181">
        <v>9.6999999999999994E-4</v>
      </c>
      <c r="Q90" s="181"/>
      <c r="R90" s="181">
        <v>9.6999999999999994E-4</v>
      </c>
      <c r="S90" s="178">
        <f t="shared" si="4"/>
        <v>0.45400000000000001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12</v>
      </c>
      <c r="C91" s="180" t="s">
        <v>111</v>
      </c>
      <c r="D91" s="313" t="s">
        <v>112</v>
      </c>
      <c r="E91" s="313"/>
      <c r="F91" s="174" t="s">
        <v>87</v>
      </c>
      <c r="G91" s="175">
        <v>467.7</v>
      </c>
      <c r="H91" s="174"/>
      <c r="I91" s="174">
        <f t="shared" si="0"/>
        <v>0</v>
      </c>
      <c r="J91" s="176">
        <f t="shared" si="1"/>
        <v>860.57</v>
      </c>
      <c r="K91" s="177">
        <f t="shared" si="2"/>
        <v>0</v>
      </c>
      <c r="L91" s="177">
        <f t="shared" si="3"/>
        <v>0</v>
      </c>
      <c r="M91" s="177"/>
      <c r="N91" s="177">
        <v>1.8399999999999999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34.950000000000003" customHeight="1" x14ac:dyDescent="0.3">
      <c r="A92" s="179"/>
      <c r="B92" s="209">
        <v>13</v>
      </c>
      <c r="C92" s="180" t="s">
        <v>113</v>
      </c>
      <c r="D92" s="313" t="s">
        <v>114</v>
      </c>
      <c r="E92" s="313"/>
      <c r="F92" s="174" t="s">
        <v>102</v>
      </c>
      <c r="G92" s="175">
        <v>537.86</v>
      </c>
      <c r="H92" s="174"/>
      <c r="I92" s="174">
        <f t="shared" si="0"/>
        <v>0</v>
      </c>
      <c r="J92" s="176">
        <f t="shared" si="1"/>
        <v>1656.61</v>
      </c>
      <c r="K92" s="177">
        <f t="shared" si="2"/>
        <v>0</v>
      </c>
      <c r="L92" s="177">
        <f t="shared" si="3"/>
        <v>0</v>
      </c>
      <c r="M92" s="177"/>
      <c r="N92" s="177">
        <v>3.08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14</v>
      </c>
      <c r="C93" s="180" t="s">
        <v>115</v>
      </c>
      <c r="D93" s="313" t="s">
        <v>116</v>
      </c>
      <c r="E93" s="313"/>
      <c r="F93" s="174" t="s">
        <v>102</v>
      </c>
      <c r="G93" s="175">
        <v>268.93</v>
      </c>
      <c r="H93" s="174"/>
      <c r="I93" s="174">
        <f t="shared" si="0"/>
        <v>0</v>
      </c>
      <c r="J93" s="176">
        <f t="shared" si="1"/>
        <v>239.35</v>
      </c>
      <c r="K93" s="177">
        <f t="shared" si="2"/>
        <v>0</v>
      </c>
      <c r="L93" s="177">
        <f t="shared" si="3"/>
        <v>0</v>
      </c>
      <c r="M93" s="177"/>
      <c r="N93" s="177">
        <v>0.89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15</v>
      </c>
      <c r="C94" s="180" t="s">
        <v>117</v>
      </c>
      <c r="D94" s="313" t="s">
        <v>118</v>
      </c>
      <c r="E94" s="313"/>
      <c r="F94" s="174" t="s">
        <v>102</v>
      </c>
      <c r="G94" s="175">
        <v>143.43</v>
      </c>
      <c r="H94" s="174"/>
      <c r="I94" s="174">
        <f t="shared" si="0"/>
        <v>0</v>
      </c>
      <c r="J94" s="176">
        <f t="shared" si="1"/>
        <v>96.1</v>
      </c>
      <c r="K94" s="177">
        <f t="shared" si="2"/>
        <v>0</v>
      </c>
      <c r="L94" s="177">
        <f t="shared" si="3"/>
        <v>0</v>
      </c>
      <c r="M94" s="177"/>
      <c r="N94" s="177">
        <v>0.67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16</v>
      </c>
      <c r="C95" s="180" t="s">
        <v>119</v>
      </c>
      <c r="D95" s="313" t="s">
        <v>120</v>
      </c>
      <c r="E95" s="313"/>
      <c r="F95" s="174" t="s">
        <v>102</v>
      </c>
      <c r="G95" s="175">
        <v>125.5</v>
      </c>
      <c r="H95" s="174"/>
      <c r="I95" s="174">
        <f t="shared" si="0"/>
        <v>0</v>
      </c>
      <c r="J95" s="176">
        <f t="shared" si="1"/>
        <v>350.15</v>
      </c>
      <c r="K95" s="177">
        <f t="shared" si="2"/>
        <v>0</v>
      </c>
      <c r="L95" s="177">
        <f t="shared" si="3"/>
        <v>0</v>
      </c>
      <c r="M95" s="177"/>
      <c r="N95" s="177">
        <v>2.79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17</v>
      </c>
      <c r="C96" s="180" t="s">
        <v>121</v>
      </c>
      <c r="D96" s="313" t="s">
        <v>122</v>
      </c>
      <c r="E96" s="313"/>
      <c r="F96" s="174" t="s">
        <v>102</v>
      </c>
      <c r="G96" s="175">
        <v>143.43</v>
      </c>
      <c r="H96" s="174"/>
      <c r="I96" s="174">
        <f t="shared" si="0"/>
        <v>0</v>
      </c>
      <c r="J96" s="176">
        <f t="shared" si="1"/>
        <v>4880.92</v>
      </c>
      <c r="K96" s="177">
        <f t="shared" si="2"/>
        <v>0</v>
      </c>
      <c r="L96" s="177">
        <f t="shared" si="3"/>
        <v>0</v>
      </c>
      <c r="M96" s="177"/>
      <c r="N96" s="177">
        <v>34.03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18</v>
      </c>
      <c r="C97" s="180" t="s">
        <v>123</v>
      </c>
      <c r="D97" s="313" t="s">
        <v>124</v>
      </c>
      <c r="E97" s="313"/>
      <c r="F97" s="174" t="s">
        <v>87</v>
      </c>
      <c r="G97" s="175">
        <v>466.8</v>
      </c>
      <c r="H97" s="174"/>
      <c r="I97" s="174">
        <f t="shared" si="0"/>
        <v>0</v>
      </c>
      <c r="J97" s="176">
        <f t="shared" si="1"/>
        <v>233.4</v>
      </c>
      <c r="K97" s="177">
        <f t="shared" si="2"/>
        <v>0</v>
      </c>
      <c r="L97" s="177">
        <f t="shared" si="3"/>
        <v>0</v>
      </c>
      <c r="M97" s="177"/>
      <c r="N97" s="177">
        <v>0.5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4"/>
      <c r="W97" s="52"/>
      <c r="Z97">
        <v>0</v>
      </c>
    </row>
    <row r="98" spans="1:26" ht="25.05" customHeight="1" x14ac:dyDescent="0.3">
      <c r="A98" s="179"/>
      <c r="B98" s="209">
        <v>19</v>
      </c>
      <c r="C98" s="180" t="s">
        <v>125</v>
      </c>
      <c r="D98" s="313" t="s">
        <v>126</v>
      </c>
      <c r="E98" s="313"/>
      <c r="F98" s="174" t="s">
        <v>102</v>
      </c>
      <c r="G98" s="175">
        <v>8.4</v>
      </c>
      <c r="H98" s="174"/>
      <c r="I98" s="174">
        <f t="shared" si="0"/>
        <v>0</v>
      </c>
      <c r="J98" s="176">
        <f t="shared" si="1"/>
        <v>99.29</v>
      </c>
      <c r="K98" s="177">
        <f t="shared" si="2"/>
        <v>0</v>
      </c>
      <c r="L98" s="177">
        <f t="shared" si="3"/>
        <v>0</v>
      </c>
      <c r="M98" s="177"/>
      <c r="N98" s="177">
        <v>11.82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20</v>
      </c>
      <c r="C99" s="180" t="s">
        <v>127</v>
      </c>
      <c r="D99" s="313" t="s">
        <v>128</v>
      </c>
      <c r="E99" s="313"/>
      <c r="F99" s="174" t="s">
        <v>102</v>
      </c>
      <c r="G99" s="175">
        <v>8.4</v>
      </c>
      <c r="H99" s="174"/>
      <c r="I99" s="174">
        <f t="shared" si="0"/>
        <v>0</v>
      </c>
      <c r="J99" s="176">
        <f t="shared" si="1"/>
        <v>96.01</v>
      </c>
      <c r="K99" s="177">
        <f t="shared" si="2"/>
        <v>0</v>
      </c>
      <c r="L99" s="177">
        <f t="shared" si="3"/>
        <v>0</v>
      </c>
      <c r="M99" s="177">
        <f>ROUND(G99*(H99),2)</f>
        <v>0</v>
      </c>
      <c r="N99" s="177">
        <v>11.43</v>
      </c>
      <c r="O99" s="177"/>
      <c r="P99" s="181"/>
      <c r="Q99" s="181"/>
      <c r="R99" s="181"/>
      <c r="S99" s="178">
        <f t="shared" si="4"/>
        <v>0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09">
        <v>21</v>
      </c>
      <c r="C100" s="180" t="s">
        <v>129</v>
      </c>
      <c r="D100" s="313" t="s">
        <v>130</v>
      </c>
      <c r="E100" s="313"/>
      <c r="F100" s="174" t="s">
        <v>102</v>
      </c>
      <c r="G100" s="175">
        <v>8.4</v>
      </c>
      <c r="H100" s="174"/>
      <c r="I100" s="174">
        <f t="shared" si="0"/>
        <v>0</v>
      </c>
      <c r="J100" s="176">
        <f t="shared" si="1"/>
        <v>105.84</v>
      </c>
      <c r="K100" s="177">
        <f t="shared" si="2"/>
        <v>0</v>
      </c>
      <c r="L100" s="177">
        <f t="shared" si="3"/>
        <v>0</v>
      </c>
      <c r="M100" s="177"/>
      <c r="N100" s="177">
        <v>12.6</v>
      </c>
      <c r="O100" s="177"/>
      <c r="P100" s="181"/>
      <c r="Q100" s="181"/>
      <c r="R100" s="181"/>
      <c r="S100" s="178">
        <f t="shared" si="4"/>
        <v>0</v>
      </c>
      <c r="T100" s="178"/>
      <c r="U100" s="178"/>
      <c r="V100" s="194"/>
      <c r="W100" s="52"/>
      <c r="Z100">
        <v>0</v>
      </c>
    </row>
    <row r="101" spans="1:26" ht="25.05" customHeight="1" x14ac:dyDescent="0.3">
      <c r="A101" s="179"/>
      <c r="B101" s="209">
        <v>22</v>
      </c>
      <c r="C101" s="180" t="s">
        <v>131</v>
      </c>
      <c r="D101" s="313" t="s">
        <v>132</v>
      </c>
      <c r="E101" s="313"/>
      <c r="F101" s="174" t="s">
        <v>102</v>
      </c>
      <c r="G101" s="175">
        <v>8.4</v>
      </c>
      <c r="H101" s="174"/>
      <c r="I101" s="174">
        <f t="shared" si="0"/>
        <v>0</v>
      </c>
      <c r="J101" s="176">
        <f t="shared" si="1"/>
        <v>59.39</v>
      </c>
      <c r="K101" s="177">
        <f t="shared" si="2"/>
        <v>0</v>
      </c>
      <c r="L101" s="177">
        <f t="shared" si="3"/>
        <v>0</v>
      </c>
      <c r="M101" s="177"/>
      <c r="N101" s="177">
        <v>7.07</v>
      </c>
      <c r="O101" s="177"/>
      <c r="P101" s="181"/>
      <c r="Q101" s="181"/>
      <c r="R101" s="181"/>
      <c r="S101" s="178">
        <f t="shared" si="4"/>
        <v>0</v>
      </c>
      <c r="T101" s="178"/>
      <c r="U101" s="178"/>
      <c r="V101" s="194"/>
      <c r="W101" s="52"/>
      <c r="Z101">
        <v>0</v>
      </c>
    </row>
    <row r="102" spans="1:26" x14ac:dyDescent="0.3">
      <c r="A102" s="9"/>
      <c r="B102" s="208"/>
      <c r="C102" s="172">
        <v>1</v>
      </c>
      <c r="D102" s="312" t="s">
        <v>84</v>
      </c>
      <c r="E102" s="312"/>
      <c r="F102" s="138"/>
      <c r="G102" s="171"/>
      <c r="H102" s="138"/>
      <c r="I102" s="140">
        <f>ROUND((SUM(I79:I101))/1,2)</f>
        <v>0</v>
      </c>
      <c r="J102" s="139"/>
      <c r="K102" s="139"/>
      <c r="L102" s="139">
        <f>ROUND((SUM(L79:L101))/1,2)</f>
        <v>0</v>
      </c>
      <c r="M102" s="139">
        <f>ROUND((SUM(M79:M101))/1,2)</f>
        <v>0</v>
      </c>
      <c r="N102" s="139"/>
      <c r="O102" s="139"/>
      <c r="P102" s="139"/>
      <c r="Q102" s="9"/>
      <c r="R102" s="9"/>
      <c r="S102" s="9">
        <f>ROUND((SUM(S79:S101))/1,2)</f>
        <v>3.13</v>
      </c>
      <c r="T102" s="9"/>
      <c r="U102" s="9"/>
      <c r="V102" s="195">
        <f>ROUND((SUM(V79:V101))/1,2)</f>
        <v>0</v>
      </c>
      <c r="W102" s="213"/>
      <c r="X102" s="137"/>
      <c r="Y102" s="137"/>
      <c r="Z102" s="137"/>
    </row>
    <row r="103" spans="1:26" x14ac:dyDescent="0.3">
      <c r="A103" s="1"/>
      <c r="B103" s="204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6"/>
      <c r="W103" s="52"/>
    </row>
    <row r="104" spans="1:26" x14ac:dyDescent="0.3">
      <c r="A104" s="9"/>
      <c r="B104" s="208"/>
      <c r="C104" s="172">
        <v>4</v>
      </c>
      <c r="D104" s="312" t="s">
        <v>133</v>
      </c>
      <c r="E104" s="312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9"/>
      <c r="R104" s="9"/>
      <c r="S104" s="9"/>
      <c r="T104" s="9"/>
      <c r="U104" s="9"/>
      <c r="V104" s="193"/>
      <c r="W104" s="213"/>
      <c r="X104" s="137"/>
      <c r="Y104" s="137"/>
      <c r="Z104" s="137"/>
    </row>
    <row r="105" spans="1:26" ht="25.05" customHeight="1" x14ac:dyDescent="0.3">
      <c r="A105" s="179"/>
      <c r="B105" s="209">
        <v>23</v>
      </c>
      <c r="C105" s="180" t="s">
        <v>134</v>
      </c>
      <c r="D105" s="313" t="s">
        <v>135</v>
      </c>
      <c r="E105" s="313"/>
      <c r="F105" s="174" t="s">
        <v>102</v>
      </c>
      <c r="G105" s="175">
        <v>143.43</v>
      </c>
      <c r="H105" s="174"/>
      <c r="I105" s="174">
        <f>ROUND(G105*(H105),2)</f>
        <v>0</v>
      </c>
      <c r="J105" s="176">
        <f>ROUND(G105*(N105),2)</f>
        <v>4265.6099999999997</v>
      </c>
      <c r="K105" s="177">
        <f>ROUND(G105*(O105),2)</f>
        <v>0</v>
      </c>
      <c r="L105" s="177">
        <f>ROUND(G105*(H105),2)</f>
        <v>0</v>
      </c>
      <c r="M105" s="177">
        <f>ROUND(G105*(H105),2)</f>
        <v>0</v>
      </c>
      <c r="N105" s="177">
        <v>29.74</v>
      </c>
      <c r="O105" s="177"/>
      <c r="P105" s="181">
        <v>1.8907700000000001</v>
      </c>
      <c r="Q105" s="181"/>
      <c r="R105" s="181">
        <v>1.8907700000000001</v>
      </c>
      <c r="S105" s="178">
        <f>ROUND(G105*(P105),3)</f>
        <v>271.19299999999998</v>
      </c>
      <c r="T105" s="178"/>
      <c r="U105" s="178"/>
      <c r="V105" s="194"/>
      <c r="W105" s="52"/>
      <c r="Z105">
        <v>0</v>
      </c>
    </row>
    <row r="106" spans="1:26" x14ac:dyDescent="0.3">
      <c r="A106" s="9"/>
      <c r="B106" s="208"/>
      <c r="C106" s="172">
        <v>4</v>
      </c>
      <c r="D106" s="312" t="s">
        <v>133</v>
      </c>
      <c r="E106" s="312"/>
      <c r="F106" s="138"/>
      <c r="G106" s="171"/>
      <c r="H106" s="138"/>
      <c r="I106" s="140">
        <f>ROUND((SUM(I104:I105))/1,2)</f>
        <v>0</v>
      </c>
      <c r="J106" s="139"/>
      <c r="K106" s="139"/>
      <c r="L106" s="139">
        <f>ROUND((SUM(L104:L105))/1,2)</f>
        <v>0</v>
      </c>
      <c r="M106" s="139">
        <f>ROUND((SUM(M104:M105))/1,2)</f>
        <v>0</v>
      </c>
      <c r="N106" s="139"/>
      <c r="O106" s="139"/>
      <c r="P106" s="139"/>
      <c r="Q106" s="9"/>
      <c r="R106" s="9"/>
      <c r="S106" s="9">
        <f>ROUND((SUM(S104:S105))/1,2)</f>
        <v>271.19</v>
      </c>
      <c r="T106" s="9"/>
      <c r="U106" s="9"/>
      <c r="V106" s="195">
        <f>ROUND((SUM(V104:V105))/1,2)</f>
        <v>0</v>
      </c>
      <c r="W106" s="213"/>
      <c r="X106" s="137"/>
      <c r="Y106" s="137"/>
      <c r="Z106" s="137"/>
    </row>
    <row r="107" spans="1:26" x14ac:dyDescent="0.3">
      <c r="A107" s="1"/>
      <c r="B107" s="204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196"/>
      <c r="W107" s="52"/>
    </row>
    <row r="108" spans="1:26" x14ac:dyDescent="0.3">
      <c r="A108" s="9"/>
      <c r="B108" s="208"/>
      <c r="C108" s="172">
        <v>8</v>
      </c>
      <c r="D108" s="312" t="s">
        <v>136</v>
      </c>
      <c r="E108" s="312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9"/>
      <c r="R108" s="9"/>
      <c r="S108" s="9"/>
      <c r="T108" s="9"/>
      <c r="U108" s="9"/>
      <c r="V108" s="193"/>
      <c r="W108" s="213"/>
      <c r="X108" s="137"/>
      <c r="Y108" s="137"/>
      <c r="Z108" s="137"/>
    </row>
    <row r="109" spans="1:26" ht="25.05" customHeight="1" x14ac:dyDescent="0.3">
      <c r="A109" s="179"/>
      <c r="B109" s="209">
        <v>24</v>
      </c>
      <c r="C109" s="180" t="s">
        <v>137</v>
      </c>
      <c r="D109" s="313" t="s">
        <v>138</v>
      </c>
      <c r="E109" s="313"/>
      <c r="F109" s="174" t="s">
        <v>90</v>
      </c>
      <c r="G109" s="175">
        <v>26</v>
      </c>
      <c r="H109" s="174"/>
      <c r="I109" s="174">
        <f t="shared" ref="I109:I127" si="5">ROUND(G109*(H109),2)</f>
        <v>0</v>
      </c>
      <c r="J109" s="176">
        <f t="shared" ref="J109:J127" si="6">ROUND(G109*(N109),2)</f>
        <v>20.28</v>
      </c>
      <c r="K109" s="177">
        <f t="shared" ref="K109:K127" si="7">ROUND(G109*(O109),2)</f>
        <v>0</v>
      </c>
      <c r="L109" s="177">
        <f t="shared" ref="L109:L114" si="8">ROUND(G109*(H109),2)</f>
        <v>0</v>
      </c>
      <c r="M109" s="177"/>
      <c r="N109" s="177">
        <v>0.78</v>
      </c>
      <c r="O109" s="177"/>
      <c r="P109" s="181"/>
      <c r="Q109" s="181"/>
      <c r="R109" s="181"/>
      <c r="S109" s="178">
        <f t="shared" ref="S109:S127" si="9">ROUND(G109*(P109),3)</f>
        <v>0</v>
      </c>
      <c r="T109" s="178"/>
      <c r="U109" s="178"/>
      <c r="V109" s="194"/>
      <c r="W109" s="52"/>
      <c r="Z109">
        <v>0</v>
      </c>
    </row>
    <row r="110" spans="1:26" ht="25.05" customHeight="1" x14ac:dyDescent="0.3">
      <c r="A110" s="179"/>
      <c r="B110" s="209">
        <v>25</v>
      </c>
      <c r="C110" s="180" t="s">
        <v>139</v>
      </c>
      <c r="D110" s="313" t="s">
        <v>140</v>
      </c>
      <c r="E110" s="313"/>
      <c r="F110" s="174" t="s">
        <v>90</v>
      </c>
      <c r="G110" s="175">
        <v>129.9</v>
      </c>
      <c r="H110" s="174"/>
      <c r="I110" s="174">
        <f t="shared" si="5"/>
        <v>0</v>
      </c>
      <c r="J110" s="176">
        <f t="shared" si="6"/>
        <v>128.6</v>
      </c>
      <c r="K110" s="177">
        <f t="shared" si="7"/>
        <v>0</v>
      </c>
      <c r="L110" s="177">
        <f t="shared" si="8"/>
        <v>0</v>
      </c>
      <c r="M110" s="177"/>
      <c r="N110" s="177">
        <v>0.99</v>
      </c>
      <c r="O110" s="177"/>
      <c r="P110" s="181"/>
      <c r="Q110" s="181"/>
      <c r="R110" s="181"/>
      <c r="S110" s="178">
        <f t="shared" si="9"/>
        <v>0</v>
      </c>
      <c r="T110" s="178"/>
      <c r="U110" s="178"/>
      <c r="V110" s="194"/>
      <c r="W110" s="52"/>
      <c r="Z110">
        <v>0</v>
      </c>
    </row>
    <row r="111" spans="1:26" ht="25.05" customHeight="1" x14ac:dyDescent="0.3">
      <c r="A111" s="179"/>
      <c r="B111" s="209">
        <v>26</v>
      </c>
      <c r="C111" s="180" t="s">
        <v>141</v>
      </c>
      <c r="D111" s="313" t="s">
        <v>142</v>
      </c>
      <c r="E111" s="313"/>
      <c r="F111" s="174" t="s">
        <v>143</v>
      </c>
      <c r="G111" s="175">
        <v>10</v>
      </c>
      <c r="H111" s="174"/>
      <c r="I111" s="174">
        <f t="shared" si="5"/>
        <v>0</v>
      </c>
      <c r="J111" s="176">
        <f t="shared" si="6"/>
        <v>39.200000000000003</v>
      </c>
      <c r="K111" s="177">
        <f t="shared" si="7"/>
        <v>0</v>
      </c>
      <c r="L111" s="177">
        <f t="shared" si="8"/>
        <v>0</v>
      </c>
      <c r="M111" s="177"/>
      <c r="N111" s="177">
        <v>3.92</v>
      </c>
      <c r="O111" s="177"/>
      <c r="P111" s="181"/>
      <c r="Q111" s="181"/>
      <c r="R111" s="181"/>
      <c r="S111" s="178">
        <f t="shared" si="9"/>
        <v>0</v>
      </c>
      <c r="T111" s="178"/>
      <c r="U111" s="178"/>
      <c r="V111" s="194"/>
      <c r="W111" s="52"/>
      <c r="Z111">
        <v>0</v>
      </c>
    </row>
    <row r="112" spans="1:26" ht="25.05" customHeight="1" x14ac:dyDescent="0.3">
      <c r="A112" s="179"/>
      <c r="B112" s="209">
        <v>27</v>
      </c>
      <c r="C112" s="180" t="s">
        <v>144</v>
      </c>
      <c r="D112" s="313" t="s">
        <v>145</v>
      </c>
      <c r="E112" s="313"/>
      <c r="F112" s="173" t="s">
        <v>143</v>
      </c>
      <c r="G112" s="175">
        <v>12</v>
      </c>
      <c r="H112" s="174"/>
      <c r="I112" s="174">
        <f t="shared" si="5"/>
        <v>0</v>
      </c>
      <c r="J112" s="173">
        <f t="shared" si="6"/>
        <v>59.28</v>
      </c>
      <c r="K112" s="178">
        <f t="shared" si="7"/>
        <v>0</v>
      </c>
      <c r="L112" s="178">
        <f t="shared" si="8"/>
        <v>0</v>
      </c>
      <c r="M112" s="178"/>
      <c r="N112" s="178">
        <v>4.9399999999999995</v>
      </c>
      <c r="O112" s="178"/>
      <c r="P112" s="181"/>
      <c r="Q112" s="181"/>
      <c r="R112" s="181"/>
      <c r="S112" s="178">
        <f t="shared" si="9"/>
        <v>0</v>
      </c>
      <c r="T112" s="178"/>
      <c r="U112" s="178"/>
      <c r="V112" s="194"/>
      <c r="W112" s="52"/>
      <c r="Z112">
        <v>0</v>
      </c>
    </row>
    <row r="113" spans="1:26" ht="25.05" customHeight="1" x14ac:dyDescent="0.3">
      <c r="A113" s="179"/>
      <c r="B113" s="209">
        <v>28</v>
      </c>
      <c r="C113" s="180" t="s">
        <v>146</v>
      </c>
      <c r="D113" s="313" t="s">
        <v>147</v>
      </c>
      <c r="E113" s="313"/>
      <c r="F113" s="173" t="s">
        <v>143</v>
      </c>
      <c r="G113" s="175">
        <v>12</v>
      </c>
      <c r="H113" s="174"/>
      <c r="I113" s="174">
        <f t="shared" si="5"/>
        <v>0</v>
      </c>
      <c r="J113" s="173">
        <f t="shared" si="6"/>
        <v>53.4</v>
      </c>
      <c r="K113" s="178">
        <f t="shared" si="7"/>
        <v>0</v>
      </c>
      <c r="L113" s="178">
        <f t="shared" si="8"/>
        <v>0</v>
      </c>
      <c r="M113" s="178"/>
      <c r="N113" s="178">
        <v>4.45</v>
      </c>
      <c r="O113" s="178"/>
      <c r="P113" s="181"/>
      <c r="Q113" s="181"/>
      <c r="R113" s="181"/>
      <c r="S113" s="178">
        <f t="shared" si="9"/>
        <v>0</v>
      </c>
      <c r="T113" s="178"/>
      <c r="U113" s="178"/>
      <c r="V113" s="194"/>
      <c r="W113" s="52"/>
      <c r="Z113">
        <v>0</v>
      </c>
    </row>
    <row r="114" spans="1:26" ht="25.05" customHeight="1" x14ac:dyDescent="0.3">
      <c r="A114" s="179"/>
      <c r="B114" s="209">
        <v>29</v>
      </c>
      <c r="C114" s="180" t="s">
        <v>148</v>
      </c>
      <c r="D114" s="313" t="s">
        <v>149</v>
      </c>
      <c r="E114" s="313"/>
      <c r="F114" s="173" t="s">
        <v>143</v>
      </c>
      <c r="G114" s="175">
        <v>9</v>
      </c>
      <c r="H114" s="174"/>
      <c r="I114" s="174">
        <f t="shared" si="5"/>
        <v>0</v>
      </c>
      <c r="J114" s="173">
        <f t="shared" si="6"/>
        <v>448.65</v>
      </c>
      <c r="K114" s="178">
        <f t="shared" si="7"/>
        <v>0</v>
      </c>
      <c r="L114" s="178">
        <f t="shared" si="8"/>
        <v>0</v>
      </c>
      <c r="M114" s="178"/>
      <c r="N114" s="178">
        <v>49.85</v>
      </c>
      <c r="O114" s="178"/>
      <c r="P114" s="181"/>
      <c r="Q114" s="181"/>
      <c r="R114" s="181"/>
      <c r="S114" s="178">
        <f t="shared" si="9"/>
        <v>0</v>
      </c>
      <c r="T114" s="178"/>
      <c r="U114" s="178"/>
      <c r="V114" s="194"/>
      <c r="W114" s="52"/>
      <c r="Z114">
        <v>0</v>
      </c>
    </row>
    <row r="115" spans="1:26" ht="25.05" customHeight="1" x14ac:dyDescent="0.3">
      <c r="A115" s="179"/>
      <c r="B115" s="210">
        <v>30</v>
      </c>
      <c r="C115" s="186" t="s">
        <v>150</v>
      </c>
      <c r="D115" s="311" t="s">
        <v>325</v>
      </c>
      <c r="E115" s="311"/>
      <c r="F115" s="182" t="s">
        <v>143</v>
      </c>
      <c r="G115" s="183">
        <v>10</v>
      </c>
      <c r="H115" s="184"/>
      <c r="I115" s="184">
        <f t="shared" si="5"/>
        <v>0</v>
      </c>
      <c r="J115" s="182">
        <f t="shared" si="6"/>
        <v>96.3</v>
      </c>
      <c r="K115" s="185">
        <f t="shared" si="7"/>
        <v>0</v>
      </c>
      <c r="L115" s="185"/>
      <c r="M115" s="185">
        <f t="shared" ref="M115:M127" si="10">ROUND(G115*(H115),2)</f>
        <v>0</v>
      </c>
      <c r="N115" s="185">
        <v>9.6300000000000008</v>
      </c>
      <c r="O115" s="185"/>
      <c r="P115" s="187"/>
      <c r="Q115" s="187"/>
      <c r="R115" s="187"/>
      <c r="S115" s="185">
        <f t="shared" si="9"/>
        <v>0</v>
      </c>
      <c r="T115" s="185"/>
      <c r="U115" s="185"/>
      <c r="V115" s="197"/>
      <c r="W115" s="52"/>
      <c r="Z115">
        <v>0</v>
      </c>
    </row>
    <row r="116" spans="1:26" ht="25.05" customHeight="1" x14ac:dyDescent="0.3">
      <c r="A116" s="179"/>
      <c r="B116" s="210">
        <v>31</v>
      </c>
      <c r="C116" s="186" t="s">
        <v>151</v>
      </c>
      <c r="D116" s="311" t="s">
        <v>326</v>
      </c>
      <c r="E116" s="311"/>
      <c r="F116" s="182" t="s">
        <v>143</v>
      </c>
      <c r="G116" s="183">
        <v>5</v>
      </c>
      <c r="H116" s="184"/>
      <c r="I116" s="184">
        <f t="shared" si="5"/>
        <v>0</v>
      </c>
      <c r="J116" s="182">
        <f t="shared" si="6"/>
        <v>84.9</v>
      </c>
      <c r="K116" s="185">
        <f t="shared" si="7"/>
        <v>0</v>
      </c>
      <c r="L116" s="185"/>
      <c r="M116" s="185">
        <f t="shared" si="10"/>
        <v>0</v>
      </c>
      <c r="N116" s="185">
        <v>16.98</v>
      </c>
      <c r="O116" s="185"/>
      <c r="P116" s="187"/>
      <c r="Q116" s="187"/>
      <c r="R116" s="187"/>
      <c r="S116" s="185">
        <f t="shared" si="9"/>
        <v>0</v>
      </c>
      <c r="T116" s="185"/>
      <c r="U116" s="185"/>
      <c r="V116" s="197"/>
      <c r="W116" s="52"/>
      <c r="Z116">
        <v>0</v>
      </c>
    </row>
    <row r="117" spans="1:26" ht="25.05" customHeight="1" x14ac:dyDescent="0.3">
      <c r="A117" s="179"/>
      <c r="B117" s="210">
        <v>32</v>
      </c>
      <c r="C117" s="186" t="s">
        <v>152</v>
      </c>
      <c r="D117" s="311" t="s">
        <v>327</v>
      </c>
      <c r="E117" s="311"/>
      <c r="F117" s="182" t="s">
        <v>143</v>
      </c>
      <c r="G117" s="183">
        <v>2</v>
      </c>
      <c r="H117" s="184"/>
      <c r="I117" s="184">
        <f t="shared" si="5"/>
        <v>0</v>
      </c>
      <c r="J117" s="182">
        <f t="shared" si="6"/>
        <v>50.92</v>
      </c>
      <c r="K117" s="185">
        <f t="shared" si="7"/>
        <v>0</v>
      </c>
      <c r="L117" s="185"/>
      <c r="M117" s="185">
        <f t="shared" si="10"/>
        <v>0</v>
      </c>
      <c r="N117" s="185">
        <v>25.46</v>
      </c>
      <c r="O117" s="185"/>
      <c r="P117" s="187"/>
      <c r="Q117" s="187"/>
      <c r="R117" s="187"/>
      <c r="S117" s="185">
        <f t="shared" si="9"/>
        <v>0</v>
      </c>
      <c r="T117" s="185"/>
      <c r="U117" s="185"/>
      <c r="V117" s="197"/>
      <c r="W117" s="52"/>
      <c r="Z117">
        <v>0</v>
      </c>
    </row>
    <row r="118" spans="1:26" ht="25.05" customHeight="1" x14ac:dyDescent="0.3">
      <c r="A118" s="179"/>
      <c r="B118" s="210">
        <v>33</v>
      </c>
      <c r="C118" s="186" t="s">
        <v>153</v>
      </c>
      <c r="D118" s="311" t="s">
        <v>328</v>
      </c>
      <c r="E118" s="311"/>
      <c r="F118" s="182" t="s">
        <v>143</v>
      </c>
      <c r="G118" s="183">
        <v>3</v>
      </c>
      <c r="H118" s="184"/>
      <c r="I118" s="184">
        <f t="shared" si="5"/>
        <v>0</v>
      </c>
      <c r="J118" s="182">
        <f t="shared" si="6"/>
        <v>215.82</v>
      </c>
      <c r="K118" s="185">
        <f t="shared" si="7"/>
        <v>0</v>
      </c>
      <c r="L118" s="185"/>
      <c r="M118" s="185">
        <f t="shared" si="10"/>
        <v>0</v>
      </c>
      <c r="N118" s="185">
        <v>71.94</v>
      </c>
      <c r="O118" s="185"/>
      <c r="P118" s="187"/>
      <c r="Q118" s="187"/>
      <c r="R118" s="187"/>
      <c r="S118" s="185">
        <f t="shared" si="9"/>
        <v>0</v>
      </c>
      <c r="T118" s="185"/>
      <c r="U118" s="185"/>
      <c r="V118" s="197"/>
      <c r="W118" s="52"/>
      <c r="Z118">
        <v>0</v>
      </c>
    </row>
    <row r="119" spans="1:26" ht="37.200000000000003" customHeight="1" x14ac:dyDescent="0.3">
      <c r="A119" s="179"/>
      <c r="B119" s="210">
        <v>34</v>
      </c>
      <c r="C119" s="186" t="s">
        <v>154</v>
      </c>
      <c r="D119" s="311" t="s">
        <v>329</v>
      </c>
      <c r="E119" s="311"/>
      <c r="F119" s="182" t="s">
        <v>143</v>
      </c>
      <c r="G119" s="183">
        <v>129.9</v>
      </c>
      <c r="H119" s="184"/>
      <c r="I119" s="184">
        <f t="shared" si="5"/>
        <v>0</v>
      </c>
      <c r="J119" s="182">
        <f t="shared" si="6"/>
        <v>33411.58</v>
      </c>
      <c r="K119" s="185">
        <f t="shared" si="7"/>
        <v>0</v>
      </c>
      <c r="L119" s="185"/>
      <c r="M119" s="185">
        <f t="shared" si="10"/>
        <v>0</v>
      </c>
      <c r="N119" s="185">
        <v>257.20999999999998</v>
      </c>
      <c r="O119" s="185"/>
      <c r="P119" s="187"/>
      <c r="Q119" s="187"/>
      <c r="R119" s="187"/>
      <c r="S119" s="185">
        <f t="shared" si="9"/>
        <v>0</v>
      </c>
      <c r="T119" s="185"/>
      <c r="U119" s="185"/>
      <c r="V119" s="197"/>
      <c r="W119" s="52"/>
      <c r="Z119">
        <v>0</v>
      </c>
    </row>
    <row r="120" spans="1:26" ht="25.05" customHeight="1" x14ac:dyDescent="0.3">
      <c r="A120" s="179"/>
      <c r="B120" s="210">
        <v>35</v>
      </c>
      <c r="C120" s="186" t="s">
        <v>155</v>
      </c>
      <c r="D120" s="311" t="s">
        <v>330</v>
      </c>
      <c r="E120" s="311"/>
      <c r="F120" s="182" t="s">
        <v>143</v>
      </c>
      <c r="G120" s="183">
        <v>10</v>
      </c>
      <c r="H120" s="184"/>
      <c r="I120" s="184">
        <f t="shared" si="5"/>
        <v>0</v>
      </c>
      <c r="J120" s="182">
        <f t="shared" si="6"/>
        <v>180.2</v>
      </c>
      <c r="K120" s="185">
        <f t="shared" si="7"/>
        <v>0</v>
      </c>
      <c r="L120" s="185"/>
      <c r="M120" s="185">
        <f t="shared" si="10"/>
        <v>0</v>
      </c>
      <c r="N120" s="185">
        <v>18.02</v>
      </c>
      <c r="O120" s="185"/>
      <c r="P120" s="187"/>
      <c r="Q120" s="187"/>
      <c r="R120" s="187"/>
      <c r="S120" s="185">
        <f t="shared" si="9"/>
        <v>0</v>
      </c>
      <c r="T120" s="185"/>
      <c r="U120" s="185"/>
      <c r="V120" s="197"/>
      <c r="W120" s="52"/>
      <c r="Z120">
        <v>0</v>
      </c>
    </row>
    <row r="121" spans="1:26" ht="25.05" customHeight="1" x14ac:dyDescent="0.3">
      <c r="A121" s="179"/>
      <c r="B121" s="210">
        <v>36</v>
      </c>
      <c r="C121" s="186" t="s">
        <v>156</v>
      </c>
      <c r="D121" s="311" t="s">
        <v>331</v>
      </c>
      <c r="E121" s="311"/>
      <c r="F121" s="182" t="s">
        <v>143</v>
      </c>
      <c r="G121" s="183">
        <v>12</v>
      </c>
      <c r="H121" s="184"/>
      <c r="I121" s="184">
        <f t="shared" si="5"/>
        <v>0</v>
      </c>
      <c r="J121" s="182">
        <f t="shared" si="6"/>
        <v>164.28</v>
      </c>
      <c r="K121" s="185">
        <f t="shared" si="7"/>
        <v>0</v>
      </c>
      <c r="L121" s="185"/>
      <c r="M121" s="185">
        <f t="shared" si="10"/>
        <v>0</v>
      </c>
      <c r="N121" s="185">
        <v>13.69</v>
      </c>
      <c r="O121" s="185"/>
      <c r="P121" s="187"/>
      <c r="Q121" s="187"/>
      <c r="R121" s="187"/>
      <c r="S121" s="185">
        <f t="shared" si="9"/>
        <v>0</v>
      </c>
      <c r="T121" s="185"/>
      <c r="U121" s="185"/>
      <c r="V121" s="197"/>
      <c r="W121" s="52"/>
      <c r="Z121">
        <v>0</v>
      </c>
    </row>
    <row r="122" spans="1:26" ht="25.05" customHeight="1" x14ac:dyDescent="0.3">
      <c r="A122" s="179"/>
      <c r="B122" s="210">
        <v>37</v>
      </c>
      <c r="C122" s="186" t="s">
        <v>157</v>
      </c>
      <c r="D122" s="311" t="s">
        <v>332</v>
      </c>
      <c r="E122" s="311"/>
      <c r="F122" s="182" t="s">
        <v>143</v>
      </c>
      <c r="G122" s="183">
        <v>12</v>
      </c>
      <c r="H122" s="184"/>
      <c r="I122" s="184">
        <f t="shared" si="5"/>
        <v>0</v>
      </c>
      <c r="J122" s="182">
        <f t="shared" si="6"/>
        <v>523.91999999999996</v>
      </c>
      <c r="K122" s="185">
        <f t="shared" si="7"/>
        <v>0</v>
      </c>
      <c r="L122" s="185"/>
      <c r="M122" s="185">
        <f t="shared" si="10"/>
        <v>0</v>
      </c>
      <c r="N122" s="185">
        <v>43.66</v>
      </c>
      <c r="O122" s="185"/>
      <c r="P122" s="187"/>
      <c r="Q122" s="187"/>
      <c r="R122" s="187"/>
      <c r="S122" s="185">
        <f t="shared" si="9"/>
        <v>0</v>
      </c>
      <c r="T122" s="185"/>
      <c r="U122" s="185"/>
      <c r="V122" s="197"/>
      <c r="W122" s="52"/>
      <c r="Z122">
        <v>0</v>
      </c>
    </row>
    <row r="123" spans="1:26" ht="25.05" customHeight="1" x14ac:dyDescent="0.3">
      <c r="A123" s="179"/>
      <c r="B123" s="210">
        <v>38</v>
      </c>
      <c r="C123" s="186" t="s">
        <v>158</v>
      </c>
      <c r="D123" s="311" t="s">
        <v>333</v>
      </c>
      <c r="E123" s="311"/>
      <c r="F123" s="182" t="s">
        <v>143</v>
      </c>
      <c r="G123" s="183">
        <v>9</v>
      </c>
      <c r="H123" s="184"/>
      <c r="I123" s="184">
        <f t="shared" si="5"/>
        <v>0</v>
      </c>
      <c r="J123" s="182">
        <f t="shared" si="6"/>
        <v>2060.46</v>
      </c>
      <c r="K123" s="185">
        <f t="shared" si="7"/>
        <v>0</v>
      </c>
      <c r="L123" s="185"/>
      <c r="M123" s="185">
        <f t="shared" si="10"/>
        <v>0</v>
      </c>
      <c r="N123" s="185">
        <v>228.94</v>
      </c>
      <c r="O123" s="185"/>
      <c r="P123" s="187"/>
      <c r="Q123" s="187"/>
      <c r="R123" s="187"/>
      <c r="S123" s="185">
        <f t="shared" si="9"/>
        <v>0</v>
      </c>
      <c r="T123" s="185"/>
      <c r="U123" s="185"/>
      <c r="V123" s="197"/>
      <c r="W123" s="52"/>
      <c r="Z123">
        <v>0</v>
      </c>
    </row>
    <row r="124" spans="1:26" ht="25.05" customHeight="1" x14ac:dyDescent="0.3">
      <c r="A124" s="179"/>
      <c r="B124" s="210">
        <v>39</v>
      </c>
      <c r="C124" s="186" t="s">
        <v>159</v>
      </c>
      <c r="D124" s="311" t="s">
        <v>334</v>
      </c>
      <c r="E124" s="311"/>
      <c r="F124" s="182" t="s">
        <v>90</v>
      </c>
      <c r="G124" s="183">
        <v>18</v>
      </c>
      <c r="H124" s="184"/>
      <c r="I124" s="184">
        <f t="shared" si="5"/>
        <v>0</v>
      </c>
      <c r="J124" s="182">
        <f t="shared" si="6"/>
        <v>1705.86</v>
      </c>
      <c r="K124" s="185">
        <f t="shared" si="7"/>
        <v>0</v>
      </c>
      <c r="L124" s="185"/>
      <c r="M124" s="185">
        <f t="shared" si="10"/>
        <v>0</v>
      </c>
      <c r="N124" s="185">
        <v>94.77</v>
      </c>
      <c r="O124" s="185"/>
      <c r="P124" s="187"/>
      <c r="Q124" s="187"/>
      <c r="R124" s="187"/>
      <c r="S124" s="185">
        <f t="shared" si="9"/>
        <v>0</v>
      </c>
      <c r="T124" s="185"/>
      <c r="U124" s="185"/>
      <c r="V124" s="197"/>
      <c r="W124" s="52"/>
      <c r="Z124">
        <v>0</v>
      </c>
    </row>
    <row r="125" spans="1:26" ht="25.05" customHeight="1" x14ac:dyDescent="0.3">
      <c r="A125" s="179"/>
      <c r="B125" s="210">
        <v>40</v>
      </c>
      <c r="C125" s="186" t="s">
        <v>160</v>
      </c>
      <c r="D125" s="311" t="s">
        <v>335</v>
      </c>
      <c r="E125" s="311"/>
      <c r="F125" s="182" t="s">
        <v>143</v>
      </c>
      <c r="G125" s="183">
        <v>9</v>
      </c>
      <c r="H125" s="184"/>
      <c r="I125" s="184">
        <f t="shared" si="5"/>
        <v>0</v>
      </c>
      <c r="J125" s="182">
        <f t="shared" si="6"/>
        <v>229.77</v>
      </c>
      <c r="K125" s="185">
        <f t="shared" si="7"/>
        <v>0</v>
      </c>
      <c r="L125" s="185"/>
      <c r="M125" s="185">
        <f t="shared" si="10"/>
        <v>0</v>
      </c>
      <c r="N125" s="185">
        <v>25.53</v>
      </c>
      <c r="O125" s="185"/>
      <c r="P125" s="187"/>
      <c r="Q125" s="187"/>
      <c r="R125" s="187"/>
      <c r="S125" s="185">
        <f t="shared" si="9"/>
        <v>0</v>
      </c>
      <c r="T125" s="185"/>
      <c r="U125" s="185"/>
      <c r="V125" s="197"/>
      <c r="W125" s="52"/>
      <c r="Z125">
        <v>0</v>
      </c>
    </row>
    <row r="126" spans="1:26" ht="25.05" customHeight="1" x14ac:dyDescent="0.3">
      <c r="A126" s="179"/>
      <c r="B126" s="210">
        <v>41</v>
      </c>
      <c r="C126" s="186" t="s">
        <v>161</v>
      </c>
      <c r="D126" s="311" t="s">
        <v>336</v>
      </c>
      <c r="E126" s="311"/>
      <c r="F126" s="182" t="s">
        <v>143</v>
      </c>
      <c r="G126" s="183">
        <v>9</v>
      </c>
      <c r="H126" s="184"/>
      <c r="I126" s="184">
        <f t="shared" si="5"/>
        <v>0</v>
      </c>
      <c r="J126" s="182">
        <f t="shared" si="6"/>
        <v>1754.55</v>
      </c>
      <c r="K126" s="185">
        <f t="shared" si="7"/>
        <v>0</v>
      </c>
      <c r="L126" s="185"/>
      <c r="M126" s="185">
        <f t="shared" si="10"/>
        <v>0</v>
      </c>
      <c r="N126" s="185">
        <v>194.95</v>
      </c>
      <c r="O126" s="185"/>
      <c r="P126" s="187"/>
      <c r="Q126" s="187"/>
      <c r="R126" s="187"/>
      <c r="S126" s="185">
        <f t="shared" si="9"/>
        <v>0</v>
      </c>
      <c r="T126" s="185"/>
      <c r="U126" s="185"/>
      <c r="V126" s="197"/>
      <c r="W126" s="52"/>
      <c r="Z126">
        <v>0</v>
      </c>
    </row>
    <row r="127" spans="1:26" ht="25.05" customHeight="1" x14ac:dyDescent="0.3">
      <c r="A127" s="179"/>
      <c r="B127" s="210">
        <v>42</v>
      </c>
      <c r="C127" s="186" t="s">
        <v>162</v>
      </c>
      <c r="D127" s="311" t="s">
        <v>337</v>
      </c>
      <c r="E127" s="311"/>
      <c r="F127" s="182" t="s">
        <v>143</v>
      </c>
      <c r="G127" s="183">
        <v>9</v>
      </c>
      <c r="H127" s="184"/>
      <c r="I127" s="184">
        <f t="shared" si="5"/>
        <v>0</v>
      </c>
      <c r="J127" s="182">
        <f t="shared" si="6"/>
        <v>561.05999999999995</v>
      </c>
      <c r="K127" s="185">
        <f t="shared" si="7"/>
        <v>0</v>
      </c>
      <c r="L127" s="185"/>
      <c r="M127" s="185">
        <f t="shared" si="10"/>
        <v>0</v>
      </c>
      <c r="N127" s="185">
        <v>62.34</v>
      </c>
      <c r="O127" s="185"/>
      <c r="P127" s="187"/>
      <c r="Q127" s="187"/>
      <c r="R127" s="187"/>
      <c r="S127" s="185">
        <f t="shared" si="9"/>
        <v>0</v>
      </c>
      <c r="T127" s="185"/>
      <c r="U127" s="185"/>
      <c r="V127" s="197"/>
      <c r="W127" s="52"/>
      <c r="Z127">
        <v>0</v>
      </c>
    </row>
    <row r="128" spans="1:26" x14ac:dyDescent="0.3">
      <c r="A128" s="9"/>
      <c r="B128" s="208"/>
      <c r="C128" s="172">
        <v>8</v>
      </c>
      <c r="D128" s="312" t="s">
        <v>136</v>
      </c>
      <c r="E128" s="312"/>
      <c r="F128" s="9"/>
      <c r="G128" s="171"/>
      <c r="H128" s="138"/>
      <c r="I128" s="140">
        <f>ROUND((SUM(I108:I127))/1,2)</f>
        <v>0</v>
      </c>
      <c r="J128" s="9"/>
      <c r="K128" s="9"/>
      <c r="L128" s="9">
        <f>ROUND((SUM(L108:L127))/1,2)</f>
        <v>0</v>
      </c>
      <c r="M128" s="9">
        <f>ROUND((SUM(M108:M127))/1,2)</f>
        <v>0</v>
      </c>
      <c r="N128" s="9"/>
      <c r="O128" s="9"/>
      <c r="P128" s="9"/>
      <c r="Q128" s="9"/>
      <c r="R128" s="9"/>
      <c r="S128" s="9">
        <f>ROUND((SUM(S108:S127))/1,2)</f>
        <v>0</v>
      </c>
      <c r="T128" s="9"/>
      <c r="U128" s="9"/>
      <c r="V128" s="195">
        <f>ROUND((SUM(V108:V127))/1,2)</f>
        <v>0</v>
      </c>
      <c r="W128" s="213"/>
      <c r="X128" s="137"/>
      <c r="Y128" s="137"/>
      <c r="Z128" s="137"/>
    </row>
    <row r="129" spans="1:26" x14ac:dyDescent="0.3">
      <c r="A129" s="1"/>
      <c r="B129" s="204"/>
      <c r="C129" s="1"/>
      <c r="D129" s="1"/>
      <c r="E129" s="1"/>
      <c r="F129" s="1"/>
      <c r="G129" s="165"/>
      <c r="H129" s="131"/>
      <c r="I129" s="13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96"/>
      <c r="W129" s="52"/>
    </row>
    <row r="130" spans="1:26" x14ac:dyDescent="0.3">
      <c r="A130" s="9"/>
      <c r="B130" s="208"/>
      <c r="C130" s="172">
        <v>9</v>
      </c>
      <c r="D130" s="312" t="s">
        <v>163</v>
      </c>
      <c r="E130" s="312"/>
      <c r="F130" s="9"/>
      <c r="G130" s="171"/>
      <c r="H130" s="138"/>
      <c r="I130" s="138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193"/>
      <c r="W130" s="213"/>
      <c r="X130" s="137"/>
      <c r="Y130" s="137"/>
      <c r="Z130" s="137"/>
    </row>
    <row r="131" spans="1:26" ht="25.05" customHeight="1" x14ac:dyDescent="0.3">
      <c r="A131" s="179"/>
      <c r="B131" s="209">
        <v>43</v>
      </c>
      <c r="C131" s="180" t="s">
        <v>164</v>
      </c>
      <c r="D131" s="313" t="s">
        <v>165</v>
      </c>
      <c r="E131" s="313"/>
      <c r="F131" s="173" t="s">
        <v>90</v>
      </c>
      <c r="G131" s="175">
        <v>8.4</v>
      </c>
      <c r="H131" s="174"/>
      <c r="I131" s="174">
        <f>ROUND(G131*(H131),2)</f>
        <v>0</v>
      </c>
      <c r="J131" s="173">
        <f>ROUND(G131*(N131),2)</f>
        <v>16.3</v>
      </c>
      <c r="K131" s="178">
        <f>ROUND(G131*(O131),2)</f>
        <v>0</v>
      </c>
      <c r="L131" s="178">
        <f>ROUND(G131*(H131),2)</f>
        <v>0</v>
      </c>
      <c r="M131" s="178">
        <f>ROUND(G131*(H131),2)</f>
        <v>0</v>
      </c>
      <c r="N131" s="178">
        <v>1.94</v>
      </c>
      <c r="O131" s="178"/>
      <c r="P131" s="181">
        <v>4.2779999999999999E-2</v>
      </c>
      <c r="Q131" s="181"/>
      <c r="R131" s="181">
        <v>4.2779999999999999E-2</v>
      </c>
      <c r="S131" s="178">
        <f>ROUND(G131*(P131),3)</f>
        <v>0.35899999999999999</v>
      </c>
      <c r="T131" s="178"/>
      <c r="U131" s="178"/>
      <c r="V131" s="194"/>
      <c r="W131" s="52"/>
      <c r="Z131">
        <v>0</v>
      </c>
    </row>
    <row r="132" spans="1:26" ht="25.05" customHeight="1" x14ac:dyDescent="0.3">
      <c r="A132" s="179"/>
      <c r="B132" s="209">
        <v>44</v>
      </c>
      <c r="C132" s="180" t="s">
        <v>166</v>
      </c>
      <c r="D132" s="313" t="s">
        <v>167</v>
      </c>
      <c r="E132" s="313"/>
      <c r="F132" s="173" t="s">
        <v>143</v>
      </c>
      <c r="G132" s="175">
        <v>156</v>
      </c>
      <c r="H132" s="174"/>
      <c r="I132" s="174">
        <f>ROUND(G132*(H132),2)</f>
        <v>0</v>
      </c>
      <c r="J132" s="173">
        <f>ROUND(G132*(N132),2)</f>
        <v>137.28</v>
      </c>
      <c r="K132" s="178">
        <f>ROUND(G132*(O132),2)</f>
        <v>0</v>
      </c>
      <c r="L132" s="178">
        <f>ROUND(G132*(H132),2)</f>
        <v>0</v>
      </c>
      <c r="M132" s="178"/>
      <c r="N132" s="178">
        <v>0.88</v>
      </c>
      <c r="O132" s="178"/>
      <c r="P132" s="181"/>
      <c r="Q132" s="181"/>
      <c r="R132" s="181"/>
      <c r="S132" s="178">
        <f>ROUND(G132*(P132),3)</f>
        <v>0</v>
      </c>
      <c r="T132" s="178"/>
      <c r="U132" s="178"/>
      <c r="V132" s="194"/>
      <c r="W132" s="52"/>
      <c r="Z132">
        <v>0</v>
      </c>
    </row>
    <row r="133" spans="1:26" ht="25.05" customHeight="1" x14ac:dyDescent="0.3">
      <c r="A133" s="179"/>
      <c r="B133" s="210">
        <v>45</v>
      </c>
      <c r="C133" s="186" t="s">
        <v>168</v>
      </c>
      <c r="D133" s="311" t="s">
        <v>169</v>
      </c>
      <c r="E133" s="311"/>
      <c r="F133" s="182" t="s">
        <v>87</v>
      </c>
      <c r="G133" s="183">
        <v>0.21</v>
      </c>
      <c r="H133" s="184"/>
      <c r="I133" s="184">
        <f>ROUND(G133*(H133),2)</f>
        <v>0</v>
      </c>
      <c r="J133" s="182">
        <f>ROUND(G133*(N133),2)</f>
        <v>4.93</v>
      </c>
      <c r="K133" s="185">
        <f>ROUND(G133*(O133),2)</f>
        <v>0</v>
      </c>
      <c r="L133" s="185"/>
      <c r="M133" s="185">
        <f>ROUND(G133*(H133),2)</f>
        <v>0</v>
      </c>
      <c r="N133" s="185">
        <v>23.47</v>
      </c>
      <c r="O133" s="185"/>
      <c r="P133" s="187"/>
      <c r="Q133" s="187"/>
      <c r="R133" s="187"/>
      <c r="S133" s="185">
        <f>ROUND(G133*(P133),3)</f>
        <v>0</v>
      </c>
      <c r="T133" s="185"/>
      <c r="U133" s="185"/>
      <c r="V133" s="197"/>
      <c r="W133" s="52"/>
      <c r="Z133">
        <v>0</v>
      </c>
    </row>
    <row r="134" spans="1:26" x14ac:dyDescent="0.3">
      <c r="A134" s="9"/>
      <c r="B134" s="208"/>
      <c r="C134" s="172">
        <v>9</v>
      </c>
      <c r="D134" s="312" t="s">
        <v>163</v>
      </c>
      <c r="E134" s="312"/>
      <c r="F134" s="9"/>
      <c r="G134" s="171"/>
      <c r="H134" s="138"/>
      <c r="I134" s="140">
        <f>ROUND((SUM(I130:I133))/1,2)</f>
        <v>0</v>
      </c>
      <c r="J134" s="9"/>
      <c r="K134" s="9"/>
      <c r="L134" s="9">
        <f>ROUND((SUM(L130:L133))/1,2)</f>
        <v>0</v>
      </c>
      <c r="M134" s="9">
        <f>ROUND((SUM(M130:M133))/1,2)</f>
        <v>0</v>
      </c>
      <c r="N134" s="9"/>
      <c r="O134" s="9"/>
      <c r="P134" s="9"/>
      <c r="Q134" s="9"/>
      <c r="R134" s="9"/>
      <c r="S134" s="9">
        <f>ROUND((SUM(S130:S133))/1,2)</f>
        <v>0.36</v>
      </c>
      <c r="T134" s="9"/>
      <c r="U134" s="9"/>
      <c r="V134" s="195">
        <f>ROUND((SUM(V130:V133))/1,2)</f>
        <v>0</v>
      </c>
      <c r="W134" s="213"/>
      <c r="X134" s="137"/>
      <c r="Y134" s="137"/>
      <c r="Z134" s="137"/>
    </row>
    <row r="135" spans="1:26" x14ac:dyDescent="0.3">
      <c r="A135" s="1"/>
      <c r="B135" s="204"/>
      <c r="C135" s="1"/>
      <c r="D135" s="1"/>
      <c r="E135" s="1"/>
      <c r="F135" s="1"/>
      <c r="G135" s="165"/>
      <c r="H135" s="131"/>
      <c r="I135" s="13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96"/>
      <c r="W135" s="52"/>
    </row>
    <row r="136" spans="1:26" x14ac:dyDescent="0.3">
      <c r="A136" s="9"/>
      <c r="B136" s="208"/>
      <c r="C136" s="172">
        <v>99</v>
      </c>
      <c r="D136" s="312" t="s">
        <v>170</v>
      </c>
      <c r="E136" s="312"/>
      <c r="F136" s="9"/>
      <c r="G136" s="171"/>
      <c r="H136" s="138"/>
      <c r="I136" s="138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193"/>
      <c r="W136" s="213"/>
      <c r="X136" s="137"/>
      <c r="Y136" s="137"/>
      <c r="Z136" s="137"/>
    </row>
    <row r="137" spans="1:26" ht="25.05" customHeight="1" x14ac:dyDescent="0.3">
      <c r="A137" s="179"/>
      <c r="B137" s="209">
        <v>46</v>
      </c>
      <c r="C137" s="180" t="s">
        <v>171</v>
      </c>
      <c r="D137" s="313" t="s">
        <v>172</v>
      </c>
      <c r="E137" s="313"/>
      <c r="F137" s="173" t="s">
        <v>173</v>
      </c>
      <c r="G137" s="175">
        <v>303.86</v>
      </c>
      <c r="H137" s="174"/>
      <c r="I137" s="174">
        <f>ROUND(G137*(H137),2)</f>
        <v>0</v>
      </c>
      <c r="J137" s="173">
        <f>ROUND(G137*(N137),2)</f>
        <v>9939.26</v>
      </c>
      <c r="K137" s="178">
        <f>ROUND(G137*(O137),2)</f>
        <v>0</v>
      </c>
      <c r="L137" s="178">
        <f>ROUND(G137*(H137),2)</f>
        <v>0</v>
      </c>
      <c r="M137" s="178"/>
      <c r="N137" s="178">
        <v>32.71</v>
      </c>
      <c r="O137" s="178"/>
      <c r="P137" s="181"/>
      <c r="Q137" s="181"/>
      <c r="R137" s="181"/>
      <c r="S137" s="178">
        <f>ROUND(G137*(P137),3)</f>
        <v>0</v>
      </c>
      <c r="T137" s="178"/>
      <c r="U137" s="178"/>
      <c r="V137" s="194"/>
      <c r="W137" s="52"/>
      <c r="Z137">
        <v>0</v>
      </c>
    </row>
    <row r="138" spans="1:26" ht="34.950000000000003" customHeight="1" x14ac:dyDescent="0.3">
      <c r="A138" s="179"/>
      <c r="B138" s="209">
        <v>47</v>
      </c>
      <c r="C138" s="180" t="s">
        <v>174</v>
      </c>
      <c r="D138" s="313" t="s">
        <v>175</v>
      </c>
      <c r="E138" s="313"/>
      <c r="F138" s="173" t="s">
        <v>173</v>
      </c>
      <c r="G138" s="175">
        <v>303.86</v>
      </c>
      <c r="H138" s="174"/>
      <c r="I138" s="174">
        <f>ROUND(G138*(H138),2)</f>
        <v>0</v>
      </c>
      <c r="J138" s="173">
        <f>ROUND(G138*(N138),2)</f>
        <v>11695.57</v>
      </c>
      <c r="K138" s="178">
        <f>ROUND(G138*(O138),2)</f>
        <v>0</v>
      </c>
      <c r="L138" s="178">
        <f>ROUND(G138*(H138),2)</f>
        <v>0</v>
      </c>
      <c r="M138" s="178"/>
      <c r="N138" s="178">
        <v>38.49</v>
      </c>
      <c r="O138" s="178"/>
      <c r="P138" s="181"/>
      <c r="Q138" s="181"/>
      <c r="R138" s="181"/>
      <c r="S138" s="178">
        <f>ROUND(G138*(P138),3)</f>
        <v>0</v>
      </c>
      <c r="T138" s="178"/>
      <c r="U138" s="178"/>
      <c r="V138" s="194"/>
      <c r="W138" s="52"/>
      <c r="Z138">
        <v>0</v>
      </c>
    </row>
    <row r="139" spans="1:26" x14ac:dyDescent="0.3">
      <c r="A139" s="9"/>
      <c r="B139" s="208"/>
      <c r="C139" s="172">
        <v>99</v>
      </c>
      <c r="D139" s="312" t="s">
        <v>170</v>
      </c>
      <c r="E139" s="312"/>
      <c r="F139" s="9"/>
      <c r="G139" s="171"/>
      <c r="H139" s="138"/>
      <c r="I139" s="140">
        <f>ROUND((SUM(I136:I138))/1,2)</f>
        <v>0</v>
      </c>
      <c r="J139" s="9"/>
      <c r="K139" s="9"/>
      <c r="L139" s="9">
        <f>ROUND((SUM(L136:L138))/1,2)</f>
        <v>0</v>
      </c>
      <c r="M139" s="9">
        <f>ROUND((SUM(M136:M138))/1,2)</f>
        <v>0</v>
      </c>
      <c r="N139" s="9"/>
      <c r="O139" s="9"/>
      <c r="P139" s="188"/>
      <c r="Q139" s="1"/>
      <c r="R139" s="1"/>
      <c r="S139" s="188">
        <f>ROUND((SUM(S136:S138))/1,2)</f>
        <v>0</v>
      </c>
      <c r="T139" s="2"/>
      <c r="U139" s="2"/>
      <c r="V139" s="195">
        <f>ROUND((SUM(V136:V138))/1,2)</f>
        <v>0</v>
      </c>
      <c r="W139" s="52"/>
    </row>
    <row r="140" spans="1:26" x14ac:dyDescent="0.3">
      <c r="A140" s="1"/>
      <c r="B140" s="204"/>
      <c r="C140" s="1"/>
      <c r="D140" s="1"/>
      <c r="E140" s="1"/>
      <c r="F140" s="1"/>
      <c r="G140" s="165"/>
      <c r="H140" s="131"/>
      <c r="I140" s="13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96"/>
      <c r="W140" s="52"/>
    </row>
    <row r="141" spans="1:26" x14ac:dyDescent="0.3">
      <c r="A141" s="9"/>
      <c r="B141" s="208"/>
      <c r="C141" s="9"/>
      <c r="D141" s="309" t="s">
        <v>62</v>
      </c>
      <c r="E141" s="309"/>
      <c r="F141" s="9"/>
      <c r="G141" s="171"/>
      <c r="H141" s="138"/>
      <c r="I141" s="140">
        <f>ROUND((SUM(I78:I140))/2,2)</f>
        <v>0</v>
      </c>
      <c r="J141" s="9"/>
      <c r="K141" s="9"/>
      <c r="L141" s="9">
        <f>ROUND((SUM(L78:L140))/2,2)</f>
        <v>0</v>
      </c>
      <c r="M141" s="9">
        <f>ROUND((SUM(M78:M140))/2,2)</f>
        <v>0</v>
      </c>
      <c r="N141" s="9"/>
      <c r="O141" s="9"/>
      <c r="P141" s="188"/>
      <c r="Q141" s="1"/>
      <c r="R141" s="1"/>
      <c r="S141" s="188">
        <f>ROUND((SUM(S78:S140))/2,2)</f>
        <v>274.68</v>
      </c>
      <c r="T141" s="1"/>
      <c r="U141" s="1"/>
      <c r="V141" s="195">
        <f>ROUND((SUM(V78:V140))/2,2)</f>
        <v>0</v>
      </c>
      <c r="W141" s="52"/>
    </row>
    <row r="142" spans="1:26" x14ac:dyDescent="0.3">
      <c r="A142" s="1"/>
      <c r="B142" s="211"/>
      <c r="C142" s="189"/>
      <c r="D142" s="310" t="s">
        <v>68</v>
      </c>
      <c r="E142" s="310"/>
      <c r="F142" s="189"/>
      <c r="G142" s="190"/>
      <c r="H142" s="191"/>
      <c r="I142" s="191">
        <f>ROUND((SUM(I78:I141))/3,2)</f>
        <v>0</v>
      </c>
      <c r="J142" s="189"/>
      <c r="K142" s="189">
        <f>ROUND((SUM(K78:K141))/3,2)</f>
        <v>0</v>
      </c>
      <c r="L142" s="189">
        <f>ROUND((SUM(L78:L141))/3,2)</f>
        <v>0</v>
      </c>
      <c r="M142" s="189">
        <f>ROUND((SUM(M78:M141))/3,2)</f>
        <v>0</v>
      </c>
      <c r="N142" s="189"/>
      <c r="O142" s="189"/>
      <c r="P142" s="190"/>
      <c r="Q142" s="189"/>
      <c r="R142" s="189"/>
      <c r="S142" s="190">
        <f>ROUND((SUM(S78:S141))/3,2)</f>
        <v>274.68</v>
      </c>
      <c r="T142" s="189"/>
      <c r="U142" s="189"/>
      <c r="V142" s="198">
        <f>ROUND((SUM(V78:V141))/3,2)</f>
        <v>0</v>
      </c>
      <c r="W142" s="52"/>
      <c r="Y142">
        <f>(SUM(Y78:Y141))</f>
        <v>0</v>
      </c>
      <c r="Z142">
        <f>(SUM(Z78:Z141))</f>
        <v>0</v>
      </c>
    </row>
  </sheetData>
  <mergeCells count="108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61:D61"/>
    <mergeCell ref="B63:D63"/>
    <mergeCell ref="B67:V67"/>
    <mergeCell ref="H1:I1"/>
    <mergeCell ref="B69:E69"/>
    <mergeCell ref="B70:E70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F26:H26"/>
    <mergeCell ref="D82:E82"/>
    <mergeCell ref="D83:E83"/>
    <mergeCell ref="D84:E84"/>
    <mergeCell ref="D85:E85"/>
    <mergeCell ref="D86:E86"/>
    <mergeCell ref="D87:E87"/>
    <mergeCell ref="B71:E71"/>
    <mergeCell ref="I69:P69"/>
    <mergeCell ref="D78:E78"/>
    <mergeCell ref="D79:E79"/>
    <mergeCell ref="D80:E80"/>
    <mergeCell ref="D81:E81"/>
    <mergeCell ref="D94:E94"/>
    <mergeCell ref="D95:E95"/>
    <mergeCell ref="D96:E96"/>
    <mergeCell ref="D97:E97"/>
    <mergeCell ref="D98:E98"/>
    <mergeCell ref="D99:E99"/>
    <mergeCell ref="D88:E88"/>
    <mergeCell ref="D89:E89"/>
    <mergeCell ref="D90:E90"/>
    <mergeCell ref="D91:E91"/>
    <mergeCell ref="D92:E92"/>
    <mergeCell ref="D93:E93"/>
    <mergeCell ref="D108:E108"/>
    <mergeCell ref="D109:E109"/>
    <mergeCell ref="D110:E110"/>
    <mergeCell ref="D111:E111"/>
    <mergeCell ref="D112:E112"/>
    <mergeCell ref="D113:E113"/>
    <mergeCell ref="D100:E100"/>
    <mergeCell ref="D101:E101"/>
    <mergeCell ref="D102:E102"/>
    <mergeCell ref="D104:E104"/>
    <mergeCell ref="D105:E105"/>
    <mergeCell ref="D106:E106"/>
    <mergeCell ref="D120:E120"/>
    <mergeCell ref="D121:E121"/>
    <mergeCell ref="D122:E122"/>
    <mergeCell ref="D123:E123"/>
    <mergeCell ref="D124:E124"/>
    <mergeCell ref="D125:E125"/>
    <mergeCell ref="D114:E114"/>
    <mergeCell ref="D115:E115"/>
    <mergeCell ref="D116:E116"/>
    <mergeCell ref="D117:E117"/>
    <mergeCell ref="D118:E118"/>
    <mergeCell ref="D119:E119"/>
    <mergeCell ref="D141:E141"/>
    <mergeCell ref="D142:E142"/>
    <mergeCell ref="D133:E133"/>
    <mergeCell ref="D134:E134"/>
    <mergeCell ref="D136:E136"/>
    <mergeCell ref="D137:E137"/>
    <mergeCell ref="D138:E138"/>
    <mergeCell ref="D139:E139"/>
    <mergeCell ref="D126:E126"/>
    <mergeCell ref="D127:E127"/>
    <mergeCell ref="D128:E128"/>
    <mergeCell ref="D130:E130"/>
    <mergeCell ref="D131:E131"/>
    <mergeCell ref="D132:E132"/>
  </mergeCells>
  <hyperlinks>
    <hyperlink ref="B1:C1" location="A2:A2" tooltip="Klikni na prechod ku Kryciemu listu..." display="Krycí list rozpočtu" xr:uid="{6E435AC6-C539-4854-BB99-92335F21F901}"/>
    <hyperlink ref="E1:F1" location="A54:A54" tooltip="Klikni na prechod ku rekapitulácii..." display="Rekapitulácia rozpočtu" xr:uid="{9DD2EA95-9092-4A69-B7C7-4772AE374BB7}"/>
    <hyperlink ref="H1:I1" location="B77:B77" tooltip="Klikni na prechod ku Rozpočet..." display="Rozpočet" xr:uid="{B9D1BD60-7F8A-4CAD-A8B4-AB62092F5DD8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Vodozádržný systém pri Mestskom úrade Strážske / Dažďová kanalizácia A, B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4C38B-5122-4149-926E-0411B78A5A3A}">
  <dimension ref="A1:AA110"/>
  <sheetViews>
    <sheetView workbookViewId="0">
      <pane ySplit="1" topLeftCell="A71" activePane="bottomLeft" state="frozen"/>
      <selection pane="bottomLeft" activeCell="H106" sqref="H78:H10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66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18</v>
      </c>
      <c r="C1" s="327"/>
      <c r="D1" s="11"/>
      <c r="E1" s="377" t="s">
        <v>0</v>
      </c>
      <c r="F1" s="378"/>
      <c r="G1" s="12"/>
      <c r="H1" s="326" t="s">
        <v>69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18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176</v>
      </c>
      <c r="C4" s="31"/>
      <c r="D4" s="24"/>
      <c r="E4" s="24"/>
      <c r="F4" s="43" t="s">
        <v>20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21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22</v>
      </c>
      <c r="C6" s="31"/>
      <c r="D6" s="43" t="s">
        <v>23</v>
      </c>
      <c r="E6" s="24"/>
      <c r="F6" s="43" t="s">
        <v>24</v>
      </c>
      <c r="G6" s="43" t="s">
        <v>25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26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29</v>
      </c>
      <c r="C8" s="45"/>
      <c r="D8" s="27"/>
      <c r="E8" s="27"/>
      <c r="F8" s="49" t="s">
        <v>30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27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29</v>
      </c>
      <c r="C10" s="31"/>
      <c r="D10" s="24"/>
      <c r="E10" s="24"/>
      <c r="F10" s="43" t="s">
        <v>30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28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29</v>
      </c>
      <c r="C12" s="31"/>
      <c r="D12" s="24"/>
      <c r="E12" s="24"/>
      <c r="F12" s="43" t="s">
        <v>30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70" t="s">
        <v>37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31</v>
      </c>
      <c r="C15" s="62">
        <f>'SO 15637'!E59</f>
        <v>0</v>
      </c>
      <c r="D15" s="57">
        <f>'SO 15637'!F59</f>
        <v>0</v>
      </c>
      <c r="E15" s="66">
        <f>'SO 15637'!G59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32</v>
      </c>
      <c r="C16" s="90"/>
      <c r="D16" s="91"/>
      <c r="E16" s="92"/>
      <c r="F16" s="373" t="s">
        <v>38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(SUM(Z76:Z109))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33</v>
      </c>
      <c r="C17" s="62"/>
      <c r="D17" s="57"/>
      <c r="E17" s="66"/>
      <c r="F17" s="374" t="s">
        <v>39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(SUM(Y76:Y109))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34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35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36</v>
      </c>
      <c r="C20" s="56"/>
      <c r="D20" s="93"/>
      <c r="E20" s="94">
        <f>SUM(E15:E19)</f>
        <v>0</v>
      </c>
      <c r="F20" s="348" t="s">
        <v>36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45</v>
      </c>
      <c r="C21" s="50"/>
      <c r="D21" s="89"/>
      <c r="E21" s="68">
        <f>((E15*U22*0)+(E16*V22*0)+(E17*W22*0))/100</f>
        <v>0</v>
      </c>
      <c r="F21" s="363" t="s">
        <v>48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46</v>
      </c>
      <c r="C22" s="33"/>
      <c r="D22" s="70"/>
      <c r="E22" s="69">
        <f>((E15*U23*0)+(E16*V23*0)+(E17*W23*0))/100</f>
        <v>0</v>
      </c>
      <c r="F22" s="363" t="s">
        <v>49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0"/>
      <c r="E23" s="69">
        <f>((E15*U24*0)+(E16*V24*0)+(E17*W24*0))/100</f>
        <v>0</v>
      </c>
      <c r="F23" s="363" t="s">
        <v>50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36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56</v>
      </c>
      <c r="C26" s="96"/>
      <c r="D26" s="98"/>
      <c r="E26" s="104"/>
      <c r="F26" s="348" t="s">
        <v>40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41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42</v>
      </c>
      <c r="G28" s="354"/>
      <c r="H28" s="214">
        <f>P27-SUM('SO 15637'!K76:'SO 15637'!K109)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43</v>
      </c>
      <c r="G29" s="356"/>
      <c r="H29" s="32">
        <f>SUM('SO 15637'!K76:'SO 15637'!K109)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44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54</v>
      </c>
      <c r="C32" s="100"/>
      <c r="D32" s="18"/>
      <c r="E32" s="109" t="s">
        <v>55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26</v>
      </c>
      <c r="C46" s="315"/>
      <c r="D46" s="315"/>
      <c r="E46" s="316"/>
      <c r="F46" s="341" t="s">
        <v>23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27</v>
      </c>
      <c r="C47" s="315"/>
      <c r="D47" s="315"/>
      <c r="E47" s="316"/>
      <c r="F47" s="341" t="s">
        <v>21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28</v>
      </c>
      <c r="C48" s="315"/>
      <c r="D48" s="315"/>
      <c r="E48" s="316"/>
      <c r="F48" s="341" t="s">
        <v>60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176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57</v>
      </c>
      <c r="C54" s="337"/>
      <c r="D54" s="127"/>
      <c r="E54" s="127" t="s">
        <v>51</v>
      </c>
      <c r="F54" s="127" t="s">
        <v>52</v>
      </c>
      <c r="G54" s="127" t="s">
        <v>36</v>
      </c>
      <c r="H54" s="127" t="s">
        <v>58</v>
      </c>
      <c r="I54" s="127" t="s">
        <v>59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62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63</v>
      </c>
      <c r="C56" s="333"/>
      <c r="D56" s="333"/>
      <c r="E56" s="138">
        <f>'SO 15637'!L98</f>
        <v>0</v>
      </c>
      <c r="F56" s="138">
        <f>'SO 15637'!M98</f>
        <v>0</v>
      </c>
      <c r="G56" s="138">
        <f>'SO 15637'!I98</f>
        <v>0</v>
      </c>
      <c r="H56" s="139">
        <f>'SO 15637'!S98</f>
        <v>0.94</v>
      </c>
      <c r="I56" s="139">
        <f>'SO 15637'!V98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177</v>
      </c>
      <c r="C57" s="333"/>
      <c r="D57" s="333"/>
      <c r="E57" s="138">
        <f>'SO 15637'!L103</f>
        <v>0</v>
      </c>
      <c r="F57" s="138">
        <f>'SO 15637'!M103</f>
        <v>0</v>
      </c>
      <c r="G57" s="138">
        <f>'SO 15637'!I103</f>
        <v>0</v>
      </c>
      <c r="H57" s="139">
        <f>'SO 15637'!S103</f>
        <v>43.51</v>
      </c>
      <c r="I57" s="139">
        <f>'SO 15637'!V103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67</v>
      </c>
      <c r="C58" s="333"/>
      <c r="D58" s="333"/>
      <c r="E58" s="138">
        <f>'SO 15637'!L107</f>
        <v>0</v>
      </c>
      <c r="F58" s="138">
        <f>'SO 15637'!M107</f>
        <v>0</v>
      </c>
      <c r="G58" s="138">
        <f>'SO 15637'!I107</f>
        <v>0</v>
      </c>
      <c r="H58" s="139">
        <f>'SO 15637'!S107</f>
        <v>0</v>
      </c>
      <c r="I58" s="139">
        <f>'SO 15637'!V107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21" t="s">
        <v>62</v>
      </c>
      <c r="C59" s="309"/>
      <c r="D59" s="309"/>
      <c r="E59" s="140">
        <f>'SO 15637'!L109</f>
        <v>0</v>
      </c>
      <c r="F59" s="140">
        <f>'SO 15637'!M109</f>
        <v>0</v>
      </c>
      <c r="G59" s="140">
        <f>'SO 15637'!I109</f>
        <v>0</v>
      </c>
      <c r="H59" s="141">
        <f>'SO 15637'!S109</f>
        <v>44.45</v>
      </c>
      <c r="I59" s="141">
        <f>'SO 15637'!V109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1"/>
      <c r="B60" s="204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2"/>
    </row>
    <row r="61" spans="1:26" x14ac:dyDescent="0.3">
      <c r="A61" s="142"/>
      <c r="B61" s="322" t="s">
        <v>68</v>
      </c>
      <c r="C61" s="323"/>
      <c r="D61" s="323"/>
      <c r="E61" s="144">
        <f>'SO 15637'!L110</f>
        <v>0</v>
      </c>
      <c r="F61" s="144">
        <f>'SO 15637'!M110</f>
        <v>0</v>
      </c>
      <c r="G61" s="144">
        <f>'SO 15637'!I110</f>
        <v>0</v>
      </c>
      <c r="H61" s="145">
        <f>'SO 15637'!S110</f>
        <v>44.45</v>
      </c>
      <c r="I61" s="145">
        <f>'SO 15637'!V110</f>
        <v>0</v>
      </c>
      <c r="J61" s="146"/>
      <c r="K61" s="146"/>
      <c r="L61" s="146"/>
      <c r="M61" s="146"/>
      <c r="N61" s="146"/>
      <c r="O61" s="146"/>
      <c r="P61" s="146"/>
      <c r="Q61" s="147"/>
      <c r="R61" s="147"/>
      <c r="S61" s="147"/>
      <c r="T61" s="147"/>
      <c r="U61" s="147"/>
      <c r="V61" s="152"/>
      <c r="W61" s="213"/>
      <c r="X61" s="143"/>
      <c r="Y61" s="143"/>
      <c r="Z61" s="143"/>
    </row>
    <row r="62" spans="1:26" x14ac:dyDescent="0.3">
      <c r="A62" s="14"/>
      <c r="B62" s="41"/>
      <c r="C62" s="3"/>
      <c r="D62" s="3"/>
      <c r="E62" s="13"/>
      <c r="F62" s="13"/>
      <c r="G62" s="13"/>
      <c r="H62" s="153"/>
      <c r="I62" s="153"/>
      <c r="J62" s="153"/>
      <c r="K62" s="153"/>
      <c r="L62" s="153"/>
      <c r="M62" s="153"/>
      <c r="N62" s="153"/>
      <c r="O62" s="153"/>
      <c r="P62" s="153"/>
      <c r="Q62" s="10"/>
      <c r="R62" s="10"/>
      <c r="S62" s="10"/>
      <c r="T62" s="10"/>
      <c r="U62" s="10"/>
      <c r="V62" s="10"/>
      <c r="W62" s="52"/>
    </row>
    <row r="63" spans="1:26" x14ac:dyDescent="0.3">
      <c r="A63" s="14"/>
      <c r="B63" s="41"/>
      <c r="C63" s="3"/>
      <c r="D63" s="3"/>
      <c r="E63" s="13"/>
      <c r="F63" s="13"/>
      <c r="G63" s="13"/>
      <c r="H63" s="153"/>
      <c r="I63" s="153"/>
      <c r="J63" s="153"/>
      <c r="K63" s="153"/>
      <c r="L63" s="153"/>
      <c r="M63" s="153"/>
      <c r="N63" s="153"/>
      <c r="O63" s="153"/>
      <c r="P63" s="153"/>
      <c r="Q63" s="10"/>
      <c r="R63" s="10"/>
      <c r="S63" s="10"/>
      <c r="T63" s="10"/>
      <c r="U63" s="10"/>
      <c r="V63" s="10"/>
      <c r="W63" s="52"/>
    </row>
    <row r="64" spans="1:26" x14ac:dyDescent="0.3">
      <c r="A64" s="14"/>
      <c r="B64" s="37"/>
      <c r="C64" s="8"/>
      <c r="D64" s="8"/>
      <c r="E64" s="26"/>
      <c r="F64" s="26"/>
      <c r="G64" s="26"/>
      <c r="H64" s="154"/>
      <c r="I64" s="154"/>
      <c r="J64" s="154"/>
      <c r="K64" s="154"/>
      <c r="L64" s="154"/>
      <c r="M64" s="154"/>
      <c r="N64" s="154"/>
      <c r="O64" s="154"/>
      <c r="P64" s="154"/>
      <c r="Q64" s="15"/>
      <c r="R64" s="15"/>
      <c r="S64" s="15"/>
      <c r="T64" s="15"/>
      <c r="U64" s="15"/>
      <c r="V64" s="15"/>
      <c r="W64" s="52"/>
    </row>
    <row r="65" spans="1:26" ht="34.950000000000003" customHeight="1" x14ac:dyDescent="0.3">
      <c r="A65" s="1"/>
      <c r="B65" s="324" t="s">
        <v>69</v>
      </c>
      <c r="C65" s="325"/>
      <c r="D65" s="325"/>
      <c r="E65" s="325"/>
      <c r="F65" s="325"/>
      <c r="G65" s="325"/>
      <c r="H65" s="325"/>
      <c r="I65" s="325"/>
      <c r="J65" s="325"/>
      <c r="K65" s="325"/>
      <c r="L65" s="325"/>
      <c r="M65" s="325"/>
      <c r="N65" s="325"/>
      <c r="O65" s="325"/>
      <c r="P65" s="325"/>
      <c r="Q65" s="325"/>
      <c r="R65" s="325"/>
      <c r="S65" s="325"/>
      <c r="T65" s="325"/>
      <c r="U65" s="325"/>
      <c r="V65" s="325"/>
      <c r="W65" s="52"/>
    </row>
    <row r="66" spans="1:26" x14ac:dyDescent="0.3">
      <c r="A66" s="14"/>
      <c r="B66" s="95"/>
      <c r="C66" s="18"/>
      <c r="D66" s="18"/>
      <c r="E66" s="97"/>
      <c r="F66" s="97"/>
      <c r="G66" s="97"/>
      <c r="H66" s="168"/>
      <c r="I66" s="168"/>
      <c r="J66" s="168"/>
      <c r="K66" s="168"/>
      <c r="L66" s="168"/>
      <c r="M66" s="168"/>
      <c r="N66" s="168"/>
      <c r="O66" s="168"/>
      <c r="P66" s="168"/>
      <c r="Q66" s="19"/>
      <c r="R66" s="19"/>
      <c r="S66" s="19"/>
      <c r="T66" s="19"/>
      <c r="U66" s="19"/>
      <c r="V66" s="19"/>
      <c r="W66" s="52"/>
    </row>
    <row r="67" spans="1:26" ht="19.95" customHeight="1" x14ac:dyDescent="0.3">
      <c r="A67" s="199"/>
      <c r="B67" s="328" t="s">
        <v>26</v>
      </c>
      <c r="C67" s="329"/>
      <c r="D67" s="329"/>
      <c r="E67" s="330"/>
      <c r="F67" s="166"/>
      <c r="G67" s="166"/>
      <c r="H67" s="167" t="s">
        <v>80</v>
      </c>
      <c r="I67" s="317" t="s">
        <v>81</v>
      </c>
      <c r="J67" s="318"/>
      <c r="K67" s="318"/>
      <c r="L67" s="318"/>
      <c r="M67" s="318"/>
      <c r="N67" s="318"/>
      <c r="O67" s="318"/>
      <c r="P67" s="319"/>
      <c r="Q67" s="17"/>
      <c r="R67" s="17"/>
      <c r="S67" s="17"/>
      <c r="T67" s="17"/>
      <c r="U67" s="17"/>
      <c r="V67" s="17"/>
      <c r="W67" s="52"/>
    </row>
    <row r="68" spans="1:26" ht="19.95" customHeight="1" x14ac:dyDescent="0.3">
      <c r="A68" s="199"/>
      <c r="B68" s="314" t="s">
        <v>27</v>
      </c>
      <c r="C68" s="315"/>
      <c r="D68" s="315"/>
      <c r="E68" s="316"/>
      <c r="F68" s="162"/>
      <c r="G68" s="162"/>
      <c r="H68" s="163" t="s">
        <v>21</v>
      </c>
      <c r="I68" s="16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ht="19.95" customHeight="1" x14ac:dyDescent="0.3">
      <c r="A69" s="199"/>
      <c r="B69" s="314" t="s">
        <v>28</v>
      </c>
      <c r="C69" s="315"/>
      <c r="D69" s="315"/>
      <c r="E69" s="316"/>
      <c r="F69" s="162"/>
      <c r="G69" s="162"/>
      <c r="H69" s="163" t="s">
        <v>82</v>
      </c>
      <c r="I69" s="163" t="s">
        <v>25</v>
      </c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ht="19.95" customHeight="1" x14ac:dyDescent="0.3">
      <c r="A70" s="14"/>
      <c r="B70" s="203" t="s">
        <v>83</v>
      </c>
      <c r="C70" s="3"/>
      <c r="D70" s="3"/>
      <c r="E70" s="13"/>
      <c r="F70" s="13"/>
      <c r="G70" s="13"/>
      <c r="H70" s="153"/>
      <c r="I70" s="15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4"/>
      <c r="B71" s="203" t="s">
        <v>176</v>
      </c>
      <c r="C71" s="3"/>
      <c r="D71" s="3"/>
      <c r="E71" s="13"/>
      <c r="F71" s="13"/>
      <c r="G71" s="13"/>
      <c r="H71" s="153"/>
      <c r="I71" s="153"/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41"/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41"/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205" t="s">
        <v>61</v>
      </c>
      <c r="C74" s="164"/>
      <c r="D74" s="164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x14ac:dyDescent="0.3">
      <c r="A75" s="2"/>
      <c r="B75" s="206" t="s">
        <v>70</v>
      </c>
      <c r="C75" s="127" t="s">
        <v>71</v>
      </c>
      <c r="D75" s="127" t="s">
        <v>72</v>
      </c>
      <c r="E75" s="155"/>
      <c r="F75" s="155" t="s">
        <v>73</v>
      </c>
      <c r="G75" s="155" t="s">
        <v>74</v>
      </c>
      <c r="H75" s="156" t="s">
        <v>75</v>
      </c>
      <c r="I75" s="156" t="s">
        <v>76</v>
      </c>
      <c r="J75" s="156"/>
      <c r="K75" s="156"/>
      <c r="L75" s="156"/>
      <c r="M75" s="156"/>
      <c r="N75" s="156"/>
      <c r="O75" s="156"/>
      <c r="P75" s="156" t="s">
        <v>77</v>
      </c>
      <c r="Q75" s="157"/>
      <c r="R75" s="157"/>
      <c r="S75" s="127" t="s">
        <v>78</v>
      </c>
      <c r="T75" s="158"/>
      <c r="U75" s="158"/>
      <c r="V75" s="127" t="s">
        <v>79</v>
      </c>
      <c r="W75" s="52"/>
    </row>
    <row r="76" spans="1:26" x14ac:dyDescent="0.3">
      <c r="A76" s="9"/>
      <c r="B76" s="207"/>
      <c r="C76" s="169"/>
      <c r="D76" s="320" t="s">
        <v>62</v>
      </c>
      <c r="E76" s="320"/>
      <c r="F76" s="134"/>
      <c r="G76" s="170"/>
      <c r="H76" s="134"/>
      <c r="I76" s="134"/>
      <c r="J76" s="135"/>
      <c r="K76" s="135"/>
      <c r="L76" s="135"/>
      <c r="M76" s="135"/>
      <c r="N76" s="135"/>
      <c r="O76" s="135"/>
      <c r="P76" s="135"/>
      <c r="Q76" s="133"/>
      <c r="R76" s="133"/>
      <c r="S76" s="133"/>
      <c r="T76" s="133"/>
      <c r="U76" s="133"/>
      <c r="V76" s="192"/>
      <c r="W76" s="213"/>
      <c r="X76" s="137"/>
      <c r="Y76" s="137"/>
      <c r="Z76" s="137"/>
    </row>
    <row r="77" spans="1:26" x14ac:dyDescent="0.3">
      <c r="A77" s="9"/>
      <c r="B77" s="208"/>
      <c r="C77" s="172">
        <v>1</v>
      </c>
      <c r="D77" s="312" t="s">
        <v>84</v>
      </c>
      <c r="E77" s="312"/>
      <c r="F77" s="138"/>
      <c r="G77" s="171"/>
      <c r="H77" s="138"/>
      <c r="I77" s="138"/>
      <c r="J77" s="139"/>
      <c r="K77" s="139"/>
      <c r="L77" s="139"/>
      <c r="M77" s="139"/>
      <c r="N77" s="139"/>
      <c r="O77" s="139"/>
      <c r="P77" s="139"/>
      <c r="Q77" s="9"/>
      <c r="R77" s="9"/>
      <c r="S77" s="9"/>
      <c r="T77" s="9"/>
      <c r="U77" s="9"/>
      <c r="V77" s="193"/>
      <c r="W77" s="213"/>
      <c r="X77" s="137"/>
      <c r="Y77" s="137"/>
      <c r="Z77" s="137"/>
    </row>
    <row r="78" spans="1:26" ht="25.05" customHeight="1" x14ac:dyDescent="0.3">
      <c r="A78" s="179"/>
      <c r="B78" s="209">
        <v>1</v>
      </c>
      <c r="C78" s="180" t="s">
        <v>88</v>
      </c>
      <c r="D78" s="313" t="s">
        <v>89</v>
      </c>
      <c r="E78" s="313"/>
      <c r="F78" s="174" t="s">
        <v>90</v>
      </c>
      <c r="G78" s="175">
        <v>100</v>
      </c>
      <c r="H78" s="174"/>
      <c r="I78" s="174">
        <f t="shared" ref="I78:I97" si="0">ROUND(G78*(H78),2)</f>
        <v>0</v>
      </c>
      <c r="J78" s="176">
        <f t="shared" ref="J78:J97" si="1">ROUND(G78*(N78),2)</f>
        <v>1824</v>
      </c>
      <c r="K78" s="177">
        <f t="shared" ref="K78:K97" si="2">ROUND(G78*(O78),2)</f>
        <v>0</v>
      </c>
      <c r="L78" s="177">
        <f t="shared" ref="L78:L97" si="3">ROUND(G78*(H78),2)</f>
        <v>0</v>
      </c>
      <c r="M78" s="177">
        <f>ROUND(G78*(H78),2)</f>
        <v>0</v>
      </c>
      <c r="N78" s="177">
        <v>18.239999999999998</v>
      </c>
      <c r="O78" s="177"/>
      <c r="P78" s="181">
        <v>9.4200000000000013E-3</v>
      </c>
      <c r="Q78" s="181"/>
      <c r="R78" s="181">
        <v>9.4200000000000013E-3</v>
      </c>
      <c r="S78" s="178">
        <f t="shared" ref="S78:S97" si="4">ROUND(G78*(P78),3)</f>
        <v>0.94199999999999995</v>
      </c>
      <c r="T78" s="178"/>
      <c r="U78" s="178"/>
      <c r="V78" s="194"/>
      <c r="W78" s="52"/>
      <c r="Z78">
        <v>0</v>
      </c>
    </row>
    <row r="79" spans="1:26" ht="25.05" customHeight="1" x14ac:dyDescent="0.3">
      <c r="A79" s="179"/>
      <c r="B79" s="209">
        <v>2</v>
      </c>
      <c r="C79" s="180" t="s">
        <v>178</v>
      </c>
      <c r="D79" s="313" t="s">
        <v>179</v>
      </c>
      <c r="E79" s="313"/>
      <c r="F79" s="174" t="s">
        <v>93</v>
      </c>
      <c r="G79" s="175">
        <v>175</v>
      </c>
      <c r="H79" s="174"/>
      <c r="I79" s="174">
        <f t="shared" si="0"/>
        <v>0</v>
      </c>
      <c r="J79" s="176">
        <f t="shared" si="1"/>
        <v>1405.25</v>
      </c>
      <c r="K79" s="177">
        <f t="shared" si="2"/>
        <v>0</v>
      </c>
      <c r="L79" s="177">
        <f t="shared" si="3"/>
        <v>0</v>
      </c>
      <c r="M79" s="177"/>
      <c r="N79" s="177">
        <v>8.0299999999999994</v>
      </c>
      <c r="O79" s="177"/>
      <c r="P79" s="181"/>
      <c r="Q79" s="181"/>
      <c r="R79" s="181"/>
      <c r="S79" s="178">
        <f t="shared" si="4"/>
        <v>0</v>
      </c>
      <c r="T79" s="178"/>
      <c r="U79" s="178"/>
      <c r="V79" s="194"/>
      <c r="W79" s="52"/>
      <c r="Z79">
        <v>0</v>
      </c>
    </row>
    <row r="80" spans="1:26" ht="25.05" customHeight="1" x14ac:dyDescent="0.3">
      <c r="A80" s="179"/>
      <c r="B80" s="209">
        <v>3</v>
      </c>
      <c r="C80" s="180" t="s">
        <v>103</v>
      </c>
      <c r="D80" s="313" t="s">
        <v>104</v>
      </c>
      <c r="E80" s="313"/>
      <c r="F80" s="174" t="s">
        <v>102</v>
      </c>
      <c r="G80" s="175">
        <v>60</v>
      </c>
      <c r="H80" s="174"/>
      <c r="I80" s="174">
        <f t="shared" si="0"/>
        <v>0</v>
      </c>
      <c r="J80" s="176">
        <f t="shared" si="1"/>
        <v>65.400000000000006</v>
      </c>
      <c r="K80" s="177">
        <f t="shared" si="2"/>
        <v>0</v>
      </c>
      <c r="L80" s="177">
        <f t="shared" si="3"/>
        <v>0</v>
      </c>
      <c r="M80" s="177"/>
      <c r="N80" s="177">
        <v>1.0900000000000001</v>
      </c>
      <c r="O80" s="177"/>
      <c r="P80" s="181"/>
      <c r="Q80" s="181"/>
      <c r="R80" s="181"/>
      <c r="S80" s="178">
        <f t="shared" si="4"/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4</v>
      </c>
      <c r="C81" s="180" t="s">
        <v>180</v>
      </c>
      <c r="D81" s="313" t="s">
        <v>181</v>
      </c>
      <c r="E81" s="313"/>
      <c r="F81" s="174" t="s">
        <v>102</v>
      </c>
      <c r="G81" s="175">
        <v>914.67</v>
      </c>
      <c r="H81" s="174"/>
      <c r="I81" s="174">
        <f t="shared" si="0"/>
        <v>0</v>
      </c>
      <c r="J81" s="176">
        <f t="shared" si="1"/>
        <v>5661.81</v>
      </c>
      <c r="K81" s="177">
        <f t="shared" si="2"/>
        <v>0</v>
      </c>
      <c r="L81" s="177">
        <f t="shared" si="3"/>
        <v>0</v>
      </c>
      <c r="M81" s="177"/>
      <c r="N81" s="177">
        <v>6.19</v>
      </c>
      <c r="O81" s="177"/>
      <c r="P81" s="181"/>
      <c r="Q81" s="181"/>
      <c r="R81" s="181"/>
      <c r="S81" s="178">
        <f t="shared" si="4"/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5</v>
      </c>
      <c r="C82" s="180" t="s">
        <v>182</v>
      </c>
      <c r="D82" s="313" t="s">
        <v>183</v>
      </c>
      <c r="E82" s="313"/>
      <c r="F82" s="174" t="s">
        <v>102</v>
      </c>
      <c r="G82" s="175">
        <v>914.67</v>
      </c>
      <c r="H82" s="174"/>
      <c r="I82" s="174">
        <f t="shared" si="0"/>
        <v>0</v>
      </c>
      <c r="J82" s="176">
        <f t="shared" si="1"/>
        <v>1198.22</v>
      </c>
      <c r="K82" s="177">
        <f t="shared" si="2"/>
        <v>0</v>
      </c>
      <c r="L82" s="177">
        <f t="shared" si="3"/>
        <v>0</v>
      </c>
      <c r="M82" s="177"/>
      <c r="N82" s="177">
        <v>1.31</v>
      </c>
      <c r="O82" s="177"/>
      <c r="P82" s="181"/>
      <c r="Q82" s="181"/>
      <c r="R82" s="181"/>
      <c r="S82" s="178">
        <f t="shared" si="4"/>
        <v>0</v>
      </c>
      <c r="T82" s="178"/>
      <c r="U82" s="178"/>
      <c r="V82" s="194"/>
      <c r="W82" s="52"/>
      <c r="Z82">
        <v>0</v>
      </c>
    </row>
    <row r="83" spans="1:26" ht="34.950000000000003" customHeight="1" x14ac:dyDescent="0.3">
      <c r="A83" s="179"/>
      <c r="B83" s="209">
        <v>6</v>
      </c>
      <c r="C83" s="180" t="s">
        <v>184</v>
      </c>
      <c r="D83" s="313" t="s">
        <v>185</v>
      </c>
      <c r="E83" s="313"/>
      <c r="F83" s="174" t="s">
        <v>102</v>
      </c>
      <c r="G83" s="175">
        <v>914.67</v>
      </c>
      <c r="H83" s="174"/>
      <c r="I83" s="174">
        <f t="shared" si="0"/>
        <v>0</v>
      </c>
      <c r="J83" s="176">
        <f t="shared" si="1"/>
        <v>1582.38</v>
      </c>
      <c r="K83" s="177">
        <f t="shared" si="2"/>
        <v>0</v>
      </c>
      <c r="L83" s="177">
        <f t="shared" si="3"/>
        <v>0</v>
      </c>
      <c r="M83" s="177"/>
      <c r="N83" s="177">
        <v>1.73</v>
      </c>
      <c r="O83" s="177"/>
      <c r="P83" s="181"/>
      <c r="Q83" s="181"/>
      <c r="R83" s="181"/>
      <c r="S83" s="178">
        <f t="shared" si="4"/>
        <v>0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7</v>
      </c>
      <c r="C84" s="180" t="s">
        <v>186</v>
      </c>
      <c r="D84" s="313" t="s">
        <v>187</v>
      </c>
      <c r="E84" s="313"/>
      <c r="F84" s="174" t="s">
        <v>102</v>
      </c>
      <c r="G84" s="175">
        <v>914.67</v>
      </c>
      <c r="H84" s="174"/>
      <c r="I84" s="174">
        <f t="shared" si="0"/>
        <v>0</v>
      </c>
      <c r="J84" s="176">
        <f t="shared" si="1"/>
        <v>1838.49</v>
      </c>
      <c r="K84" s="177">
        <f t="shared" si="2"/>
        <v>0</v>
      </c>
      <c r="L84" s="177">
        <f t="shared" si="3"/>
        <v>0</v>
      </c>
      <c r="M84" s="177"/>
      <c r="N84" s="177">
        <v>2.0099999999999998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8</v>
      </c>
      <c r="C85" s="180" t="s">
        <v>188</v>
      </c>
      <c r="D85" s="313" t="s">
        <v>189</v>
      </c>
      <c r="E85" s="313"/>
      <c r="F85" s="174" t="s">
        <v>102</v>
      </c>
      <c r="G85" s="175">
        <v>914.67</v>
      </c>
      <c r="H85" s="174"/>
      <c r="I85" s="174">
        <f t="shared" si="0"/>
        <v>0</v>
      </c>
      <c r="J85" s="176">
        <f t="shared" si="1"/>
        <v>1399.45</v>
      </c>
      <c r="K85" s="177">
        <f t="shared" si="2"/>
        <v>0</v>
      </c>
      <c r="L85" s="177">
        <f t="shared" si="3"/>
        <v>0</v>
      </c>
      <c r="M85" s="177"/>
      <c r="N85" s="177">
        <v>1.53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9</v>
      </c>
      <c r="C86" s="180" t="s">
        <v>117</v>
      </c>
      <c r="D86" s="313" t="s">
        <v>118</v>
      </c>
      <c r="E86" s="313"/>
      <c r="F86" s="174" t="s">
        <v>102</v>
      </c>
      <c r="G86" s="175">
        <v>914.67</v>
      </c>
      <c r="H86" s="174"/>
      <c r="I86" s="174">
        <f t="shared" si="0"/>
        <v>0</v>
      </c>
      <c r="J86" s="176">
        <f t="shared" si="1"/>
        <v>631.12</v>
      </c>
      <c r="K86" s="177">
        <f t="shared" si="2"/>
        <v>0</v>
      </c>
      <c r="L86" s="177">
        <f t="shared" si="3"/>
        <v>0</v>
      </c>
      <c r="M86" s="177"/>
      <c r="N86" s="177">
        <v>0.69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10</v>
      </c>
      <c r="C87" s="180" t="s">
        <v>119</v>
      </c>
      <c r="D87" s="313" t="s">
        <v>120</v>
      </c>
      <c r="E87" s="313"/>
      <c r="F87" s="174" t="s">
        <v>102</v>
      </c>
      <c r="G87" s="175">
        <v>892.67</v>
      </c>
      <c r="H87" s="174"/>
      <c r="I87" s="174">
        <f t="shared" si="0"/>
        <v>0</v>
      </c>
      <c r="J87" s="176">
        <f t="shared" si="1"/>
        <v>3088.64</v>
      </c>
      <c r="K87" s="177">
        <f t="shared" si="2"/>
        <v>0</v>
      </c>
      <c r="L87" s="177">
        <f t="shared" si="3"/>
        <v>0</v>
      </c>
      <c r="M87" s="177"/>
      <c r="N87" s="177">
        <v>3.46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11</v>
      </c>
      <c r="C88" s="180" t="s">
        <v>121</v>
      </c>
      <c r="D88" s="313" t="s">
        <v>122</v>
      </c>
      <c r="E88" s="313"/>
      <c r="F88" s="174" t="s">
        <v>102</v>
      </c>
      <c r="G88" s="175">
        <v>30</v>
      </c>
      <c r="H88" s="174"/>
      <c r="I88" s="174">
        <f t="shared" si="0"/>
        <v>0</v>
      </c>
      <c r="J88" s="176">
        <f t="shared" si="1"/>
        <v>1020.9</v>
      </c>
      <c r="K88" s="177">
        <f t="shared" si="2"/>
        <v>0</v>
      </c>
      <c r="L88" s="177">
        <f t="shared" si="3"/>
        <v>0</v>
      </c>
      <c r="M88" s="177"/>
      <c r="N88" s="177">
        <v>34.03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12</v>
      </c>
      <c r="C89" s="180" t="s">
        <v>190</v>
      </c>
      <c r="D89" s="313" t="s">
        <v>191</v>
      </c>
      <c r="E89" s="313"/>
      <c r="F89" s="174" t="s">
        <v>87</v>
      </c>
      <c r="G89" s="175">
        <v>96</v>
      </c>
      <c r="H89" s="174"/>
      <c r="I89" s="174">
        <f t="shared" si="0"/>
        <v>0</v>
      </c>
      <c r="J89" s="176">
        <f t="shared" si="1"/>
        <v>42.24</v>
      </c>
      <c r="K89" s="177">
        <f t="shared" si="2"/>
        <v>0</v>
      </c>
      <c r="L89" s="177">
        <f t="shared" si="3"/>
        <v>0</v>
      </c>
      <c r="M89" s="177"/>
      <c r="N89" s="177">
        <v>0.44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13</v>
      </c>
      <c r="C90" s="180" t="s">
        <v>192</v>
      </c>
      <c r="D90" s="313" t="s">
        <v>193</v>
      </c>
      <c r="E90" s="313"/>
      <c r="F90" s="174" t="s">
        <v>87</v>
      </c>
      <c r="G90" s="175">
        <v>500</v>
      </c>
      <c r="H90" s="174"/>
      <c r="I90" s="174">
        <f t="shared" si="0"/>
        <v>0</v>
      </c>
      <c r="J90" s="176">
        <f t="shared" si="1"/>
        <v>1185</v>
      </c>
      <c r="K90" s="177">
        <f t="shared" si="2"/>
        <v>0</v>
      </c>
      <c r="L90" s="177">
        <f t="shared" si="3"/>
        <v>0</v>
      </c>
      <c r="M90" s="177"/>
      <c r="N90" s="177">
        <v>2.37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14</v>
      </c>
      <c r="C91" s="180" t="s">
        <v>194</v>
      </c>
      <c r="D91" s="313" t="s">
        <v>338</v>
      </c>
      <c r="E91" s="313"/>
      <c r="F91" s="174" t="s">
        <v>143</v>
      </c>
      <c r="G91" s="175">
        <v>1</v>
      </c>
      <c r="H91" s="174"/>
      <c r="I91" s="174">
        <f t="shared" si="0"/>
        <v>0</v>
      </c>
      <c r="J91" s="176">
        <f t="shared" si="1"/>
        <v>5438.4</v>
      </c>
      <c r="K91" s="177">
        <f t="shared" si="2"/>
        <v>0</v>
      </c>
      <c r="L91" s="177">
        <f t="shared" si="3"/>
        <v>0</v>
      </c>
      <c r="M91" s="177"/>
      <c r="N91" s="177">
        <v>5438.4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15</v>
      </c>
      <c r="C92" s="180" t="s">
        <v>195</v>
      </c>
      <c r="D92" s="313" t="s">
        <v>339</v>
      </c>
      <c r="E92" s="313"/>
      <c r="F92" s="174" t="s">
        <v>143</v>
      </c>
      <c r="G92" s="175">
        <v>1</v>
      </c>
      <c r="H92" s="174"/>
      <c r="I92" s="174">
        <f t="shared" si="0"/>
        <v>0</v>
      </c>
      <c r="J92" s="176">
        <f t="shared" si="1"/>
        <v>82.4</v>
      </c>
      <c r="K92" s="177">
        <f t="shared" si="2"/>
        <v>0</v>
      </c>
      <c r="L92" s="177">
        <f t="shared" si="3"/>
        <v>0</v>
      </c>
      <c r="M92" s="177"/>
      <c r="N92" s="177">
        <v>82.4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16</v>
      </c>
      <c r="C93" s="180" t="s">
        <v>196</v>
      </c>
      <c r="D93" s="313" t="s">
        <v>340</v>
      </c>
      <c r="E93" s="313"/>
      <c r="F93" s="174" t="s">
        <v>143</v>
      </c>
      <c r="G93" s="175">
        <v>2</v>
      </c>
      <c r="H93" s="174"/>
      <c r="I93" s="174">
        <f t="shared" si="0"/>
        <v>0</v>
      </c>
      <c r="J93" s="176">
        <f t="shared" si="1"/>
        <v>72.099999999999994</v>
      </c>
      <c r="K93" s="177">
        <f t="shared" si="2"/>
        <v>0</v>
      </c>
      <c r="L93" s="177">
        <f t="shared" si="3"/>
        <v>0</v>
      </c>
      <c r="M93" s="177"/>
      <c r="N93" s="177">
        <v>36.049999999999997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17</v>
      </c>
      <c r="C94" s="180" t="s">
        <v>197</v>
      </c>
      <c r="D94" s="313" t="s">
        <v>341</v>
      </c>
      <c r="E94" s="313"/>
      <c r="F94" s="174" t="s">
        <v>143</v>
      </c>
      <c r="G94" s="175">
        <v>1</v>
      </c>
      <c r="H94" s="174"/>
      <c r="I94" s="174">
        <f t="shared" si="0"/>
        <v>0</v>
      </c>
      <c r="J94" s="176">
        <f t="shared" si="1"/>
        <v>149.35</v>
      </c>
      <c r="K94" s="177">
        <f t="shared" si="2"/>
        <v>0</v>
      </c>
      <c r="L94" s="177">
        <f t="shared" si="3"/>
        <v>0</v>
      </c>
      <c r="M94" s="177"/>
      <c r="N94" s="177">
        <v>149.35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18</v>
      </c>
      <c r="C95" s="180" t="s">
        <v>198</v>
      </c>
      <c r="D95" s="313" t="s">
        <v>342</v>
      </c>
      <c r="E95" s="313"/>
      <c r="F95" s="174" t="s">
        <v>143</v>
      </c>
      <c r="G95" s="175">
        <v>3</v>
      </c>
      <c r="H95" s="174"/>
      <c r="I95" s="174">
        <f t="shared" si="0"/>
        <v>0</v>
      </c>
      <c r="J95" s="176">
        <f t="shared" si="1"/>
        <v>123.6</v>
      </c>
      <c r="K95" s="177">
        <f t="shared" si="2"/>
        <v>0</v>
      </c>
      <c r="L95" s="177">
        <f t="shared" si="3"/>
        <v>0</v>
      </c>
      <c r="M95" s="177"/>
      <c r="N95" s="177">
        <v>41.2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4"/>
      <c r="W95" s="52"/>
      <c r="Z95">
        <v>0</v>
      </c>
    </row>
    <row r="96" spans="1:26" ht="34.950000000000003" customHeight="1" x14ac:dyDescent="0.3">
      <c r="A96" s="179"/>
      <c r="B96" s="209">
        <v>19</v>
      </c>
      <c r="C96" s="180" t="s">
        <v>199</v>
      </c>
      <c r="D96" s="313" t="s">
        <v>343</v>
      </c>
      <c r="E96" s="313"/>
      <c r="F96" s="174" t="s">
        <v>143</v>
      </c>
      <c r="G96" s="175">
        <v>1</v>
      </c>
      <c r="H96" s="174"/>
      <c r="I96" s="174">
        <f t="shared" si="0"/>
        <v>0</v>
      </c>
      <c r="J96" s="176">
        <f t="shared" si="1"/>
        <v>818.85</v>
      </c>
      <c r="K96" s="177">
        <f t="shared" si="2"/>
        <v>0</v>
      </c>
      <c r="L96" s="177">
        <f t="shared" si="3"/>
        <v>0</v>
      </c>
      <c r="M96" s="177"/>
      <c r="N96" s="177">
        <v>818.85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20</v>
      </c>
      <c r="C97" s="180" t="s">
        <v>200</v>
      </c>
      <c r="D97" s="313" t="s">
        <v>344</v>
      </c>
      <c r="E97" s="313"/>
      <c r="F97" s="174" t="s">
        <v>143</v>
      </c>
      <c r="G97" s="175">
        <v>2</v>
      </c>
      <c r="H97" s="174"/>
      <c r="I97" s="174">
        <f t="shared" si="0"/>
        <v>0</v>
      </c>
      <c r="J97" s="176">
        <f t="shared" si="1"/>
        <v>803.4</v>
      </c>
      <c r="K97" s="177">
        <f t="shared" si="2"/>
        <v>0</v>
      </c>
      <c r="L97" s="177">
        <f t="shared" si="3"/>
        <v>0</v>
      </c>
      <c r="M97" s="177"/>
      <c r="N97" s="177">
        <v>401.7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4"/>
      <c r="W97" s="52"/>
      <c r="Z97">
        <v>0</v>
      </c>
    </row>
    <row r="98" spans="1:26" x14ac:dyDescent="0.3">
      <c r="A98" s="9"/>
      <c r="B98" s="208"/>
      <c r="C98" s="172">
        <v>1</v>
      </c>
      <c r="D98" s="312" t="s">
        <v>84</v>
      </c>
      <c r="E98" s="312"/>
      <c r="F98" s="138"/>
      <c r="G98" s="171"/>
      <c r="H98" s="138"/>
      <c r="I98" s="140">
        <f>ROUND((SUM(I77:I97))/1,2)</f>
        <v>0</v>
      </c>
      <c r="J98" s="139"/>
      <c r="K98" s="139"/>
      <c r="L98" s="139">
        <f>ROUND((SUM(L77:L97))/1,2)</f>
        <v>0</v>
      </c>
      <c r="M98" s="139">
        <f>ROUND((SUM(M77:M97))/1,2)</f>
        <v>0</v>
      </c>
      <c r="N98" s="139"/>
      <c r="O98" s="139"/>
      <c r="P98" s="139"/>
      <c r="Q98" s="9"/>
      <c r="R98" s="9"/>
      <c r="S98" s="9">
        <f>ROUND((SUM(S77:S97))/1,2)</f>
        <v>0.94</v>
      </c>
      <c r="T98" s="9"/>
      <c r="U98" s="9"/>
      <c r="V98" s="195">
        <f>ROUND((SUM(V77:V97))/1,2)</f>
        <v>0</v>
      </c>
      <c r="W98" s="213"/>
      <c r="X98" s="137"/>
      <c r="Y98" s="137"/>
      <c r="Z98" s="137"/>
    </row>
    <row r="99" spans="1:26" x14ac:dyDescent="0.3">
      <c r="A99" s="1"/>
      <c r="B99" s="204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6"/>
      <c r="W99" s="52"/>
    </row>
    <row r="100" spans="1:26" x14ac:dyDescent="0.3">
      <c r="A100" s="9"/>
      <c r="B100" s="208"/>
      <c r="C100" s="172">
        <v>2</v>
      </c>
      <c r="D100" s="312" t="s">
        <v>201</v>
      </c>
      <c r="E100" s="312"/>
      <c r="F100" s="138"/>
      <c r="G100" s="171"/>
      <c r="H100" s="138"/>
      <c r="I100" s="138"/>
      <c r="J100" s="139"/>
      <c r="K100" s="139"/>
      <c r="L100" s="139"/>
      <c r="M100" s="139"/>
      <c r="N100" s="139"/>
      <c r="O100" s="139"/>
      <c r="P100" s="139"/>
      <c r="Q100" s="9"/>
      <c r="R100" s="9"/>
      <c r="S100" s="9"/>
      <c r="T100" s="9"/>
      <c r="U100" s="9"/>
      <c r="V100" s="193"/>
      <c r="W100" s="213"/>
      <c r="X100" s="137"/>
      <c r="Y100" s="137"/>
      <c r="Z100" s="137"/>
    </row>
    <row r="101" spans="1:26" ht="25.05" customHeight="1" x14ac:dyDescent="0.3">
      <c r="A101" s="179"/>
      <c r="B101" s="209">
        <v>21</v>
      </c>
      <c r="C101" s="180" t="s">
        <v>202</v>
      </c>
      <c r="D101" s="313" t="s">
        <v>203</v>
      </c>
      <c r="E101" s="313"/>
      <c r="F101" s="174" t="s">
        <v>87</v>
      </c>
      <c r="G101" s="175">
        <v>96</v>
      </c>
      <c r="H101" s="174"/>
      <c r="I101" s="174">
        <f>ROUND(G101*(H101),2)</f>
        <v>0</v>
      </c>
      <c r="J101" s="176">
        <f>ROUND(G101*(N101),2)</f>
        <v>22.08</v>
      </c>
      <c r="K101" s="177">
        <f>ROUND(G101*(O101),2)</f>
        <v>0</v>
      </c>
      <c r="L101" s="177">
        <f>ROUND(G101*(H101),2)</f>
        <v>0</v>
      </c>
      <c r="M101" s="177"/>
      <c r="N101" s="177">
        <v>0.23</v>
      </c>
      <c r="O101" s="177"/>
      <c r="P101" s="181"/>
      <c r="Q101" s="181"/>
      <c r="R101" s="181"/>
      <c r="S101" s="178">
        <f>ROUND(G101*(P101),3)</f>
        <v>0</v>
      </c>
      <c r="T101" s="178"/>
      <c r="U101" s="178"/>
      <c r="V101" s="194"/>
      <c r="W101" s="52"/>
      <c r="Z101">
        <v>0</v>
      </c>
    </row>
    <row r="102" spans="1:26" ht="25.05" customHeight="1" x14ac:dyDescent="0.3">
      <c r="A102" s="179"/>
      <c r="B102" s="209">
        <v>22</v>
      </c>
      <c r="C102" s="180" t="s">
        <v>204</v>
      </c>
      <c r="D102" s="313" t="s">
        <v>205</v>
      </c>
      <c r="E102" s="313"/>
      <c r="F102" s="174" t="s">
        <v>102</v>
      </c>
      <c r="G102" s="175">
        <v>19.2</v>
      </c>
      <c r="H102" s="174"/>
      <c r="I102" s="174">
        <f>ROUND(G102*(H102),2)</f>
        <v>0</v>
      </c>
      <c r="J102" s="176">
        <f>ROUND(G102*(N102),2)</f>
        <v>2097.41</v>
      </c>
      <c r="K102" s="177">
        <f>ROUND(G102*(O102),2)</f>
        <v>0</v>
      </c>
      <c r="L102" s="177">
        <f>ROUND(G102*(H102),2)</f>
        <v>0</v>
      </c>
      <c r="M102" s="177">
        <f>ROUND(G102*(H102),2)</f>
        <v>0</v>
      </c>
      <c r="N102" s="177">
        <v>109.24</v>
      </c>
      <c r="O102" s="177"/>
      <c r="P102" s="181">
        <v>2.2663199999999999</v>
      </c>
      <c r="Q102" s="181"/>
      <c r="R102" s="181">
        <v>2.2663199999999999</v>
      </c>
      <c r="S102" s="178">
        <f>ROUND(G102*(P102),3)</f>
        <v>43.512999999999998</v>
      </c>
      <c r="T102" s="178"/>
      <c r="U102" s="178"/>
      <c r="V102" s="194"/>
      <c r="W102" s="52"/>
      <c r="Z102">
        <v>0</v>
      </c>
    </row>
    <row r="103" spans="1:26" x14ac:dyDescent="0.3">
      <c r="A103" s="9"/>
      <c r="B103" s="208"/>
      <c r="C103" s="172">
        <v>2</v>
      </c>
      <c r="D103" s="312" t="s">
        <v>201</v>
      </c>
      <c r="E103" s="312"/>
      <c r="F103" s="138"/>
      <c r="G103" s="171"/>
      <c r="H103" s="138"/>
      <c r="I103" s="140">
        <f>ROUND((SUM(I100:I102))/1,2)</f>
        <v>0</v>
      </c>
      <c r="J103" s="139"/>
      <c r="K103" s="139"/>
      <c r="L103" s="139">
        <f>ROUND((SUM(L100:L102))/1,2)</f>
        <v>0</v>
      </c>
      <c r="M103" s="139">
        <f>ROUND((SUM(M100:M102))/1,2)</f>
        <v>0</v>
      </c>
      <c r="N103" s="139"/>
      <c r="O103" s="139"/>
      <c r="P103" s="139"/>
      <c r="Q103" s="9"/>
      <c r="R103" s="9"/>
      <c r="S103" s="9">
        <f>ROUND((SUM(S100:S102))/1,2)</f>
        <v>43.51</v>
      </c>
      <c r="T103" s="9"/>
      <c r="U103" s="9"/>
      <c r="V103" s="195">
        <f>ROUND((SUM(V100:V102))/1,2)</f>
        <v>0</v>
      </c>
      <c r="W103" s="213"/>
      <c r="X103" s="137"/>
      <c r="Y103" s="137"/>
      <c r="Z103" s="137"/>
    </row>
    <row r="104" spans="1:26" x14ac:dyDescent="0.3">
      <c r="A104" s="1"/>
      <c r="B104" s="204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6"/>
      <c r="W104" s="52"/>
    </row>
    <row r="105" spans="1:26" x14ac:dyDescent="0.3">
      <c r="A105" s="9"/>
      <c r="B105" s="208"/>
      <c r="C105" s="172">
        <v>99</v>
      </c>
      <c r="D105" s="312" t="s">
        <v>170</v>
      </c>
      <c r="E105" s="312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3"/>
      <c r="W105" s="213"/>
      <c r="X105" s="137"/>
      <c r="Y105" s="137"/>
      <c r="Z105" s="137"/>
    </row>
    <row r="106" spans="1:26" ht="25.05" customHeight="1" x14ac:dyDescent="0.3">
      <c r="A106" s="179"/>
      <c r="B106" s="209">
        <v>23</v>
      </c>
      <c r="C106" s="180" t="s">
        <v>206</v>
      </c>
      <c r="D106" s="313" t="s">
        <v>207</v>
      </c>
      <c r="E106" s="313"/>
      <c r="F106" s="174" t="s">
        <v>173</v>
      </c>
      <c r="G106" s="175">
        <v>43.72</v>
      </c>
      <c r="H106" s="174"/>
      <c r="I106" s="174">
        <f>ROUND(G106*(H106),2)</f>
        <v>0</v>
      </c>
      <c r="J106" s="176">
        <f>ROUND(G106*(N106),2)</f>
        <v>610.33000000000004</v>
      </c>
      <c r="K106" s="177">
        <f>ROUND(G106*(O106),2)</f>
        <v>0</v>
      </c>
      <c r="L106" s="177">
        <f>ROUND(G106*(H106),2)</f>
        <v>0</v>
      </c>
      <c r="M106" s="177"/>
      <c r="N106" s="177">
        <v>13.96</v>
      </c>
      <c r="O106" s="177"/>
      <c r="P106" s="181"/>
      <c r="Q106" s="181"/>
      <c r="R106" s="181"/>
      <c r="S106" s="178">
        <f>ROUND(G106*(P106),3)</f>
        <v>0</v>
      </c>
      <c r="T106" s="178"/>
      <c r="U106" s="178"/>
      <c r="V106" s="194"/>
      <c r="W106" s="52"/>
      <c r="Z106">
        <v>0</v>
      </c>
    </row>
    <row r="107" spans="1:26" x14ac:dyDescent="0.3">
      <c r="A107" s="9"/>
      <c r="B107" s="208"/>
      <c r="C107" s="172">
        <v>99</v>
      </c>
      <c r="D107" s="312" t="s">
        <v>170</v>
      </c>
      <c r="E107" s="312"/>
      <c r="F107" s="138"/>
      <c r="G107" s="171"/>
      <c r="H107" s="138"/>
      <c r="I107" s="140">
        <f>ROUND((SUM(I105:I106))/1,2)</f>
        <v>0</v>
      </c>
      <c r="J107" s="139"/>
      <c r="K107" s="139"/>
      <c r="L107" s="139">
        <f>ROUND((SUM(L105:L106))/1,2)</f>
        <v>0</v>
      </c>
      <c r="M107" s="139">
        <f>ROUND((SUM(M105:M106))/1,2)</f>
        <v>0</v>
      </c>
      <c r="N107" s="139"/>
      <c r="O107" s="139"/>
      <c r="P107" s="188"/>
      <c r="Q107" s="1"/>
      <c r="R107" s="1"/>
      <c r="S107" s="188">
        <f>ROUND((SUM(S105:S106))/1,2)</f>
        <v>0</v>
      </c>
      <c r="T107" s="2"/>
      <c r="U107" s="2"/>
      <c r="V107" s="195">
        <f>ROUND((SUM(V105:V106))/1,2)</f>
        <v>0</v>
      </c>
      <c r="W107" s="52"/>
    </row>
    <row r="108" spans="1:26" x14ac:dyDescent="0.3">
      <c r="A108" s="1"/>
      <c r="B108" s="204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6"/>
      <c r="W108" s="52"/>
    </row>
    <row r="109" spans="1:26" x14ac:dyDescent="0.3">
      <c r="A109" s="9"/>
      <c r="B109" s="208"/>
      <c r="C109" s="9"/>
      <c r="D109" s="309" t="s">
        <v>62</v>
      </c>
      <c r="E109" s="309"/>
      <c r="F109" s="138"/>
      <c r="G109" s="171"/>
      <c r="H109" s="138"/>
      <c r="I109" s="140">
        <f>ROUND((SUM(I76:I108))/2,2)</f>
        <v>0</v>
      </c>
      <c r="J109" s="139"/>
      <c r="K109" s="139"/>
      <c r="L109" s="139">
        <f>ROUND((SUM(L76:L108))/2,2)</f>
        <v>0</v>
      </c>
      <c r="M109" s="139">
        <f>ROUND((SUM(M76:M108))/2,2)</f>
        <v>0</v>
      </c>
      <c r="N109" s="139"/>
      <c r="O109" s="139"/>
      <c r="P109" s="188"/>
      <c r="Q109" s="1"/>
      <c r="R109" s="1"/>
      <c r="S109" s="188">
        <f>ROUND((SUM(S76:S108))/2,2)</f>
        <v>44.45</v>
      </c>
      <c r="T109" s="1"/>
      <c r="U109" s="1"/>
      <c r="V109" s="195">
        <f>ROUND((SUM(V76:V108))/2,2)</f>
        <v>0</v>
      </c>
      <c r="W109" s="52"/>
    </row>
    <row r="110" spans="1:26" x14ac:dyDescent="0.3">
      <c r="A110" s="1"/>
      <c r="B110" s="211"/>
      <c r="C110" s="189"/>
      <c r="D110" s="310" t="s">
        <v>68</v>
      </c>
      <c r="E110" s="310"/>
      <c r="F110" s="191"/>
      <c r="G110" s="190"/>
      <c r="H110" s="191"/>
      <c r="I110" s="191">
        <f>ROUND((SUM(I76:I109))/3,2)</f>
        <v>0</v>
      </c>
      <c r="J110" s="215"/>
      <c r="K110" s="215">
        <f>ROUND((SUM(K76:K109))/3,2)</f>
        <v>0</v>
      </c>
      <c r="L110" s="215">
        <f>ROUND((SUM(L76:L109))/3,2)</f>
        <v>0</v>
      </c>
      <c r="M110" s="215">
        <f>ROUND((SUM(M76:M109))/3,2)</f>
        <v>0</v>
      </c>
      <c r="N110" s="215"/>
      <c r="O110" s="215"/>
      <c r="P110" s="190"/>
      <c r="Q110" s="189"/>
      <c r="R110" s="189"/>
      <c r="S110" s="190">
        <f>ROUND((SUM(S76:S109))/3,2)</f>
        <v>44.45</v>
      </c>
      <c r="T110" s="189"/>
      <c r="U110" s="189"/>
      <c r="V110" s="198">
        <f>ROUND((SUM(V76:V109))/3,2)</f>
        <v>0</v>
      </c>
      <c r="W110" s="52"/>
      <c r="Y110">
        <f>(SUM(Y76:Y109))</f>
        <v>0</v>
      </c>
      <c r="Z110">
        <f>(SUM(Z76:Z109))</f>
        <v>0</v>
      </c>
    </row>
  </sheetData>
  <mergeCells count="78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7:E47"/>
    <mergeCell ref="B48:E48"/>
    <mergeCell ref="F46:H46"/>
    <mergeCell ref="F47:H47"/>
    <mergeCell ref="F48:H48"/>
    <mergeCell ref="B65:V65"/>
    <mergeCell ref="H1:I1"/>
    <mergeCell ref="B67:E67"/>
    <mergeCell ref="B68:E68"/>
    <mergeCell ref="B69:E69"/>
    <mergeCell ref="I67:P67"/>
    <mergeCell ref="B55:D55"/>
    <mergeCell ref="B56:D56"/>
    <mergeCell ref="B57:D57"/>
    <mergeCell ref="B58:D58"/>
    <mergeCell ref="B59:D59"/>
    <mergeCell ref="B61:D61"/>
    <mergeCell ref="F31:G31"/>
    <mergeCell ref="B54:C54"/>
    <mergeCell ref="B44:V44"/>
    <mergeCell ref="B46:E46"/>
    <mergeCell ref="D87:E87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100:E100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109:E109"/>
    <mergeCell ref="D110:E110"/>
    <mergeCell ref="D101:E101"/>
    <mergeCell ref="D102:E102"/>
    <mergeCell ref="D103:E103"/>
    <mergeCell ref="D105:E105"/>
    <mergeCell ref="D106:E106"/>
    <mergeCell ref="D107:E107"/>
  </mergeCells>
  <hyperlinks>
    <hyperlink ref="B1:C1" location="A2:A2" tooltip="Klikni na prechod ku Kryciemu listu..." display="Krycí list rozpočtu" xr:uid="{0ACB28B4-9B43-4BFB-A12F-4797A27229FA}"/>
    <hyperlink ref="E1:F1" location="A54:A54" tooltip="Klikni na prechod ku rekapitulácii..." display="Rekapitulácia rozpočtu" xr:uid="{0042D030-D409-4858-B2E3-0E76FBAEA7D7}"/>
    <hyperlink ref="H1:I1" location="B75:B75" tooltip="Klikni na prechod ku Rozpočet..." display="Rozpočet" xr:uid="{7E4C3677-2454-4DBB-B94D-8809F77B6BBF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Vodozádržný systém pri Mestskom úrade Strážske / Akumulačná nádrž</oddHeader>
    <oddFooter>&amp;RStrana &amp;P z &amp;N    &amp;L&amp;7Spracované systémom Systematic® Kalkulus, tel.: 051 77 10 585</oddFooter>
  </headerFooter>
  <rowBreaks count="2" manualBreakCount="2">
    <brk id="40" max="16383" man="1"/>
    <brk id="6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FA0F-FE9D-4038-ADF6-CEF2FD44A380}">
  <dimension ref="A1:AA138"/>
  <sheetViews>
    <sheetView workbookViewId="0">
      <pane ySplit="1" topLeftCell="A122" activePane="bottomLeft" state="frozen"/>
      <selection pane="bottomLeft" activeCell="D134" sqref="D134:E13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4414062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18</v>
      </c>
      <c r="C1" s="327"/>
      <c r="D1" s="11"/>
      <c r="E1" s="377" t="s">
        <v>0</v>
      </c>
      <c r="F1" s="378"/>
      <c r="G1" s="12"/>
      <c r="H1" s="326" t="s">
        <v>69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18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208</v>
      </c>
      <c r="C4" s="31"/>
      <c r="D4" s="24"/>
      <c r="E4" s="24"/>
      <c r="F4" s="43" t="s">
        <v>20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21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22</v>
      </c>
      <c r="C6" s="31"/>
      <c r="D6" s="43" t="s">
        <v>23</v>
      </c>
      <c r="E6" s="24"/>
      <c r="F6" s="43" t="s">
        <v>24</v>
      </c>
      <c r="G6" s="43" t="s">
        <v>25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26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29</v>
      </c>
      <c r="C8" s="45"/>
      <c r="D8" s="27"/>
      <c r="E8" s="27"/>
      <c r="F8" s="49" t="s">
        <v>30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27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29</v>
      </c>
      <c r="C10" s="31"/>
      <c r="D10" s="24"/>
      <c r="E10" s="24"/>
      <c r="F10" s="43" t="s">
        <v>30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28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29</v>
      </c>
      <c r="C12" s="31"/>
      <c r="D12" s="24"/>
      <c r="E12" s="24"/>
      <c r="F12" s="43" t="s">
        <v>30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70" t="s">
        <v>37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31</v>
      </c>
      <c r="C15" s="62">
        <f>'SO 15638'!E61</f>
        <v>0</v>
      </c>
      <c r="D15" s="57">
        <f>'SO 15638'!F61</f>
        <v>0</v>
      </c>
      <c r="E15" s="66">
        <f>'SO 15638'!G61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32</v>
      </c>
      <c r="C16" s="90">
        <f>'SO 15638'!E65</f>
        <v>0</v>
      </c>
      <c r="D16" s="91">
        <f>'SO 15638'!F65</f>
        <v>0</v>
      </c>
      <c r="E16" s="92">
        <f>'SO 15638'!G65</f>
        <v>0</v>
      </c>
      <c r="F16" s="373" t="s">
        <v>38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(SUM(Z82:Z137))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33</v>
      </c>
      <c r="C17" s="62"/>
      <c r="D17" s="57"/>
      <c r="E17" s="66"/>
      <c r="F17" s="374" t="s">
        <v>39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(SUM(Y82:Y137))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34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35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36</v>
      </c>
      <c r="C20" s="56"/>
      <c r="D20" s="93"/>
      <c r="E20" s="94">
        <f>SUM(E15:E19)</f>
        <v>0</v>
      </c>
      <c r="F20" s="348" t="s">
        <v>36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45</v>
      </c>
      <c r="C21" s="50"/>
      <c r="D21" s="89"/>
      <c r="E21" s="68">
        <f>((E15*U22*0)+(E16*V22*0)+(E17*W22*0))/100</f>
        <v>0</v>
      </c>
      <c r="F21" s="363" t="s">
        <v>48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46</v>
      </c>
      <c r="C22" s="33"/>
      <c r="D22" s="70"/>
      <c r="E22" s="69">
        <f>((E15*U23*0)+(E16*V23*0)+(E17*W23*0))/100</f>
        <v>0</v>
      </c>
      <c r="F22" s="363" t="s">
        <v>49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0"/>
      <c r="E23" s="69">
        <f>((E15*U24*0)+(E16*V24*0)+(E17*W24*0))/100</f>
        <v>0</v>
      </c>
      <c r="F23" s="363" t="s">
        <v>50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36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56</v>
      </c>
      <c r="C26" s="96"/>
      <c r="D26" s="98"/>
      <c r="E26" s="104"/>
      <c r="F26" s="348" t="s">
        <v>40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41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42</v>
      </c>
      <c r="G28" s="354"/>
      <c r="H28" s="214">
        <f>P27-SUM('SO 15638'!K82:'SO 15638'!K137)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43</v>
      </c>
      <c r="G29" s="356"/>
      <c r="H29" s="32">
        <f>SUM('SO 15638'!K82:'SO 15638'!K137)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44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54</v>
      </c>
      <c r="C32" s="100"/>
      <c r="D32" s="18"/>
      <c r="E32" s="109" t="s">
        <v>55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26</v>
      </c>
      <c r="C46" s="315"/>
      <c r="D46" s="315"/>
      <c r="E46" s="316"/>
      <c r="F46" s="341" t="s">
        <v>23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27</v>
      </c>
      <c r="C47" s="315"/>
      <c r="D47" s="315"/>
      <c r="E47" s="316"/>
      <c r="F47" s="341" t="s">
        <v>21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28</v>
      </c>
      <c r="C48" s="315"/>
      <c r="D48" s="315"/>
      <c r="E48" s="316"/>
      <c r="F48" s="341" t="s">
        <v>60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208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57</v>
      </c>
      <c r="C54" s="337"/>
      <c r="D54" s="127"/>
      <c r="E54" s="127" t="s">
        <v>51</v>
      </c>
      <c r="F54" s="127" t="s">
        <v>52</v>
      </c>
      <c r="G54" s="127" t="s">
        <v>36</v>
      </c>
      <c r="H54" s="127" t="s">
        <v>58</v>
      </c>
      <c r="I54" s="127" t="s">
        <v>59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62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63</v>
      </c>
      <c r="C56" s="333"/>
      <c r="D56" s="333"/>
      <c r="E56" s="138">
        <f>'SO 15638'!L103</f>
        <v>0</v>
      </c>
      <c r="F56" s="138">
        <f>'SO 15638'!M103</f>
        <v>0</v>
      </c>
      <c r="G56" s="138">
        <f>'SO 15638'!I103</f>
        <v>0</v>
      </c>
      <c r="H56" s="139">
        <f>'SO 15638'!S103</f>
        <v>12.65</v>
      </c>
      <c r="I56" s="139">
        <f>'SO 15638'!V103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177</v>
      </c>
      <c r="C57" s="333"/>
      <c r="D57" s="333"/>
      <c r="E57" s="138">
        <f>'SO 15638'!L108</f>
        <v>0</v>
      </c>
      <c r="F57" s="138">
        <f>'SO 15638'!M108</f>
        <v>0</v>
      </c>
      <c r="G57" s="138">
        <f>'SO 15638'!I108</f>
        <v>0</v>
      </c>
      <c r="H57" s="139">
        <f>'SO 15638'!S108</f>
        <v>20.100000000000001</v>
      </c>
      <c r="I57" s="139">
        <f>'SO 15638'!V108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209</v>
      </c>
      <c r="C58" s="333"/>
      <c r="D58" s="333"/>
      <c r="E58" s="138">
        <f>'SO 15638'!L114</f>
        <v>0</v>
      </c>
      <c r="F58" s="138">
        <f>'SO 15638'!M114</f>
        <v>0</v>
      </c>
      <c r="G58" s="138">
        <f>'SO 15638'!I114</f>
        <v>0</v>
      </c>
      <c r="H58" s="139">
        <f>'SO 15638'!S114</f>
        <v>0.01</v>
      </c>
      <c r="I58" s="139">
        <f>'SO 15638'!V114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32" t="s">
        <v>64</v>
      </c>
      <c r="C59" s="333"/>
      <c r="D59" s="333"/>
      <c r="E59" s="138">
        <f>'SO 15638'!L119</f>
        <v>0</v>
      </c>
      <c r="F59" s="138">
        <f>'SO 15638'!M119</f>
        <v>0</v>
      </c>
      <c r="G59" s="138">
        <f>'SO 15638'!I119</f>
        <v>0</v>
      </c>
      <c r="H59" s="139">
        <f>'SO 15638'!S119</f>
        <v>2.33</v>
      </c>
      <c r="I59" s="139">
        <f>'SO 15638'!V119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32" t="s">
        <v>66</v>
      </c>
      <c r="C60" s="333"/>
      <c r="D60" s="333"/>
      <c r="E60" s="138">
        <f>'SO 15638'!L125</f>
        <v>0</v>
      </c>
      <c r="F60" s="138">
        <f>'SO 15638'!M125</f>
        <v>0</v>
      </c>
      <c r="G60" s="138">
        <f>'SO 15638'!I125</f>
        <v>0</v>
      </c>
      <c r="H60" s="139">
        <f>'SO 15638'!S125</f>
        <v>17.170000000000002</v>
      </c>
      <c r="I60" s="139">
        <f>'SO 15638'!V125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21" t="s">
        <v>62</v>
      </c>
      <c r="C61" s="309"/>
      <c r="D61" s="309"/>
      <c r="E61" s="140">
        <f>'SO 15638'!L127</f>
        <v>0</v>
      </c>
      <c r="F61" s="140">
        <f>'SO 15638'!M127</f>
        <v>0</v>
      </c>
      <c r="G61" s="140">
        <f>'SO 15638'!I127</f>
        <v>0</v>
      </c>
      <c r="H61" s="141">
        <f>'SO 15638'!S127</f>
        <v>52.26</v>
      </c>
      <c r="I61" s="141">
        <f>'SO 15638'!V127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9"/>
      <c r="B63" s="321" t="s">
        <v>210</v>
      </c>
      <c r="C63" s="309"/>
      <c r="D63" s="309"/>
      <c r="E63" s="138"/>
      <c r="F63" s="138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3"/>
      <c r="X63" s="137"/>
      <c r="Y63" s="137"/>
      <c r="Z63" s="137"/>
    </row>
    <row r="64" spans="1:26" x14ac:dyDescent="0.3">
      <c r="A64" s="9"/>
      <c r="B64" s="332" t="s">
        <v>211</v>
      </c>
      <c r="C64" s="333"/>
      <c r="D64" s="333"/>
      <c r="E64" s="138">
        <f>'SO 15638'!L135</f>
        <v>0</v>
      </c>
      <c r="F64" s="138">
        <f>'SO 15638'!M135</f>
        <v>0</v>
      </c>
      <c r="G64" s="138">
        <f>'SO 15638'!I135</f>
        <v>0</v>
      </c>
      <c r="H64" s="139">
        <f>'SO 15638'!S135</f>
        <v>0</v>
      </c>
      <c r="I64" s="139">
        <f>'SO 15638'!V135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13"/>
      <c r="X64" s="137"/>
      <c r="Y64" s="137"/>
      <c r="Z64" s="137"/>
    </row>
    <row r="65" spans="1:26" x14ac:dyDescent="0.3">
      <c r="A65" s="9"/>
      <c r="B65" s="321" t="s">
        <v>210</v>
      </c>
      <c r="C65" s="309"/>
      <c r="D65" s="309"/>
      <c r="E65" s="140">
        <f>'SO 15638'!L137</f>
        <v>0</v>
      </c>
      <c r="F65" s="140">
        <f>'SO 15638'!M137</f>
        <v>0</v>
      </c>
      <c r="G65" s="140">
        <f>'SO 15638'!I137</f>
        <v>0</v>
      </c>
      <c r="H65" s="141">
        <f>'SO 15638'!S137</f>
        <v>0</v>
      </c>
      <c r="I65" s="141">
        <f>'SO 15638'!V137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13"/>
      <c r="X65" s="137"/>
      <c r="Y65" s="137"/>
      <c r="Z65" s="137"/>
    </row>
    <row r="66" spans="1:26" x14ac:dyDescent="0.3">
      <c r="A66" s="1"/>
      <c r="B66" s="204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2"/>
    </row>
    <row r="67" spans="1:26" x14ac:dyDescent="0.3">
      <c r="A67" s="142"/>
      <c r="B67" s="322" t="s">
        <v>68</v>
      </c>
      <c r="C67" s="323"/>
      <c r="D67" s="323"/>
      <c r="E67" s="144">
        <f>'SO 15638'!L138</f>
        <v>0</v>
      </c>
      <c r="F67" s="144">
        <f>'SO 15638'!M138</f>
        <v>0</v>
      </c>
      <c r="G67" s="144">
        <f>'SO 15638'!I138</f>
        <v>0</v>
      </c>
      <c r="H67" s="145">
        <f>'SO 15638'!S138</f>
        <v>52.26</v>
      </c>
      <c r="I67" s="145">
        <f>'SO 15638'!V138</f>
        <v>0</v>
      </c>
      <c r="J67" s="146"/>
      <c r="K67" s="146"/>
      <c r="L67" s="146"/>
      <c r="M67" s="146"/>
      <c r="N67" s="146"/>
      <c r="O67" s="146"/>
      <c r="P67" s="146"/>
      <c r="Q67" s="147"/>
      <c r="R67" s="147"/>
      <c r="S67" s="147"/>
      <c r="T67" s="147"/>
      <c r="U67" s="147"/>
      <c r="V67" s="152"/>
      <c r="W67" s="213"/>
      <c r="X67" s="143"/>
      <c r="Y67" s="143"/>
      <c r="Z67" s="143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41"/>
      <c r="C69" s="3"/>
      <c r="D69" s="3"/>
      <c r="E69" s="13"/>
      <c r="F69" s="13"/>
      <c r="G69" s="13"/>
      <c r="H69" s="153"/>
      <c r="I69" s="153"/>
      <c r="J69" s="153"/>
      <c r="K69" s="153"/>
      <c r="L69" s="153"/>
      <c r="M69" s="153"/>
      <c r="N69" s="153"/>
      <c r="O69" s="153"/>
      <c r="P69" s="153"/>
      <c r="Q69" s="10"/>
      <c r="R69" s="10"/>
      <c r="S69" s="10"/>
      <c r="T69" s="10"/>
      <c r="U69" s="10"/>
      <c r="V69" s="10"/>
      <c r="W69" s="52"/>
    </row>
    <row r="70" spans="1:26" x14ac:dyDescent="0.3">
      <c r="A70" s="14"/>
      <c r="B70" s="37"/>
      <c r="C70" s="8"/>
      <c r="D70" s="8"/>
      <c r="E70" s="26"/>
      <c r="F70" s="26"/>
      <c r="G70" s="26"/>
      <c r="H70" s="154"/>
      <c r="I70" s="154"/>
      <c r="J70" s="154"/>
      <c r="K70" s="154"/>
      <c r="L70" s="154"/>
      <c r="M70" s="154"/>
      <c r="N70" s="154"/>
      <c r="O70" s="154"/>
      <c r="P70" s="154"/>
      <c r="Q70" s="15"/>
      <c r="R70" s="15"/>
      <c r="S70" s="15"/>
      <c r="T70" s="15"/>
      <c r="U70" s="15"/>
      <c r="V70" s="15"/>
      <c r="W70" s="52"/>
    </row>
    <row r="71" spans="1:26" ht="34.950000000000003" customHeight="1" x14ac:dyDescent="0.3">
      <c r="A71" s="1"/>
      <c r="B71" s="324" t="s">
        <v>69</v>
      </c>
      <c r="C71" s="325"/>
      <c r="D71" s="325"/>
      <c r="E71" s="325"/>
      <c r="F71" s="325"/>
      <c r="G71" s="325"/>
      <c r="H71" s="325"/>
      <c r="I71" s="325"/>
      <c r="J71" s="325"/>
      <c r="K71" s="325"/>
      <c r="L71" s="325"/>
      <c r="M71" s="325"/>
      <c r="N71" s="325"/>
      <c r="O71" s="325"/>
      <c r="P71" s="325"/>
      <c r="Q71" s="325"/>
      <c r="R71" s="325"/>
      <c r="S71" s="325"/>
      <c r="T71" s="325"/>
      <c r="U71" s="325"/>
      <c r="V71" s="325"/>
      <c r="W71" s="52"/>
    </row>
    <row r="72" spans="1:26" x14ac:dyDescent="0.3">
      <c r="A72" s="14"/>
      <c r="B72" s="95"/>
      <c r="C72" s="18"/>
      <c r="D72" s="18"/>
      <c r="E72" s="97"/>
      <c r="F72" s="97"/>
      <c r="G72" s="97"/>
      <c r="H72" s="168"/>
      <c r="I72" s="168"/>
      <c r="J72" s="168"/>
      <c r="K72" s="168"/>
      <c r="L72" s="168"/>
      <c r="M72" s="168"/>
      <c r="N72" s="168"/>
      <c r="O72" s="168"/>
      <c r="P72" s="168"/>
      <c r="Q72" s="19"/>
      <c r="R72" s="19"/>
      <c r="S72" s="19"/>
      <c r="T72" s="19"/>
      <c r="U72" s="19"/>
      <c r="V72" s="19"/>
      <c r="W72" s="52"/>
    </row>
    <row r="73" spans="1:26" ht="19.95" customHeight="1" x14ac:dyDescent="0.3">
      <c r="A73" s="199"/>
      <c r="B73" s="328" t="s">
        <v>26</v>
      </c>
      <c r="C73" s="329"/>
      <c r="D73" s="329"/>
      <c r="E73" s="330"/>
      <c r="F73" s="166"/>
      <c r="G73" s="166"/>
      <c r="H73" s="167" t="s">
        <v>80</v>
      </c>
      <c r="I73" s="317" t="s">
        <v>81</v>
      </c>
      <c r="J73" s="318"/>
      <c r="K73" s="318"/>
      <c r="L73" s="318"/>
      <c r="M73" s="318"/>
      <c r="N73" s="318"/>
      <c r="O73" s="318"/>
      <c r="P73" s="319"/>
      <c r="Q73" s="17"/>
      <c r="R73" s="17"/>
      <c r="S73" s="17"/>
      <c r="T73" s="17"/>
      <c r="U73" s="17"/>
      <c r="V73" s="17"/>
      <c r="W73" s="52"/>
    </row>
    <row r="74" spans="1:26" ht="19.95" customHeight="1" x14ac:dyDescent="0.3">
      <c r="A74" s="199"/>
      <c r="B74" s="314" t="s">
        <v>27</v>
      </c>
      <c r="C74" s="315"/>
      <c r="D74" s="315"/>
      <c r="E74" s="316"/>
      <c r="F74" s="162"/>
      <c r="G74" s="162"/>
      <c r="H74" s="163" t="s">
        <v>21</v>
      </c>
      <c r="I74" s="16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99"/>
      <c r="B75" s="314" t="s">
        <v>28</v>
      </c>
      <c r="C75" s="315"/>
      <c r="D75" s="315"/>
      <c r="E75" s="316"/>
      <c r="F75" s="162"/>
      <c r="G75" s="162"/>
      <c r="H75" s="163" t="s">
        <v>82</v>
      </c>
      <c r="I75" s="163" t="s">
        <v>25</v>
      </c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3" t="s">
        <v>83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203" t="s">
        <v>208</v>
      </c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41"/>
      <c r="C79" s="3"/>
      <c r="D79" s="3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ht="19.95" customHeight="1" x14ac:dyDescent="0.3">
      <c r="A80" s="14"/>
      <c r="B80" s="205" t="s">
        <v>61</v>
      </c>
      <c r="C80" s="164"/>
      <c r="D80" s="164"/>
      <c r="E80" s="13"/>
      <c r="F80" s="13"/>
      <c r="G80" s="13"/>
      <c r="H80" s="153"/>
      <c r="I80" s="153"/>
      <c r="J80" s="153"/>
      <c r="K80" s="153"/>
      <c r="L80" s="153"/>
      <c r="M80" s="153"/>
      <c r="N80" s="153"/>
      <c r="O80" s="153"/>
      <c r="P80" s="153"/>
      <c r="Q80" s="10"/>
      <c r="R80" s="10"/>
      <c r="S80" s="10"/>
      <c r="T80" s="10"/>
      <c r="U80" s="10"/>
      <c r="V80" s="10"/>
      <c r="W80" s="52"/>
    </row>
    <row r="81" spans="1:26" x14ac:dyDescent="0.3">
      <c r="A81" s="2"/>
      <c r="B81" s="206" t="s">
        <v>70</v>
      </c>
      <c r="C81" s="127" t="s">
        <v>71</v>
      </c>
      <c r="D81" s="127" t="s">
        <v>72</v>
      </c>
      <c r="E81" s="155"/>
      <c r="F81" s="155" t="s">
        <v>73</v>
      </c>
      <c r="G81" s="155" t="s">
        <v>74</v>
      </c>
      <c r="H81" s="156" t="s">
        <v>75</v>
      </c>
      <c r="I81" s="156" t="s">
        <v>76</v>
      </c>
      <c r="J81" s="156"/>
      <c r="K81" s="156"/>
      <c r="L81" s="156"/>
      <c r="M81" s="156"/>
      <c r="N81" s="156"/>
      <c r="O81" s="156"/>
      <c r="P81" s="156" t="s">
        <v>77</v>
      </c>
      <c r="Q81" s="157"/>
      <c r="R81" s="157"/>
      <c r="S81" s="127" t="s">
        <v>78</v>
      </c>
      <c r="T81" s="158"/>
      <c r="U81" s="158"/>
      <c r="V81" s="127" t="s">
        <v>79</v>
      </c>
      <c r="W81" s="52"/>
    </row>
    <row r="82" spans="1:26" x14ac:dyDescent="0.3">
      <c r="A82" s="9"/>
      <c r="B82" s="207"/>
      <c r="C82" s="169"/>
      <c r="D82" s="320" t="s">
        <v>62</v>
      </c>
      <c r="E82" s="320"/>
      <c r="F82" s="134"/>
      <c r="G82" s="170"/>
      <c r="H82" s="134"/>
      <c r="I82" s="134"/>
      <c r="J82" s="135"/>
      <c r="K82" s="135"/>
      <c r="L82" s="135"/>
      <c r="M82" s="135"/>
      <c r="N82" s="135"/>
      <c r="O82" s="135"/>
      <c r="P82" s="135"/>
      <c r="Q82" s="133"/>
      <c r="R82" s="133"/>
      <c r="S82" s="133"/>
      <c r="T82" s="133"/>
      <c r="U82" s="133"/>
      <c r="V82" s="192"/>
      <c r="W82" s="213"/>
      <c r="X82" s="137"/>
      <c r="Y82" s="137"/>
      <c r="Z82" s="137"/>
    </row>
    <row r="83" spans="1:26" x14ac:dyDescent="0.3">
      <c r="A83" s="9"/>
      <c r="B83" s="208"/>
      <c r="C83" s="172">
        <v>1</v>
      </c>
      <c r="D83" s="312" t="s">
        <v>84</v>
      </c>
      <c r="E83" s="312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9"/>
      <c r="R83" s="9"/>
      <c r="S83" s="9"/>
      <c r="T83" s="9"/>
      <c r="U83" s="9"/>
      <c r="V83" s="193"/>
      <c r="W83" s="213"/>
      <c r="X83" s="137"/>
      <c r="Y83" s="137"/>
      <c r="Z83" s="137"/>
    </row>
    <row r="84" spans="1:26" ht="25.05" customHeight="1" x14ac:dyDescent="0.3">
      <c r="A84" s="179"/>
      <c r="B84" s="209">
        <v>1</v>
      </c>
      <c r="C84" s="180" t="s">
        <v>96</v>
      </c>
      <c r="D84" s="313" t="s">
        <v>97</v>
      </c>
      <c r="E84" s="313"/>
      <c r="F84" s="174" t="s">
        <v>90</v>
      </c>
      <c r="G84" s="175">
        <v>18</v>
      </c>
      <c r="H84" s="174"/>
      <c r="I84" s="174">
        <f t="shared" ref="I84:I102" si="0">ROUND(G84*(H84),2)</f>
        <v>0</v>
      </c>
      <c r="J84" s="176">
        <f t="shared" ref="J84:J102" si="1">ROUND(G84*(N84),2)</f>
        <v>210.78</v>
      </c>
      <c r="K84" s="177">
        <f t="shared" ref="K84:K102" si="2">ROUND(G84*(O84),2)</f>
        <v>0</v>
      </c>
      <c r="L84" s="177">
        <f t="shared" ref="L84:L100" si="3">ROUND(G84*(H84),2)</f>
        <v>0</v>
      </c>
      <c r="M84" s="177">
        <f>ROUND(G84*(H84),2)</f>
        <v>0</v>
      </c>
      <c r="N84" s="177">
        <v>11.71</v>
      </c>
      <c r="O84" s="177"/>
      <c r="P84" s="181">
        <v>5.9540000000000003E-2</v>
      </c>
      <c r="Q84" s="181"/>
      <c r="R84" s="181">
        <v>5.9540000000000003E-2</v>
      </c>
      <c r="S84" s="178">
        <f t="shared" ref="S84:S102" si="4">ROUND(G84*(P84),3)</f>
        <v>1.0720000000000001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2</v>
      </c>
      <c r="C85" s="180" t="s">
        <v>98</v>
      </c>
      <c r="D85" s="313" t="s">
        <v>99</v>
      </c>
      <c r="E85" s="313"/>
      <c r="F85" s="174" t="s">
        <v>90</v>
      </c>
      <c r="G85" s="175">
        <v>37.68</v>
      </c>
      <c r="H85" s="174"/>
      <c r="I85" s="174">
        <f t="shared" si="0"/>
        <v>0</v>
      </c>
      <c r="J85" s="176">
        <f t="shared" si="1"/>
        <v>202.34</v>
      </c>
      <c r="K85" s="177">
        <f t="shared" si="2"/>
        <v>0</v>
      </c>
      <c r="L85" s="177">
        <f t="shared" si="3"/>
        <v>0</v>
      </c>
      <c r="M85" s="177">
        <f>ROUND(G85*(H85),2)</f>
        <v>0</v>
      </c>
      <c r="N85" s="177">
        <v>5.37</v>
      </c>
      <c r="O85" s="177"/>
      <c r="P85" s="181">
        <v>3.8999999999999998E-3</v>
      </c>
      <c r="Q85" s="181"/>
      <c r="R85" s="181">
        <v>3.8999999999999998E-3</v>
      </c>
      <c r="S85" s="178">
        <f t="shared" si="4"/>
        <v>0.14699999999999999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3</v>
      </c>
      <c r="C86" s="180" t="s">
        <v>100</v>
      </c>
      <c r="D86" s="313" t="s">
        <v>101</v>
      </c>
      <c r="E86" s="313"/>
      <c r="F86" s="174" t="s">
        <v>102</v>
      </c>
      <c r="G86" s="175">
        <v>28</v>
      </c>
      <c r="H86" s="174"/>
      <c r="I86" s="174">
        <f t="shared" si="0"/>
        <v>0</v>
      </c>
      <c r="J86" s="176">
        <f t="shared" si="1"/>
        <v>468.44</v>
      </c>
      <c r="K86" s="177">
        <f t="shared" si="2"/>
        <v>0</v>
      </c>
      <c r="L86" s="177">
        <f t="shared" si="3"/>
        <v>0</v>
      </c>
      <c r="M86" s="177"/>
      <c r="N86" s="177">
        <v>16.73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4</v>
      </c>
      <c r="C87" s="180" t="s">
        <v>212</v>
      </c>
      <c r="D87" s="313" t="s">
        <v>213</v>
      </c>
      <c r="E87" s="313"/>
      <c r="F87" s="174" t="s">
        <v>102</v>
      </c>
      <c r="G87" s="175">
        <v>33.36</v>
      </c>
      <c r="H87" s="174"/>
      <c r="I87" s="174">
        <f t="shared" si="0"/>
        <v>0</v>
      </c>
      <c r="J87" s="176">
        <f t="shared" si="1"/>
        <v>228.85</v>
      </c>
      <c r="K87" s="177">
        <f t="shared" si="2"/>
        <v>0</v>
      </c>
      <c r="L87" s="177">
        <f t="shared" si="3"/>
        <v>0</v>
      </c>
      <c r="M87" s="177"/>
      <c r="N87" s="177">
        <v>6.86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5</v>
      </c>
      <c r="C88" s="180" t="s">
        <v>214</v>
      </c>
      <c r="D88" s="313" t="s">
        <v>215</v>
      </c>
      <c r="E88" s="313"/>
      <c r="F88" s="174" t="s">
        <v>102</v>
      </c>
      <c r="G88" s="175">
        <v>0.54</v>
      </c>
      <c r="H88" s="174"/>
      <c r="I88" s="174">
        <f t="shared" si="0"/>
        <v>0</v>
      </c>
      <c r="J88" s="176">
        <f t="shared" si="1"/>
        <v>10.75</v>
      </c>
      <c r="K88" s="177">
        <f t="shared" si="2"/>
        <v>0</v>
      </c>
      <c r="L88" s="177">
        <f t="shared" si="3"/>
        <v>0</v>
      </c>
      <c r="M88" s="177"/>
      <c r="N88" s="177">
        <v>19.91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34.950000000000003" customHeight="1" x14ac:dyDescent="0.3">
      <c r="A89" s="179"/>
      <c r="B89" s="209">
        <v>6</v>
      </c>
      <c r="C89" s="180" t="s">
        <v>216</v>
      </c>
      <c r="D89" s="313" t="s">
        <v>217</v>
      </c>
      <c r="E89" s="313"/>
      <c r="F89" s="174" t="s">
        <v>102</v>
      </c>
      <c r="G89" s="175">
        <v>0.54</v>
      </c>
      <c r="H89" s="174"/>
      <c r="I89" s="174">
        <f t="shared" si="0"/>
        <v>0</v>
      </c>
      <c r="J89" s="176">
        <f t="shared" si="1"/>
        <v>0.59</v>
      </c>
      <c r="K89" s="177">
        <f t="shared" si="2"/>
        <v>0</v>
      </c>
      <c r="L89" s="177">
        <f t="shared" si="3"/>
        <v>0</v>
      </c>
      <c r="M89" s="177"/>
      <c r="N89" s="177">
        <v>1.1000000000000001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7</v>
      </c>
      <c r="C90" s="180" t="s">
        <v>218</v>
      </c>
      <c r="D90" s="313" t="s">
        <v>219</v>
      </c>
      <c r="E90" s="313"/>
      <c r="F90" s="174" t="s">
        <v>102</v>
      </c>
      <c r="G90" s="175">
        <v>33.36</v>
      </c>
      <c r="H90" s="174"/>
      <c r="I90" s="174">
        <f t="shared" si="0"/>
        <v>0</v>
      </c>
      <c r="J90" s="176">
        <f t="shared" si="1"/>
        <v>56.04</v>
      </c>
      <c r="K90" s="177">
        <f t="shared" si="2"/>
        <v>0</v>
      </c>
      <c r="L90" s="177">
        <f t="shared" si="3"/>
        <v>0</v>
      </c>
      <c r="M90" s="177"/>
      <c r="N90" s="177">
        <v>1.6800000000000002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8</v>
      </c>
      <c r="C91" s="180" t="s">
        <v>220</v>
      </c>
      <c r="D91" s="313" t="s">
        <v>221</v>
      </c>
      <c r="E91" s="313"/>
      <c r="F91" s="174" t="s">
        <v>102</v>
      </c>
      <c r="G91" s="175">
        <v>33.36</v>
      </c>
      <c r="H91" s="174"/>
      <c r="I91" s="174">
        <f t="shared" si="0"/>
        <v>0</v>
      </c>
      <c r="J91" s="176">
        <f t="shared" si="1"/>
        <v>25.69</v>
      </c>
      <c r="K91" s="177">
        <f t="shared" si="2"/>
        <v>0</v>
      </c>
      <c r="L91" s="177">
        <f t="shared" si="3"/>
        <v>0</v>
      </c>
      <c r="M91" s="177"/>
      <c r="N91" s="177">
        <v>0.77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9</v>
      </c>
      <c r="C92" s="180" t="s">
        <v>222</v>
      </c>
      <c r="D92" s="313" t="s">
        <v>223</v>
      </c>
      <c r="E92" s="313"/>
      <c r="F92" s="174" t="s">
        <v>173</v>
      </c>
      <c r="G92" s="175">
        <v>93.41</v>
      </c>
      <c r="H92" s="174"/>
      <c r="I92" s="174">
        <f t="shared" si="0"/>
        <v>0</v>
      </c>
      <c r="J92" s="176">
        <f t="shared" si="1"/>
        <v>1058.3399999999999</v>
      </c>
      <c r="K92" s="177">
        <f t="shared" si="2"/>
        <v>0</v>
      </c>
      <c r="L92" s="177">
        <f t="shared" si="3"/>
        <v>0</v>
      </c>
      <c r="M92" s="177"/>
      <c r="N92" s="177">
        <v>11.33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10</v>
      </c>
      <c r="C93" s="180" t="s">
        <v>224</v>
      </c>
      <c r="D93" s="313" t="s">
        <v>225</v>
      </c>
      <c r="E93" s="313"/>
      <c r="F93" s="174" t="s">
        <v>102</v>
      </c>
      <c r="G93" s="175">
        <v>0.54</v>
      </c>
      <c r="H93" s="174"/>
      <c r="I93" s="174">
        <f t="shared" si="0"/>
        <v>0</v>
      </c>
      <c r="J93" s="176">
        <f t="shared" si="1"/>
        <v>2</v>
      </c>
      <c r="K93" s="177">
        <f t="shared" si="2"/>
        <v>0</v>
      </c>
      <c r="L93" s="177">
        <f t="shared" si="3"/>
        <v>0</v>
      </c>
      <c r="M93" s="177"/>
      <c r="N93" s="177">
        <v>3.7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11</v>
      </c>
      <c r="C94" s="180" t="s">
        <v>125</v>
      </c>
      <c r="D94" s="313" t="s">
        <v>126</v>
      </c>
      <c r="E94" s="313"/>
      <c r="F94" s="174" t="s">
        <v>102</v>
      </c>
      <c r="G94" s="175">
        <v>10.18</v>
      </c>
      <c r="H94" s="174"/>
      <c r="I94" s="174">
        <f t="shared" si="0"/>
        <v>0</v>
      </c>
      <c r="J94" s="176">
        <f t="shared" si="1"/>
        <v>120.33</v>
      </c>
      <c r="K94" s="177">
        <f t="shared" si="2"/>
        <v>0</v>
      </c>
      <c r="L94" s="177">
        <f t="shared" si="3"/>
        <v>0</v>
      </c>
      <c r="M94" s="177"/>
      <c r="N94" s="177">
        <v>11.82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ht="25.05" customHeight="1" x14ac:dyDescent="0.3">
      <c r="A95" s="179"/>
      <c r="B95" s="209">
        <v>12</v>
      </c>
      <c r="C95" s="180" t="s">
        <v>127</v>
      </c>
      <c r="D95" s="313" t="s">
        <v>128</v>
      </c>
      <c r="E95" s="313"/>
      <c r="F95" s="174" t="s">
        <v>102</v>
      </c>
      <c r="G95" s="175">
        <v>10.18</v>
      </c>
      <c r="H95" s="174"/>
      <c r="I95" s="174">
        <f t="shared" si="0"/>
        <v>0</v>
      </c>
      <c r="J95" s="176">
        <f t="shared" si="1"/>
        <v>116.36</v>
      </c>
      <c r="K95" s="177">
        <f t="shared" si="2"/>
        <v>0</v>
      </c>
      <c r="L95" s="177">
        <f t="shared" si="3"/>
        <v>0</v>
      </c>
      <c r="M95" s="177">
        <f>ROUND(G95*(H95),2)</f>
        <v>0</v>
      </c>
      <c r="N95" s="177">
        <v>11.43</v>
      </c>
      <c r="O95" s="177"/>
      <c r="P95" s="181"/>
      <c r="Q95" s="181"/>
      <c r="R95" s="181"/>
      <c r="S95" s="178">
        <f t="shared" si="4"/>
        <v>0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13</v>
      </c>
      <c r="C96" s="180" t="s">
        <v>129</v>
      </c>
      <c r="D96" s="313" t="s">
        <v>130</v>
      </c>
      <c r="E96" s="313"/>
      <c r="F96" s="174" t="s">
        <v>102</v>
      </c>
      <c r="G96" s="175">
        <v>10.18</v>
      </c>
      <c r="H96" s="174"/>
      <c r="I96" s="174">
        <f t="shared" si="0"/>
        <v>0</v>
      </c>
      <c r="J96" s="176">
        <f t="shared" si="1"/>
        <v>128.27000000000001</v>
      </c>
      <c r="K96" s="177">
        <f t="shared" si="2"/>
        <v>0</v>
      </c>
      <c r="L96" s="177">
        <f t="shared" si="3"/>
        <v>0</v>
      </c>
      <c r="M96" s="177"/>
      <c r="N96" s="177">
        <v>12.6</v>
      </c>
      <c r="O96" s="177"/>
      <c r="P96" s="181"/>
      <c r="Q96" s="181"/>
      <c r="R96" s="181"/>
      <c r="S96" s="178">
        <f t="shared" si="4"/>
        <v>0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14</v>
      </c>
      <c r="C97" s="180" t="s">
        <v>131</v>
      </c>
      <c r="D97" s="313" t="s">
        <v>132</v>
      </c>
      <c r="E97" s="313"/>
      <c r="F97" s="174" t="s">
        <v>102</v>
      </c>
      <c r="G97" s="175">
        <v>10.18</v>
      </c>
      <c r="H97" s="174"/>
      <c r="I97" s="174">
        <f t="shared" si="0"/>
        <v>0</v>
      </c>
      <c r="J97" s="176">
        <f t="shared" si="1"/>
        <v>71.97</v>
      </c>
      <c r="K97" s="177">
        <f t="shared" si="2"/>
        <v>0</v>
      </c>
      <c r="L97" s="177">
        <f t="shared" si="3"/>
        <v>0</v>
      </c>
      <c r="M97" s="177"/>
      <c r="N97" s="177">
        <v>7.07</v>
      </c>
      <c r="O97" s="177"/>
      <c r="P97" s="181"/>
      <c r="Q97" s="181"/>
      <c r="R97" s="181"/>
      <c r="S97" s="178">
        <f t="shared" si="4"/>
        <v>0</v>
      </c>
      <c r="T97" s="178"/>
      <c r="U97" s="178"/>
      <c r="V97" s="194"/>
      <c r="W97" s="52"/>
      <c r="Z97">
        <v>0</v>
      </c>
    </row>
    <row r="98" spans="1:26" ht="25.05" customHeight="1" x14ac:dyDescent="0.3">
      <c r="A98" s="179"/>
      <c r="B98" s="209">
        <v>15</v>
      </c>
      <c r="C98" s="180" t="s">
        <v>226</v>
      </c>
      <c r="D98" s="313" t="s">
        <v>227</v>
      </c>
      <c r="E98" s="313"/>
      <c r="F98" s="174" t="s">
        <v>102</v>
      </c>
      <c r="G98" s="175">
        <v>5.48</v>
      </c>
      <c r="H98" s="174"/>
      <c r="I98" s="174">
        <f t="shared" si="0"/>
        <v>0</v>
      </c>
      <c r="J98" s="176">
        <f t="shared" si="1"/>
        <v>6.96</v>
      </c>
      <c r="K98" s="177">
        <f t="shared" si="2"/>
        <v>0</v>
      </c>
      <c r="L98" s="177">
        <f t="shared" si="3"/>
        <v>0</v>
      </c>
      <c r="M98" s="177"/>
      <c r="N98" s="177">
        <v>1.27</v>
      </c>
      <c r="O98" s="177"/>
      <c r="P98" s="181"/>
      <c r="Q98" s="181"/>
      <c r="R98" s="181"/>
      <c r="S98" s="178">
        <f t="shared" si="4"/>
        <v>0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16</v>
      </c>
      <c r="C99" s="180" t="s">
        <v>228</v>
      </c>
      <c r="D99" s="313" t="s">
        <v>229</v>
      </c>
      <c r="E99" s="313"/>
      <c r="F99" s="174" t="s">
        <v>87</v>
      </c>
      <c r="G99" s="175">
        <v>7.54</v>
      </c>
      <c r="H99" s="174"/>
      <c r="I99" s="174">
        <f t="shared" si="0"/>
        <v>0</v>
      </c>
      <c r="J99" s="176">
        <f t="shared" si="1"/>
        <v>263.14999999999998</v>
      </c>
      <c r="K99" s="177">
        <f t="shared" si="2"/>
        <v>0</v>
      </c>
      <c r="L99" s="177">
        <f t="shared" si="3"/>
        <v>0</v>
      </c>
      <c r="M99" s="177">
        <f>ROUND(G99*(H99),2)</f>
        <v>0</v>
      </c>
      <c r="N99" s="177">
        <v>34.9</v>
      </c>
      <c r="O99" s="177"/>
      <c r="P99" s="181">
        <v>1.0459799999999999</v>
      </c>
      <c r="Q99" s="181"/>
      <c r="R99" s="181">
        <v>1.0459799999999999</v>
      </c>
      <c r="S99" s="178">
        <f t="shared" si="4"/>
        <v>7.8869999999999996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09">
        <v>17</v>
      </c>
      <c r="C100" s="180" t="s">
        <v>230</v>
      </c>
      <c r="D100" s="313" t="s">
        <v>231</v>
      </c>
      <c r="E100" s="313"/>
      <c r="F100" s="174" t="s">
        <v>87</v>
      </c>
      <c r="G100" s="175">
        <v>4.1500000000000004</v>
      </c>
      <c r="H100" s="174"/>
      <c r="I100" s="174">
        <f t="shared" si="0"/>
        <v>0</v>
      </c>
      <c r="J100" s="176">
        <f t="shared" si="1"/>
        <v>135.08000000000001</v>
      </c>
      <c r="K100" s="177">
        <f t="shared" si="2"/>
        <v>0</v>
      </c>
      <c r="L100" s="177">
        <f t="shared" si="3"/>
        <v>0</v>
      </c>
      <c r="M100" s="177">
        <f>ROUND(G100*(H100),2)</f>
        <v>0</v>
      </c>
      <c r="N100" s="177">
        <v>32.549999999999997</v>
      </c>
      <c r="O100" s="177"/>
      <c r="P100" s="181">
        <v>0.85267999999999999</v>
      </c>
      <c r="Q100" s="181"/>
      <c r="R100" s="181">
        <v>0.85267999999999999</v>
      </c>
      <c r="S100" s="178">
        <f t="shared" si="4"/>
        <v>3.5390000000000001</v>
      </c>
      <c r="T100" s="178"/>
      <c r="U100" s="178"/>
      <c r="V100" s="194"/>
      <c r="W100" s="52"/>
      <c r="Z100">
        <v>0</v>
      </c>
    </row>
    <row r="101" spans="1:26" ht="25.05" customHeight="1" x14ac:dyDescent="0.3">
      <c r="A101" s="179"/>
      <c r="B101" s="210">
        <v>18</v>
      </c>
      <c r="C101" s="186" t="s">
        <v>232</v>
      </c>
      <c r="D101" s="311" t="s">
        <v>233</v>
      </c>
      <c r="E101" s="311"/>
      <c r="F101" s="184" t="s">
        <v>173</v>
      </c>
      <c r="G101" s="183">
        <v>1.97</v>
      </c>
      <c r="H101" s="184"/>
      <c r="I101" s="184">
        <f t="shared" si="0"/>
        <v>0</v>
      </c>
      <c r="J101" s="216">
        <f t="shared" si="1"/>
        <v>26.24</v>
      </c>
      <c r="K101" s="217">
        <f t="shared" si="2"/>
        <v>0</v>
      </c>
      <c r="L101" s="217"/>
      <c r="M101" s="217">
        <f>ROUND(G101*(H101),2)</f>
        <v>0</v>
      </c>
      <c r="N101" s="217">
        <v>13.32</v>
      </c>
      <c r="O101" s="217"/>
      <c r="P101" s="187"/>
      <c r="Q101" s="187"/>
      <c r="R101" s="187"/>
      <c r="S101" s="185">
        <f t="shared" si="4"/>
        <v>0</v>
      </c>
      <c r="T101" s="185"/>
      <c r="U101" s="185"/>
      <c r="V101" s="197"/>
      <c r="W101" s="52"/>
      <c r="Z101">
        <v>0</v>
      </c>
    </row>
    <row r="102" spans="1:26" ht="25.05" customHeight="1" x14ac:dyDescent="0.3">
      <c r="A102" s="179"/>
      <c r="B102" s="210">
        <v>19</v>
      </c>
      <c r="C102" s="186" t="s">
        <v>234</v>
      </c>
      <c r="D102" s="311" t="s">
        <v>235</v>
      </c>
      <c r="E102" s="311"/>
      <c r="F102" s="184" t="s">
        <v>173</v>
      </c>
      <c r="G102" s="183">
        <v>2.81</v>
      </c>
      <c r="H102" s="184"/>
      <c r="I102" s="184">
        <f t="shared" si="0"/>
        <v>0</v>
      </c>
      <c r="J102" s="216">
        <f t="shared" si="1"/>
        <v>42.07</v>
      </c>
      <c r="K102" s="217">
        <f t="shared" si="2"/>
        <v>0</v>
      </c>
      <c r="L102" s="217"/>
      <c r="M102" s="217">
        <f>ROUND(G102*(H102),2)</f>
        <v>0</v>
      </c>
      <c r="N102" s="217">
        <v>14.97</v>
      </c>
      <c r="O102" s="217"/>
      <c r="P102" s="187"/>
      <c r="Q102" s="187"/>
      <c r="R102" s="187"/>
      <c r="S102" s="185">
        <f t="shared" si="4"/>
        <v>0</v>
      </c>
      <c r="T102" s="185"/>
      <c r="U102" s="185"/>
      <c r="V102" s="197"/>
      <c r="W102" s="52"/>
      <c r="Z102">
        <v>0</v>
      </c>
    </row>
    <row r="103" spans="1:26" x14ac:dyDescent="0.3">
      <c r="A103" s="9"/>
      <c r="B103" s="208"/>
      <c r="C103" s="172">
        <v>1</v>
      </c>
      <c r="D103" s="312" t="s">
        <v>84</v>
      </c>
      <c r="E103" s="312"/>
      <c r="F103" s="138"/>
      <c r="G103" s="171"/>
      <c r="H103" s="138"/>
      <c r="I103" s="140">
        <f>ROUND((SUM(I83:I102))/1,2)</f>
        <v>0</v>
      </c>
      <c r="J103" s="139"/>
      <c r="K103" s="139"/>
      <c r="L103" s="139">
        <f>ROUND((SUM(L83:L102))/1,2)</f>
        <v>0</v>
      </c>
      <c r="M103" s="139">
        <f>ROUND((SUM(M83:M102))/1,2)</f>
        <v>0</v>
      </c>
      <c r="N103" s="139"/>
      <c r="O103" s="139"/>
      <c r="P103" s="139"/>
      <c r="Q103" s="9"/>
      <c r="R103" s="9"/>
      <c r="S103" s="9">
        <f>ROUND((SUM(S83:S102))/1,2)</f>
        <v>12.65</v>
      </c>
      <c r="T103" s="9"/>
      <c r="U103" s="9"/>
      <c r="V103" s="195">
        <f>ROUND((SUM(V83:V102))/1,2)</f>
        <v>0</v>
      </c>
      <c r="W103" s="213"/>
      <c r="X103" s="137"/>
      <c r="Y103" s="137"/>
      <c r="Z103" s="137"/>
    </row>
    <row r="104" spans="1:26" x14ac:dyDescent="0.3">
      <c r="A104" s="1"/>
      <c r="B104" s="204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6"/>
      <c r="W104" s="52"/>
    </row>
    <row r="105" spans="1:26" x14ac:dyDescent="0.3">
      <c r="A105" s="9"/>
      <c r="B105" s="208"/>
      <c r="C105" s="172">
        <v>2</v>
      </c>
      <c r="D105" s="312" t="s">
        <v>201</v>
      </c>
      <c r="E105" s="312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9"/>
      <c r="R105" s="9"/>
      <c r="S105" s="9"/>
      <c r="T105" s="9"/>
      <c r="U105" s="9"/>
      <c r="V105" s="193"/>
      <c r="W105" s="213"/>
      <c r="X105" s="137"/>
      <c r="Y105" s="137"/>
      <c r="Z105" s="137"/>
    </row>
    <row r="106" spans="1:26" ht="25.05" customHeight="1" x14ac:dyDescent="0.3">
      <c r="A106" s="179"/>
      <c r="B106" s="209">
        <v>20</v>
      </c>
      <c r="C106" s="180" t="s">
        <v>236</v>
      </c>
      <c r="D106" s="313" t="s">
        <v>237</v>
      </c>
      <c r="E106" s="313"/>
      <c r="F106" s="174" t="s">
        <v>102</v>
      </c>
      <c r="G106" s="175">
        <v>1.29</v>
      </c>
      <c r="H106" s="174"/>
      <c r="I106" s="174">
        <f>ROUND(G106*(H106),2)</f>
        <v>0</v>
      </c>
      <c r="J106" s="176">
        <f>ROUND(G106*(N106),2)</f>
        <v>57.56</v>
      </c>
      <c r="K106" s="177">
        <f>ROUND(G106*(O106),2)</f>
        <v>0</v>
      </c>
      <c r="L106" s="177">
        <f>ROUND(G106*(H106),2)</f>
        <v>0</v>
      </c>
      <c r="M106" s="177">
        <f>ROUND(G106*(H106),2)</f>
        <v>0</v>
      </c>
      <c r="N106" s="177">
        <v>44.62</v>
      </c>
      <c r="O106" s="177"/>
      <c r="P106" s="181">
        <v>1.9319999999999999</v>
      </c>
      <c r="Q106" s="181"/>
      <c r="R106" s="181">
        <v>1.9319999999999999</v>
      </c>
      <c r="S106" s="178">
        <f>ROUND(G106*(P106),3)</f>
        <v>2.492</v>
      </c>
      <c r="T106" s="178"/>
      <c r="U106" s="178"/>
      <c r="V106" s="194"/>
      <c r="W106" s="52"/>
      <c r="Z106">
        <v>0</v>
      </c>
    </row>
    <row r="107" spans="1:26" ht="25.05" customHeight="1" x14ac:dyDescent="0.3">
      <c r="A107" s="179"/>
      <c r="B107" s="209">
        <v>21</v>
      </c>
      <c r="C107" s="180" t="s">
        <v>238</v>
      </c>
      <c r="D107" s="313" t="s">
        <v>239</v>
      </c>
      <c r="E107" s="313"/>
      <c r="F107" s="174" t="s">
        <v>102</v>
      </c>
      <c r="G107" s="175">
        <v>7.96</v>
      </c>
      <c r="H107" s="174"/>
      <c r="I107" s="174">
        <f>ROUND(G107*(H107),2)</f>
        <v>0</v>
      </c>
      <c r="J107" s="176">
        <f>ROUND(G107*(N107),2)</f>
        <v>868.28</v>
      </c>
      <c r="K107" s="177">
        <f>ROUND(G107*(O107),2)</f>
        <v>0</v>
      </c>
      <c r="L107" s="177">
        <f>ROUND(G107*(H107),2)</f>
        <v>0</v>
      </c>
      <c r="M107" s="177">
        <f>ROUND(G107*(H107),2)</f>
        <v>0</v>
      </c>
      <c r="N107" s="177">
        <v>109.08</v>
      </c>
      <c r="O107" s="177"/>
      <c r="P107" s="181">
        <v>2.2121499999999998</v>
      </c>
      <c r="Q107" s="181"/>
      <c r="R107" s="181">
        <v>2.2121499999999998</v>
      </c>
      <c r="S107" s="178">
        <f>ROUND(G107*(P107),3)</f>
        <v>17.609000000000002</v>
      </c>
      <c r="T107" s="178"/>
      <c r="U107" s="178"/>
      <c r="V107" s="194"/>
      <c r="W107" s="52"/>
      <c r="Z107">
        <v>0</v>
      </c>
    </row>
    <row r="108" spans="1:26" x14ac:dyDescent="0.3">
      <c r="A108" s="9"/>
      <c r="B108" s="208"/>
      <c r="C108" s="172">
        <v>2</v>
      </c>
      <c r="D108" s="312" t="s">
        <v>201</v>
      </c>
      <c r="E108" s="312"/>
      <c r="F108" s="138"/>
      <c r="G108" s="171"/>
      <c r="H108" s="138"/>
      <c r="I108" s="140">
        <f>ROUND((SUM(I105:I107))/1,2)</f>
        <v>0</v>
      </c>
      <c r="J108" s="139"/>
      <c r="K108" s="139"/>
      <c r="L108" s="139">
        <f>ROUND((SUM(L105:L107))/1,2)</f>
        <v>0</v>
      </c>
      <c r="M108" s="139">
        <f>ROUND((SUM(M105:M107))/1,2)</f>
        <v>0</v>
      </c>
      <c r="N108" s="139"/>
      <c r="O108" s="139"/>
      <c r="P108" s="139"/>
      <c r="Q108" s="9"/>
      <c r="R108" s="9"/>
      <c r="S108" s="9">
        <f>ROUND((SUM(S105:S107))/1,2)</f>
        <v>20.100000000000001</v>
      </c>
      <c r="T108" s="9"/>
      <c r="U108" s="9"/>
      <c r="V108" s="195">
        <f>ROUND((SUM(V105:V107))/1,2)</f>
        <v>0</v>
      </c>
      <c r="W108" s="213"/>
      <c r="X108" s="137"/>
      <c r="Y108" s="137"/>
      <c r="Z108" s="137"/>
    </row>
    <row r="109" spans="1:26" x14ac:dyDescent="0.3">
      <c r="A109" s="1"/>
      <c r="B109" s="204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6"/>
      <c r="W109" s="52"/>
    </row>
    <row r="110" spans="1:26" x14ac:dyDescent="0.3">
      <c r="A110" s="9"/>
      <c r="B110" s="208"/>
      <c r="C110" s="172">
        <v>3</v>
      </c>
      <c r="D110" s="312" t="s">
        <v>240</v>
      </c>
      <c r="E110" s="312"/>
      <c r="F110" s="138"/>
      <c r="G110" s="171"/>
      <c r="H110" s="138"/>
      <c r="I110" s="138"/>
      <c r="J110" s="139"/>
      <c r="K110" s="139"/>
      <c r="L110" s="139"/>
      <c r="M110" s="139"/>
      <c r="N110" s="139"/>
      <c r="O110" s="139"/>
      <c r="P110" s="139"/>
      <c r="Q110" s="9"/>
      <c r="R110" s="9"/>
      <c r="S110" s="9"/>
      <c r="T110" s="9"/>
      <c r="U110" s="9"/>
      <c r="V110" s="193"/>
      <c r="W110" s="213"/>
      <c r="X110" s="137"/>
      <c r="Y110" s="137"/>
      <c r="Z110" s="137"/>
    </row>
    <row r="111" spans="1:26" ht="34.950000000000003" customHeight="1" x14ac:dyDescent="0.3">
      <c r="A111" s="179"/>
      <c r="B111" s="209">
        <v>22</v>
      </c>
      <c r="C111" s="180" t="s">
        <v>241</v>
      </c>
      <c r="D111" s="313" t="s">
        <v>242</v>
      </c>
      <c r="E111" s="313"/>
      <c r="F111" s="174" t="s">
        <v>90</v>
      </c>
      <c r="G111" s="175">
        <v>0.5</v>
      </c>
      <c r="H111" s="174"/>
      <c r="I111" s="174">
        <f>ROUND(G111*(H111),2)</f>
        <v>0</v>
      </c>
      <c r="J111" s="176">
        <f>ROUND(G111*(N111),2)</f>
        <v>4.12</v>
      </c>
      <c r="K111" s="177">
        <f>ROUND(G111*(O111),2)</f>
        <v>0</v>
      </c>
      <c r="L111" s="177">
        <f>ROUND(G111*(H111),2)</f>
        <v>0</v>
      </c>
      <c r="M111" s="177"/>
      <c r="N111" s="177">
        <v>8.24</v>
      </c>
      <c r="O111" s="177"/>
      <c r="P111" s="181"/>
      <c r="Q111" s="181"/>
      <c r="R111" s="181"/>
      <c r="S111" s="178">
        <f>ROUND(G111*(P111),3)</f>
        <v>0</v>
      </c>
      <c r="T111" s="178"/>
      <c r="U111" s="178"/>
      <c r="V111" s="194"/>
      <c r="W111" s="52"/>
      <c r="Z111">
        <v>0</v>
      </c>
    </row>
    <row r="112" spans="1:26" ht="52.2" customHeight="1" x14ac:dyDescent="0.3">
      <c r="A112" s="179"/>
      <c r="B112" s="209">
        <v>23</v>
      </c>
      <c r="C112" s="180" t="s">
        <v>243</v>
      </c>
      <c r="D112" s="313" t="s">
        <v>345</v>
      </c>
      <c r="E112" s="313"/>
      <c r="F112" s="173" t="s">
        <v>143</v>
      </c>
      <c r="G112" s="175">
        <v>1</v>
      </c>
      <c r="H112" s="174"/>
      <c r="I112" s="174">
        <f>ROUND(G112*(H112),2)</f>
        <v>0</v>
      </c>
      <c r="J112" s="173">
        <f>ROUND(G112*(N112),2)</f>
        <v>71.900000000000006</v>
      </c>
      <c r="K112" s="178">
        <f>ROUND(G112*(O112),2)</f>
        <v>0</v>
      </c>
      <c r="L112" s="178">
        <f>ROUND(G112*(H112),2)</f>
        <v>0</v>
      </c>
      <c r="M112" s="178">
        <f>ROUND(G112*(H112),2)</f>
        <v>0</v>
      </c>
      <c r="N112" s="178">
        <v>71.900000000000006</v>
      </c>
      <c r="O112" s="178"/>
      <c r="P112" s="181">
        <v>1.1390000000000001E-2</v>
      </c>
      <c r="Q112" s="181"/>
      <c r="R112" s="181">
        <v>1.1390000000000001E-2</v>
      </c>
      <c r="S112" s="178">
        <f>ROUND(G112*(P112),3)</f>
        <v>1.0999999999999999E-2</v>
      </c>
      <c r="T112" s="178"/>
      <c r="U112" s="178"/>
      <c r="V112" s="194"/>
      <c r="W112" s="52"/>
      <c r="Z112">
        <v>0</v>
      </c>
    </row>
    <row r="113" spans="1:26" ht="34.950000000000003" customHeight="1" x14ac:dyDescent="0.3">
      <c r="A113" s="179"/>
      <c r="B113" s="209">
        <v>24</v>
      </c>
      <c r="C113" s="180" t="s">
        <v>244</v>
      </c>
      <c r="D113" s="313" t="s">
        <v>245</v>
      </c>
      <c r="E113" s="313"/>
      <c r="F113" s="173" t="s">
        <v>90</v>
      </c>
      <c r="G113" s="175">
        <v>2</v>
      </c>
      <c r="H113" s="174"/>
      <c r="I113" s="174">
        <f>ROUND(G113*(H113),2)</f>
        <v>0</v>
      </c>
      <c r="J113" s="173">
        <f>ROUND(G113*(N113),2)</f>
        <v>44.62</v>
      </c>
      <c r="K113" s="178">
        <f>ROUND(G113*(O113),2)</f>
        <v>0</v>
      </c>
      <c r="L113" s="178">
        <f>ROUND(G113*(H113),2)</f>
        <v>0</v>
      </c>
      <c r="M113" s="178"/>
      <c r="N113" s="178">
        <v>22.31</v>
      </c>
      <c r="O113" s="178"/>
      <c r="P113" s="181"/>
      <c r="Q113" s="181"/>
      <c r="R113" s="181"/>
      <c r="S113" s="178">
        <f>ROUND(G113*(P113),3)</f>
        <v>0</v>
      </c>
      <c r="T113" s="178"/>
      <c r="U113" s="178"/>
      <c r="V113" s="194"/>
      <c r="W113" s="52"/>
      <c r="Z113">
        <v>0</v>
      </c>
    </row>
    <row r="114" spans="1:26" x14ac:dyDescent="0.3">
      <c r="A114" s="9"/>
      <c r="B114" s="208"/>
      <c r="C114" s="172">
        <v>3</v>
      </c>
      <c r="D114" s="312" t="s">
        <v>240</v>
      </c>
      <c r="E114" s="312"/>
      <c r="F114" s="9"/>
      <c r="G114" s="171"/>
      <c r="H114" s="138"/>
      <c r="I114" s="140">
        <f>ROUND((SUM(I110:I113))/1,2)</f>
        <v>0</v>
      </c>
      <c r="J114" s="9"/>
      <c r="K114" s="9"/>
      <c r="L114" s="9">
        <f>ROUND((SUM(L110:L113))/1,2)</f>
        <v>0</v>
      </c>
      <c r="M114" s="9">
        <f>ROUND((SUM(M110:M113))/1,2)</f>
        <v>0</v>
      </c>
      <c r="N114" s="9"/>
      <c r="O114" s="9"/>
      <c r="P114" s="9"/>
      <c r="Q114" s="9"/>
      <c r="R114" s="9"/>
      <c r="S114" s="9">
        <f>ROUND((SUM(S110:S113))/1,2)</f>
        <v>0.01</v>
      </c>
      <c r="T114" s="9"/>
      <c r="U114" s="9"/>
      <c r="V114" s="195">
        <f>ROUND((SUM(V110:V113))/1,2)</f>
        <v>0</v>
      </c>
      <c r="W114" s="213"/>
      <c r="X114" s="137"/>
      <c r="Y114" s="137"/>
      <c r="Z114" s="137"/>
    </row>
    <row r="115" spans="1:26" x14ac:dyDescent="0.3">
      <c r="A115" s="1"/>
      <c r="B115" s="204"/>
      <c r="C115" s="1"/>
      <c r="D115" s="1"/>
      <c r="E115" s="1"/>
      <c r="F115" s="1"/>
      <c r="G115" s="165"/>
      <c r="H115" s="131"/>
      <c r="I115" s="13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96"/>
      <c r="W115" s="52"/>
    </row>
    <row r="116" spans="1:26" x14ac:dyDescent="0.3">
      <c r="A116" s="9"/>
      <c r="B116" s="208"/>
      <c r="C116" s="172">
        <v>4</v>
      </c>
      <c r="D116" s="312" t="s">
        <v>133</v>
      </c>
      <c r="E116" s="312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3"/>
      <c r="W116" s="213"/>
      <c r="X116" s="137"/>
      <c r="Y116" s="137"/>
      <c r="Z116" s="137"/>
    </row>
    <row r="117" spans="1:26" ht="25.05" customHeight="1" x14ac:dyDescent="0.3">
      <c r="A117" s="179"/>
      <c r="B117" s="209">
        <v>25</v>
      </c>
      <c r="C117" s="180" t="s">
        <v>246</v>
      </c>
      <c r="D117" s="313" t="s">
        <v>247</v>
      </c>
      <c r="E117" s="313"/>
      <c r="F117" s="173" t="s">
        <v>102</v>
      </c>
      <c r="G117" s="175">
        <v>1.23</v>
      </c>
      <c r="H117" s="174"/>
      <c r="I117" s="174">
        <f>ROUND(G117*(H117),2)</f>
        <v>0</v>
      </c>
      <c r="J117" s="173">
        <f>ROUND(G117*(N117),2)</f>
        <v>51.89</v>
      </c>
      <c r="K117" s="178">
        <f>ROUND(G117*(O117),2)</f>
        <v>0</v>
      </c>
      <c r="L117" s="178">
        <f>ROUND(G117*(H117),2)</f>
        <v>0</v>
      </c>
      <c r="M117" s="178">
        <f>ROUND(G117*(H117),2)</f>
        <v>0</v>
      </c>
      <c r="N117" s="178">
        <v>42.19</v>
      </c>
      <c r="O117" s="178"/>
      <c r="P117" s="181">
        <v>1.8907700000000001</v>
      </c>
      <c r="Q117" s="181"/>
      <c r="R117" s="181">
        <v>1.8907700000000001</v>
      </c>
      <c r="S117" s="178">
        <f>ROUND(G117*(P117),3)</f>
        <v>2.3260000000000001</v>
      </c>
      <c r="T117" s="178"/>
      <c r="U117" s="178"/>
      <c r="V117" s="194"/>
      <c r="W117" s="52"/>
      <c r="Z117">
        <v>0</v>
      </c>
    </row>
    <row r="118" spans="1:26" ht="25.05" customHeight="1" x14ac:dyDescent="0.3">
      <c r="A118" s="179"/>
      <c r="B118" s="210">
        <v>26</v>
      </c>
      <c r="C118" s="186" t="s">
        <v>248</v>
      </c>
      <c r="D118" s="311" t="s">
        <v>249</v>
      </c>
      <c r="E118" s="311"/>
      <c r="F118" s="182" t="s">
        <v>173</v>
      </c>
      <c r="G118" s="183">
        <v>0.75</v>
      </c>
      <c r="H118" s="184"/>
      <c r="I118" s="184">
        <f>ROUND(G118*(H118),2)</f>
        <v>0</v>
      </c>
      <c r="J118" s="182">
        <f>ROUND(G118*(N118),2)</f>
        <v>9.11</v>
      </c>
      <c r="K118" s="185">
        <f>ROUND(G118*(O118),2)</f>
        <v>0</v>
      </c>
      <c r="L118" s="185"/>
      <c r="M118" s="185">
        <f>ROUND(G118*(H118),2)</f>
        <v>0</v>
      </c>
      <c r="N118" s="185">
        <v>12.15</v>
      </c>
      <c r="O118" s="185"/>
      <c r="P118" s="187"/>
      <c r="Q118" s="187"/>
      <c r="R118" s="187"/>
      <c r="S118" s="185">
        <f>ROUND(G118*(P118),3)</f>
        <v>0</v>
      </c>
      <c r="T118" s="185"/>
      <c r="U118" s="185"/>
      <c r="V118" s="197"/>
      <c r="W118" s="52"/>
      <c r="Z118">
        <v>0</v>
      </c>
    </row>
    <row r="119" spans="1:26" x14ac:dyDescent="0.3">
      <c r="A119" s="9"/>
      <c r="B119" s="208"/>
      <c r="C119" s="172">
        <v>4</v>
      </c>
      <c r="D119" s="312" t="s">
        <v>133</v>
      </c>
      <c r="E119" s="312"/>
      <c r="F119" s="9"/>
      <c r="G119" s="171"/>
      <c r="H119" s="138"/>
      <c r="I119" s="140">
        <f>ROUND((SUM(I116:I118))/1,2)</f>
        <v>0</v>
      </c>
      <c r="J119" s="9"/>
      <c r="K119" s="9"/>
      <c r="L119" s="9">
        <f>ROUND((SUM(L116:L118))/1,2)</f>
        <v>0</v>
      </c>
      <c r="M119" s="9">
        <f>ROUND((SUM(M116:M118))/1,2)</f>
        <v>0</v>
      </c>
      <c r="N119" s="9"/>
      <c r="O119" s="9"/>
      <c r="P119" s="9"/>
      <c r="Q119" s="9"/>
      <c r="R119" s="9"/>
      <c r="S119" s="9">
        <f>ROUND((SUM(S116:S118))/1,2)</f>
        <v>2.33</v>
      </c>
      <c r="T119" s="9"/>
      <c r="U119" s="9"/>
      <c r="V119" s="195">
        <f>ROUND((SUM(V116:V118))/1,2)</f>
        <v>0</v>
      </c>
      <c r="W119" s="213"/>
      <c r="X119" s="137"/>
      <c r="Y119" s="137"/>
      <c r="Z119" s="137"/>
    </row>
    <row r="120" spans="1:26" x14ac:dyDescent="0.3">
      <c r="A120" s="1"/>
      <c r="B120" s="204"/>
      <c r="C120" s="1"/>
      <c r="D120" s="1"/>
      <c r="E120" s="1"/>
      <c r="F120" s="1"/>
      <c r="G120" s="165"/>
      <c r="H120" s="131"/>
      <c r="I120" s="13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96"/>
      <c r="W120" s="52"/>
    </row>
    <row r="121" spans="1:26" x14ac:dyDescent="0.3">
      <c r="A121" s="9"/>
      <c r="B121" s="208"/>
      <c r="C121" s="172">
        <v>9</v>
      </c>
      <c r="D121" s="312" t="s">
        <v>163</v>
      </c>
      <c r="E121" s="312"/>
      <c r="F121" s="9"/>
      <c r="G121" s="171"/>
      <c r="H121" s="138"/>
      <c r="I121" s="138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193"/>
      <c r="W121" s="213"/>
      <c r="X121" s="137"/>
      <c r="Y121" s="137"/>
      <c r="Z121" s="137"/>
    </row>
    <row r="122" spans="1:26" ht="34.950000000000003" customHeight="1" x14ac:dyDescent="0.3">
      <c r="A122" s="179"/>
      <c r="B122" s="209">
        <v>27</v>
      </c>
      <c r="C122" s="180" t="s">
        <v>250</v>
      </c>
      <c r="D122" s="313" t="s">
        <v>251</v>
      </c>
      <c r="E122" s="313"/>
      <c r="F122" s="173" t="s">
        <v>90</v>
      </c>
      <c r="G122" s="175">
        <v>23.88</v>
      </c>
      <c r="H122" s="174"/>
      <c r="I122" s="174">
        <f>ROUND(G122*(H122),2)</f>
        <v>0</v>
      </c>
      <c r="J122" s="173">
        <f>ROUND(G122*(N122),2)</f>
        <v>762.73</v>
      </c>
      <c r="K122" s="178">
        <f>ROUND(G122*(O122),2)</f>
        <v>0</v>
      </c>
      <c r="L122" s="178">
        <f>ROUND(G122*(H122),2)</f>
        <v>0</v>
      </c>
      <c r="M122" s="178">
        <f>ROUND(G122*(H122),2)</f>
        <v>0</v>
      </c>
      <c r="N122" s="178">
        <v>31.94</v>
      </c>
      <c r="O122" s="178"/>
      <c r="P122" s="181">
        <v>0.71909999999999996</v>
      </c>
      <c r="Q122" s="181"/>
      <c r="R122" s="181">
        <v>0.71909999999999996</v>
      </c>
      <c r="S122" s="178">
        <f>ROUND(G122*(P122),3)</f>
        <v>17.172000000000001</v>
      </c>
      <c r="T122" s="178"/>
      <c r="U122" s="178"/>
      <c r="V122" s="194"/>
      <c r="W122" s="52"/>
      <c r="Z122">
        <v>0</v>
      </c>
    </row>
    <row r="123" spans="1:26" ht="25.05" customHeight="1" x14ac:dyDescent="0.3">
      <c r="A123" s="179"/>
      <c r="B123" s="209">
        <v>28</v>
      </c>
      <c r="C123" s="180" t="s">
        <v>252</v>
      </c>
      <c r="D123" s="313" t="s">
        <v>253</v>
      </c>
      <c r="E123" s="313"/>
      <c r="F123" s="173" t="s">
        <v>90</v>
      </c>
      <c r="G123" s="175">
        <v>23.88</v>
      </c>
      <c r="H123" s="174"/>
      <c r="I123" s="174">
        <f>ROUND(G123*(H123),2)</f>
        <v>0</v>
      </c>
      <c r="J123" s="173">
        <f>ROUND(G123*(N123),2)</f>
        <v>23.64</v>
      </c>
      <c r="K123" s="178">
        <f>ROUND(G123*(O123),2)</f>
        <v>0</v>
      </c>
      <c r="L123" s="178">
        <f>ROUND(G123*(H123),2)</f>
        <v>0</v>
      </c>
      <c r="M123" s="178"/>
      <c r="N123" s="178">
        <v>0.99</v>
      </c>
      <c r="O123" s="178"/>
      <c r="P123" s="181"/>
      <c r="Q123" s="181"/>
      <c r="R123" s="181"/>
      <c r="S123" s="178">
        <f>ROUND(G123*(P123),3)</f>
        <v>0</v>
      </c>
      <c r="T123" s="178"/>
      <c r="U123" s="178"/>
      <c r="V123" s="194"/>
      <c r="W123" s="52"/>
      <c r="Z123">
        <v>0</v>
      </c>
    </row>
    <row r="124" spans="1:26" ht="34.950000000000003" customHeight="1" x14ac:dyDescent="0.3">
      <c r="A124" s="179"/>
      <c r="B124" s="209">
        <v>29</v>
      </c>
      <c r="C124" s="180" t="s">
        <v>254</v>
      </c>
      <c r="D124" s="313" t="s">
        <v>255</v>
      </c>
      <c r="E124" s="313"/>
      <c r="F124" s="173" t="s">
        <v>102</v>
      </c>
      <c r="G124" s="175">
        <v>5.97</v>
      </c>
      <c r="H124" s="174"/>
      <c r="I124" s="174">
        <f>ROUND(G124*(H124),2)</f>
        <v>0</v>
      </c>
      <c r="J124" s="173">
        <f>ROUND(G124*(N124),2)</f>
        <v>652.64</v>
      </c>
      <c r="K124" s="178">
        <f>ROUND(G124*(O124),2)</f>
        <v>0</v>
      </c>
      <c r="L124" s="178">
        <f>ROUND(G124*(H124),2)</f>
        <v>0</v>
      </c>
      <c r="M124" s="178"/>
      <c r="N124" s="178">
        <v>109.32</v>
      </c>
      <c r="O124" s="178"/>
      <c r="P124" s="181"/>
      <c r="Q124" s="181"/>
      <c r="R124" s="181"/>
      <c r="S124" s="178">
        <f>ROUND(G124*(P124),3)</f>
        <v>0</v>
      </c>
      <c r="T124" s="178"/>
      <c r="U124" s="178"/>
      <c r="V124" s="194"/>
      <c r="W124" s="52"/>
      <c r="Z124">
        <v>0</v>
      </c>
    </row>
    <row r="125" spans="1:26" x14ac:dyDescent="0.3">
      <c r="A125" s="9"/>
      <c r="B125" s="208"/>
      <c r="C125" s="172">
        <v>9</v>
      </c>
      <c r="D125" s="312" t="s">
        <v>163</v>
      </c>
      <c r="E125" s="312"/>
      <c r="F125" s="9"/>
      <c r="G125" s="171"/>
      <c r="H125" s="138"/>
      <c r="I125" s="140">
        <f>ROUND((SUM(I121:I124))/1,2)</f>
        <v>0</v>
      </c>
      <c r="J125" s="9"/>
      <c r="K125" s="9"/>
      <c r="L125" s="9">
        <f>ROUND((SUM(L121:L124))/1,2)</f>
        <v>0</v>
      </c>
      <c r="M125" s="9">
        <f>ROUND((SUM(M121:M124))/1,2)</f>
        <v>0</v>
      </c>
      <c r="N125" s="9"/>
      <c r="O125" s="9"/>
      <c r="P125" s="9"/>
      <c r="Q125" s="9"/>
      <c r="R125" s="9"/>
      <c r="S125" s="9">
        <f>ROUND((SUM(S121:S124))/1,2)</f>
        <v>17.170000000000002</v>
      </c>
      <c r="T125" s="9"/>
      <c r="U125" s="9"/>
      <c r="V125" s="195">
        <f>ROUND((SUM(V121:V124))/1,2)</f>
        <v>0</v>
      </c>
      <c r="W125" s="213"/>
      <c r="X125" s="137"/>
      <c r="Y125" s="137"/>
      <c r="Z125" s="137"/>
    </row>
    <row r="126" spans="1:26" x14ac:dyDescent="0.3">
      <c r="A126" s="1"/>
      <c r="B126" s="204"/>
      <c r="C126" s="1"/>
      <c r="D126" s="1"/>
      <c r="E126" s="1"/>
      <c r="F126" s="1"/>
      <c r="G126" s="165"/>
      <c r="H126" s="131"/>
      <c r="I126" s="13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96"/>
      <c r="W126" s="52"/>
    </row>
    <row r="127" spans="1:26" x14ac:dyDescent="0.3">
      <c r="A127" s="9"/>
      <c r="B127" s="208"/>
      <c r="C127" s="9"/>
      <c r="D127" s="309" t="s">
        <v>62</v>
      </c>
      <c r="E127" s="309"/>
      <c r="F127" s="9"/>
      <c r="G127" s="171"/>
      <c r="H127" s="138"/>
      <c r="I127" s="140">
        <f>ROUND((SUM(I82:I126))/2,2)</f>
        <v>0</v>
      </c>
      <c r="J127" s="9"/>
      <c r="K127" s="9"/>
      <c r="L127" s="138">
        <f>ROUND((SUM(L82:L126))/2,2)</f>
        <v>0</v>
      </c>
      <c r="M127" s="138">
        <f>ROUND((SUM(M82:M126))/2,2)</f>
        <v>0</v>
      </c>
      <c r="N127" s="9"/>
      <c r="O127" s="9"/>
      <c r="P127" s="188"/>
      <c r="Q127" s="9"/>
      <c r="R127" s="9"/>
      <c r="S127" s="188">
        <f>ROUND((SUM(S82:S126))/2,2)</f>
        <v>52.26</v>
      </c>
      <c r="T127" s="9"/>
      <c r="U127" s="9"/>
      <c r="V127" s="195">
        <f>ROUND((SUM(V82:V126))/2,2)</f>
        <v>0</v>
      </c>
      <c r="W127" s="52"/>
    </row>
    <row r="128" spans="1:26" x14ac:dyDescent="0.3">
      <c r="A128" s="1"/>
      <c r="B128" s="204"/>
      <c r="C128" s="1"/>
      <c r="D128" s="1"/>
      <c r="E128" s="1"/>
      <c r="F128" s="1"/>
      <c r="G128" s="165"/>
      <c r="H128" s="131"/>
      <c r="I128" s="13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96"/>
      <c r="W128" s="52"/>
    </row>
    <row r="129" spans="1:26" x14ac:dyDescent="0.3">
      <c r="A129" s="9"/>
      <c r="B129" s="208"/>
      <c r="C129" s="9"/>
      <c r="D129" s="309" t="s">
        <v>210</v>
      </c>
      <c r="E129" s="309"/>
      <c r="F129" s="9"/>
      <c r="G129" s="171"/>
      <c r="H129" s="138"/>
      <c r="I129" s="138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193"/>
      <c r="W129" s="213"/>
      <c r="X129" s="137"/>
      <c r="Y129" s="137"/>
      <c r="Z129" s="137"/>
    </row>
    <row r="130" spans="1:26" x14ac:dyDescent="0.3">
      <c r="A130" s="9"/>
      <c r="B130" s="208"/>
      <c r="C130" s="172">
        <v>711</v>
      </c>
      <c r="D130" s="312" t="s">
        <v>256</v>
      </c>
      <c r="E130" s="312"/>
      <c r="F130" s="9"/>
      <c r="G130" s="171"/>
      <c r="H130" s="138"/>
      <c r="I130" s="138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193"/>
      <c r="W130" s="213"/>
      <c r="X130" s="137"/>
      <c r="Y130" s="137"/>
      <c r="Z130" s="137"/>
    </row>
    <row r="131" spans="1:26" ht="25.05" customHeight="1" x14ac:dyDescent="0.3">
      <c r="A131" s="179"/>
      <c r="B131" s="209">
        <v>30</v>
      </c>
      <c r="C131" s="180" t="s">
        <v>257</v>
      </c>
      <c r="D131" s="313" t="s">
        <v>258</v>
      </c>
      <c r="E131" s="313"/>
      <c r="F131" s="173" t="s">
        <v>87</v>
      </c>
      <c r="G131" s="175">
        <v>25.13</v>
      </c>
      <c r="H131" s="174"/>
      <c r="I131" s="174">
        <f>ROUND(G131*(H131),2)</f>
        <v>0</v>
      </c>
      <c r="J131" s="173">
        <f>ROUND(G131*(N131),2)</f>
        <v>4.7699999999999996</v>
      </c>
      <c r="K131" s="178">
        <f>ROUND(G131*(O131),2)</f>
        <v>0</v>
      </c>
      <c r="L131" s="178">
        <f>ROUND(G131*(H131),2)</f>
        <v>0</v>
      </c>
      <c r="M131" s="178"/>
      <c r="N131" s="178">
        <v>0.19</v>
      </c>
      <c r="O131" s="178"/>
      <c r="P131" s="181"/>
      <c r="Q131" s="181"/>
      <c r="R131" s="181"/>
      <c r="S131" s="178">
        <f>ROUND(G131*(P131),3)</f>
        <v>0</v>
      </c>
      <c r="T131" s="178"/>
      <c r="U131" s="178"/>
      <c r="V131" s="194"/>
      <c r="W131" s="52"/>
      <c r="Z131">
        <v>0</v>
      </c>
    </row>
    <row r="132" spans="1:26" ht="34.950000000000003" customHeight="1" x14ac:dyDescent="0.3">
      <c r="A132" s="179"/>
      <c r="B132" s="210">
        <v>31</v>
      </c>
      <c r="C132" s="186" t="s">
        <v>259</v>
      </c>
      <c r="D132" s="311" t="s">
        <v>346</v>
      </c>
      <c r="E132" s="311"/>
      <c r="F132" s="182" t="s">
        <v>87</v>
      </c>
      <c r="G132" s="183">
        <v>25.13</v>
      </c>
      <c r="H132" s="184"/>
      <c r="I132" s="184">
        <f>ROUND(G132*(H132),2)</f>
        <v>0</v>
      </c>
      <c r="J132" s="182">
        <f>ROUND(G132*(N132),2)</f>
        <v>160.83000000000001</v>
      </c>
      <c r="K132" s="185">
        <f>ROUND(G132*(O132),2)</f>
        <v>0</v>
      </c>
      <c r="L132" s="185"/>
      <c r="M132" s="185">
        <f>ROUND(G132*(H132),2)</f>
        <v>0</v>
      </c>
      <c r="N132" s="185">
        <v>6.4</v>
      </c>
      <c r="O132" s="185"/>
      <c r="P132" s="187"/>
      <c r="Q132" s="187"/>
      <c r="R132" s="187"/>
      <c r="S132" s="185">
        <f>ROUND(G132*(P132),3)</f>
        <v>0</v>
      </c>
      <c r="T132" s="185"/>
      <c r="U132" s="185"/>
      <c r="V132" s="197"/>
      <c r="W132" s="52"/>
      <c r="Z132">
        <v>0</v>
      </c>
    </row>
    <row r="133" spans="1:26" ht="25.05" customHeight="1" x14ac:dyDescent="0.3">
      <c r="A133" s="179"/>
      <c r="B133" s="210">
        <v>32</v>
      </c>
      <c r="C133" s="186" t="s">
        <v>260</v>
      </c>
      <c r="D133" s="311" t="s">
        <v>347</v>
      </c>
      <c r="E133" s="311"/>
      <c r="F133" s="182" t="s">
        <v>143</v>
      </c>
      <c r="G133" s="183">
        <v>1</v>
      </c>
      <c r="H133" s="184"/>
      <c r="I133" s="184">
        <f>ROUND(G133*(H133),2)</f>
        <v>0</v>
      </c>
      <c r="J133" s="182">
        <f>ROUND(G133*(N133),2)</f>
        <v>4193.1899999999996</v>
      </c>
      <c r="K133" s="185">
        <f>ROUND(G133*(O133),2)</f>
        <v>0</v>
      </c>
      <c r="L133" s="185"/>
      <c r="M133" s="185">
        <f>ROUND(G133*(H133),2)</f>
        <v>0</v>
      </c>
      <c r="N133" s="185">
        <v>4193.1899999999996</v>
      </c>
      <c r="O133" s="185"/>
      <c r="P133" s="187"/>
      <c r="Q133" s="187"/>
      <c r="R133" s="187"/>
      <c r="S133" s="185">
        <f>ROUND(G133*(P133),3)</f>
        <v>0</v>
      </c>
      <c r="T133" s="185"/>
      <c r="U133" s="185"/>
      <c r="V133" s="197"/>
      <c r="W133" s="52"/>
      <c r="Z133">
        <v>0</v>
      </c>
    </row>
    <row r="134" spans="1:26" ht="37.200000000000003" customHeight="1" x14ac:dyDescent="0.3">
      <c r="A134" s="179"/>
      <c r="B134" s="210">
        <v>33</v>
      </c>
      <c r="C134" s="186" t="s">
        <v>261</v>
      </c>
      <c r="D134" s="311" t="s">
        <v>348</v>
      </c>
      <c r="E134" s="311"/>
      <c r="F134" s="182" t="s">
        <v>87</v>
      </c>
      <c r="G134" s="183">
        <v>25.13</v>
      </c>
      <c r="H134" s="184"/>
      <c r="I134" s="184">
        <f>ROUND(G134*(H134),2)</f>
        <v>0</v>
      </c>
      <c r="J134" s="182">
        <f>ROUND(G134*(N134),2)</f>
        <v>25.13</v>
      </c>
      <c r="K134" s="185">
        <f>ROUND(G134*(O134),2)</f>
        <v>0</v>
      </c>
      <c r="L134" s="185"/>
      <c r="M134" s="185">
        <f>ROUND(G134*(H134),2)</f>
        <v>0</v>
      </c>
      <c r="N134" s="185">
        <v>1</v>
      </c>
      <c r="O134" s="185"/>
      <c r="P134" s="187"/>
      <c r="Q134" s="187"/>
      <c r="R134" s="187"/>
      <c r="S134" s="185">
        <f>ROUND(G134*(P134),3)</f>
        <v>0</v>
      </c>
      <c r="T134" s="185"/>
      <c r="U134" s="185"/>
      <c r="V134" s="197"/>
      <c r="W134" s="52"/>
      <c r="Z134">
        <v>0</v>
      </c>
    </row>
    <row r="135" spans="1:26" x14ac:dyDescent="0.3">
      <c r="A135" s="9"/>
      <c r="B135" s="208"/>
      <c r="C135" s="172">
        <v>711</v>
      </c>
      <c r="D135" s="312" t="s">
        <v>256</v>
      </c>
      <c r="E135" s="312"/>
      <c r="F135" s="9"/>
      <c r="G135" s="171"/>
      <c r="H135" s="138"/>
      <c r="I135" s="140">
        <f>ROUND((SUM(I130:I134))/1,2)</f>
        <v>0</v>
      </c>
      <c r="J135" s="9"/>
      <c r="K135" s="9"/>
      <c r="L135" s="9">
        <f>ROUND((SUM(L130:L134))/1,2)</f>
        <v>0</v>
      </c>
      <c r="M135" s="9">
        <f>ROUND((SUM(M130:M134))/1,2)</f>
        <v>0</v>
      </c>
      <c r="N135" s="9"/>
      <c r="O135" s="9"/>
      <c r="P135" s="188"/>
      <c r="Q135" s="1"/>
      <c r="R135" s="1"/>
      <c r="S135" s="188">
        <f>ROUND((SUM(S130:S134))/1,2)</f>
        <v>0</v>
      </c>
      <c r="T135" s="2"/>
      <c r="U135" s="2"/>
      <c r="V135" s="195">
        <f>ROUND((SUM(V130:V134))/1,2)</f>
        <v>0</v>
      </c>
      <c r="W135" s="52"/>
    </row>
    <row r="136" spans="1:26" x14ac:dyDescent="0.3">
      <c r="A136" s="1"/>
      <c r="B136" s="204"/>
      <c r="C136" s="1"/>
      <c r="D136" s="1"/>
      <c r="E136" s="1"/>
      <c r="F136" s="1"/>
      <c r="G136" s="165"/>
      <c r="H136" s="131"/>
      <c r="I136" s="13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96"/>
      <c r="W136" s="52"/>
    </row>
    <row r="137" spans="1:26" x14ac:dyDescent="0.3">
      <c r="A137" s="9"/>
      <c r="B137" s="208"/>
      <c r="C137" s="9"/>
      <c r="D137" s="309" t="s">
        <v>210</v>
      </c>
      <c r="E137" s="309"/>
      <c r="F137" s="9"/>
      <c r="G137" s="171"/>
      <c r="H137" s="138"/>
      <c r="I137" s="140">
        <f>ROUND((SUM(I129:I136))/2,2)</f>
        <v>0</v>
      </c>
      <c r="J137" s="9"/>
      <c r="K137" s="9"/>
      <c r="L137" s="9">
        <f>ROUND((SUM(L129:L136))/2,2)</f>
        <v>0</v>
      </c>
      <c r="M137" s="9">
        <f>ROUND((SUM(M129:M136))/2,2)</f>
        <v>0</v>
      </c>
      <c r="N137" s="9"/>
      <c r="O137" s="9"/>
      <c r="P137" s="188"/>
      <c r="Q137" s="1"/>
      <c r="R137" s="1"/>
      <c r="S137" s="188">
        <f>ROUND((SUM(S129:S136))/2,2)</f>
        <v>0</v>
      </c>
      <c r="T137" s="1"/>
      <c r="U137" s="1"/>
      <c r="V137" s="195">
        <f>ROUND((SUM(V129:V136))/2,2)</f>
        <v>0</v>
      </c>
      <c r="W137" s="52"/>
    </row>
    <row r="138" spans="1:26" x14ac:dyDescent="0.3">
      <c r="A138" s="1"/>
      <c r="B138" s="211"/>
      <c r="C138" s="189"/>
      <c r="D138" s="310" t="s">
        <v>68</v>
      </c>
      <c r="E138" s="310"/>
      <c r="F138" s="189"/>
      <c r="G138" s="190"/>
      <c r="H138" s="191"/>
      <c r="I138" s="191">
        <f>ROUND((SUM(I82:I137))/3,2)</f>
        <v>0</v>
      </c>
      <c r="J138" s="189"/>
      <c r="K138" s="189">
        <f>ROUND((SUM(K82:K137))/3,2)</f>
        <v>0</v>
      </c>
      <c r="L138" s="189">
        <f>ROUND((SUM(L82:L137))/3,2)</f>
        <v>0</v>
      </c>
      <c r="M138" s="189">
        <f>ROUND((SUM(M82:M137))/3,2)</f>
        <v>0</v>
      </c>
      <c r="N138" s="189"/>
      <c r="O138" s="189"/>
      <c r="P138" s="190"/>
      <c r="Q138" s="189"/>
      <c r="R138" s="189"/>
      <c r="S138" s="190">
        <f>ROUND((SUM(S82:S137))/3,2)</f>
        <v>52.26</v>
      </c>
      <c r="T138" s="189"/>
      <c r="U138" s="189"/>
      <c r="V138" s="198">
        <f>ROUND((SUM(V82:V137))/3,2)</f>
        <v>0</v>
      </c>
      <c r="W138" s="52"/>
      <c r="Y138">
        <f>(SUM(Y82:Y137))</f>
        <v>0</v>
      </c>
      <c r="Z138">
        <f>(SUM(Z82:Z137))</f>
        <v>0</v>
      </c>
    </row>
  </sheetData>
  <mergeCells count="101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3:E73"/>
    <mergeCell ref="B74:E74"/>
    <mergeCell ref="B75:E75"/>
    <mergeCell ref="I73:P73"/>
    <mergeCell ref="D82:E82"/>
    <mergeCell ref="D83:E83"/>
    <mergeCell ref="B61:D61"/>
    <mergeCell ref="B63:D63"/>
    <mergeCell ref="B64:D64"/>
    <mergeCell ref="B65:D65"/>
    <mergeCell ref="B67:D67"/>
    <mergeCell ref="B71:V71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  <mergeCell ref="D88:E88"/>
    <mergeCell ref="D89:E89"/>
    <mergeCell ref="D102:E102"/>
    <mergeCell ref="D103:E103"/>
    <mergeCell ref="D105:E105"/>
    <mergeCell ref="D106:E106"/>
    <mergeCell ref="D107:E107"/>
    <mergeCell ref="D108:E108"/>
    <mergeCell ref="D96:E96"/>
    <mergeCell ref="D97:E97"/>
    <mergeCell ref="D98:E98"/>
    <mergeCell ref="D99:E99"/>
    <mergeCell ref="D100:E100"/>
    <mergeCell ref="D101:E101"/>
    <mergeCell ref="D117:E117"/>
    <mergeCell ref="D118:E118"/>
    <mergeCell ref="D119:E119"/>
    <mergeCell ref="D121:E121"/>
    <mergeCell ref="D122:E122"/>
    <mergeCell ref="D123:E123"/>
    <mergeCell ref="D110:E110"/>
    <mergeCell ref="D111:E111"/>
    <mergeCell ref="D112:E112"/>
    <mergeCell ref="D113:E113"/>
    <mergeCell ref="D114:E114"/>
    <mergeCell ref="D116:E116"/>
    <mergeCell ref="D132:E132"/>
    <mergeCell ref="D133:E133"/>
    <mergeCell ref="D134:E134"/>
    <mergeCell ref="D135:E135"/>
    <mergeCell ref="D137:E137"/>
    <mergeCell ref="D138:E138"/>
    <mergeCell ref="D124:E124"/>
    <mergeCell ref="D125:E125"/>
    <mergeCell ref="D127:E127"/>
    <mergeCell ref="D129:E129"/>
    <mergeCell ref="D130:E130"/>
    <mergeCell ref="D131:E131"/>
  </mergeCells>
  <hyperlinks>
    <hyperlink ref="B1:C1" location="A2:A2" tooltip="Klikni na prechod ku Kryciemu listu..." display="Krycí list rozpočtu" xr:uid="{0FBE91BB-2CCB-4370-87A8-84F56125B6A3}"/>
    <hyperlink ref="E1:F1" location="A54:A54" tooltip="Klikni na prechod ku rekapitulácii..." display="Rekapitulácia rozpočtu" xr:uid="{214C14A2-178F-4AF4-9268-203753968A6A}"/>
    <hyperlink ref="H1:I1" location="B81:B81" tooltip="Klikni na prechod ku Rozpočet..." display="Rozpočet" xr:uid="{0C623212-E71F-45C6-A52F-2B5E74D7EF28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Vodozádržný systém pri Mestskom úrade Strážske / Jazierko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53589-F19E-4E2F-82CB-0AB864B03541}">
  <dimension ref="A1:AA122"/>
  <sheetViews>
    <sheetView workbookViewId="0">
      <pane ySplit="1" topLeftCell="A68" activePane="bottomLeft" state="frozen"/>
      <selection pane="bottomLeft" activeCell="H118" sqref="H83:H11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8.21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18</v>
      </c>
      <c r="C1" s="327"/>
      <c r="D1" s="11"/>
      <c r="E1" s="377" t="s">
        <v>0</v>
      </c>
      <c r="F1" s="378"/>
      <c r="G1" s="12"/>
      <c r="H1" s="326" t="s">
        <v>69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18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262</v>
      </c>
      <c r="C4" s="31"/>
      <c r="D4" s="24"/>
      <c r="E4" s="24"/>
      <c r="F4" s="43" t="s">
        <v>20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21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22</v>
      </c>
      <c r="C6" s="31"/>
      <c r="D6" s="43" t="s">
        <v>23</v>
      </c>
      <c r="E6" s="24"/>
      <c r="F6" s="43" t="s">
        <v>24</v>
      </c>
      <c r="G6" s="43" t="s">
        <v>25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26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29</v>
      </c>
      <c r="C8" s="45"/>
      <c r="D8" s="27"/>
      <c r="E8" s="27"/>
      <c r="F8" s="49" t="s">
        <v>30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27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29</v>
      </c>
      <c r="C10" s="31"/>
      <c r="D10" s="24"/>
      <c r="E10" s="24"/>
      <c r="F10" s="43" t="s">
        <v>30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28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29</v>
      </c>
      <c r="C12" s="31"/>
      <c r="D12" s="24"/>
      <c r="E12" s="24"/>
      <c r="F12" s="43" t="s">
        <v>30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70" t="s">
        <v>37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31</v>
      </c>
      <c r="C15" s="62">
        <f>'SO 15639'!E60</f>
        <v>0</v>
      </c>
      <c r="D15" s="57">
        <f>'SO 15639'!F60</f>
        <v>0</v>
      </c>
      <c r="E15" s="66">
        <f>'SO 15639'!G60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32</v>
      </c>
      <c r="C16" s="90"/>
      <c r="D16" s="91"/>
      <c r="E16" s="92"/>
      <c r="F16" s="373" t="s">
        <v>38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(SUM(Z81:Z121))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33</v>
      </c>
      <c r="C17" s="62">
        <f>'SO 15639'!E64</f>
        <v>0</v>
      </c>
      <c r="D17" s="57">
        <f>'SO 15639'!F64</f>
        <v>0</v>
      </c>
      <c r="E17" s="66">
        <f>'SO 15639'!G64</f>
        <v>0</v>
      </c>
      <c r="F17" s="374" t="s">
        <v>39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(SUM(Y81:Y121))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34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35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36</v>
      </c>
      <c r="C20" s="56"/>
      <c r="D20" s="93"/>
      <c r="E20" s="94">
        <f>SUM(E15:E19)</f>
        <v>0</v>
      </c>
      <c r="F20" s="348" t="s">
        <v>36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45</v>
      </c>
      <c r="C21" s="50"/>
      <c r="D21" s="89"/>
      <c r="E21" s="68">
        <f>((E15*U22*0)+(E16*V22*0)+(E17*W22*0))/100</f>
        <v>0</v>
      </c>
      <c r="F21" s="363" t="s">
        <v>48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46</v>
      </c>
      <c r="C22" s="33"/>
      <c r="D22" s="70"/>
      <c r="E22" s="69">
        <f>((E15*U23*0)+(E16*V23*0)+(E17*W23*0))/100</f>
        <v>0</v>
      </c>
      <c r="F22" s="363" t="s">
        <v>49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0"/>
      <c r="E23" s="69">
        <f>((E15*U24*0)+(E16*V24*0)+(E17*W24*0))/100</f>
        <v>0</v>
      </c>
      <c r="F23" s="363" t="s">
        <v>50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36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56</v>
      </c>
      <c r="C26" s="96"/>
      <c r="D26" s="98"/>
      <c r="E26" s="104"/>
      <c r="F26" s="348" t="s">
        <v>40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41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42</v>
      </c>
      <c r="G28" s="354"/>
      <c r="H28" s="214">
        <f>P27-SUM('SO 15639'!K81:'SO 15639'!K121)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43</v>
      </c>
      <c r="G29" s="356"/>
      <c r="H29" s="32">
        <f>SUM('SO 15639'!K81:'SO 15639'!K121)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44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54</v>
      </c>
      <c r="C32" s="100"/>
      <c r="D32" s="18"/>
      <c r="E32" s="109" t="s">
        <v>55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26</v>
      </c>
      <c r="C46" s="315"/>
      <c r="D46" s="315"/>
      <c r="E46" s="316"/>
      <c r="F46" s="341" t="s">
        <v>23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27</v>
      </c>
      <c r="C47" s="315"/>
      <c r="D47" s="315"/>
      <c r="E47" s="316"/>
      <c r="F47" s="341" t="s">
        <v>21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28</v>
      </c>
      <c r="C48" s="315"/>
      <c r="D48" s="315"/>
      <c r="E48" s="316"/>
      <c r="F48" s="341" t="s">
        <v>60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262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57</v>
      </c>
      <c r="C54" s="337"/>
      <c r="D54" s="127"/>
      <c r="E54" s="127" t="s">
        <v>51</v>
      </c>
      <c r="F54" s="127" t="s">
        <v>52</v>
      </c>
      <c r="G54" s="127" t="s">
        <v>36</v>
      </c>
      <c r="H54" s="127" t="s">
        <v>58</v>
      </c>
      <c r="I54" s="127" t="s">
        <v>59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62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63</v>
      </c>
      <c r="C56" s="333"/>
      <c r="D56" s="333"/>
      <c r="E56" s="138">
        <f>'SO 15639'!L88</f>
        <v>0</v>
      </c>
      <c r="F56" s="138">
        <f>'SO 15639'!M88</f>
        <v>0</v>
      </c>
      <c r="G56" s="138">
        <f>'SO 15639'!I88</f>
        <v>0</v>
      </c>
      <c r="H56" s="139">
        <f>'SO 15639'!S88</f>
        <v>0</v>
      </c>
      <c r="I56" s="139">
        <f>'SO 15639'!V88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64</v>
      </c>
      <c r="C57" s="333"/>
      <c r="D57" s="333"/>
      <c r="E57" s="138">
        <f>'SO 15639'!L92</f>
        <v>0</v>
      </c>
      <c r="F57" s="138">
        <f>'SO 15639'!M92</f>
        <v>0</v>
      </c>
      <c r="G57" s="138">
        <f>'SO 15639'!I92</f>
        <v>0</v>
      </c>
      <c r="H57" s="139">
        <f>'SO 15639'!S92</f>
        <v>13.61</v>
      </c>
      <c r="I57" s="139">
        <f>'SO 15639'!V92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65</v>
      </c>
      <c r="C58" s="333"/>
      <c r="D58" s="333"/>
      <c r="E58" s="138">
        <f>'SO 15639'!L107</f>
        <v>0</v>
      </c>
      <c r="F58" s="138">
        <f>'SO 15639'!M107</f>
        <v>0</v>
      </c>
      <c r="G58" s="138">
        <f>'SO 15639'!I107</f>
        <v>0</v>
      </c>
      <c r="H58" s="139">
        <f>'SO 15639'!S107</f>
        <v>0.43</v>
      </c>
      <c r="I58" s="139">
        <f>'SO 15639'!V107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32" t="s">
        <v>67</v>
      </c>
      <c r="C59" s="333"/>
      <c r="D59" s="333"/>
      <c r="E59" s="138">
        <f>'SO 15639'!L111</f>
        <v>0</v>
      </c>
      <c r="F59" s="138">
        <f>'SO 15639'!M111</f>
        <v>0</v>
      </c>
      <c r="G59" s="138">
        <f>'SO 15639'!I111</f>
        <v>0</v>
      </c>
      <c r="H59" s="139">
        <f>'SO 15639'!S111</f>
        <v>0</v>
      </c>
      <c r="I59" s="139">
        <f>'SO 15639'!V111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1" t="s">
        <v>62</v>
      </c>
      <c r="C60" s="309"/>
      <c r="D60" s="309"/>
      <c r="E60" s="140">
        <f>'SO 15639'!L113</f>
        <v>0</v>
      </c>
      <c r="F60" s="140">
        <f>'SO 15639'!M113</f>
        <v>0</v>
      </c>
      <c r="G60" s="140">
        <f>'SO 15639'!I113</f>
        <v>0</v>
      </c>
      <c r="H60" s="141">
        <f>'SO 15639'!S113</f>
        <v>14.04</v>
      </c>
      <c r="I60" s="141">
        <f>'SO 15639'!V113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21" t="s">
        <v>263</v>
      </c>
      <c r="C62" s="309"/>
      <c r="D62" s="309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3"/>
      <c r="X62" s="137"/>
      <c r="Y62" s="137"/>
      <c r="Z62" s="137"/>
    </row>
    <row r="63" spans="1:26" x14ac:dyDescent="0.3">
      <c r="A63" s="9"/>
      <c r="B63" s="332" t="s">
        <v>264</v>
      </c>
      <c r="C63" s="333"/>
      <c r="D63" s="333"/>
      <c r="E63" s="138">
        <f>'SO 15639'!L119</f>
        <v>0</v>
      </c>
      <c r="F63" s="138">
        <f>'SO 15639'!M119</f>
        <v>0</v>
      </c>
      <c r="G63" s="138">
        <f>'SO 15639'!I119</f>
        <v>0</v>
      </c>
      <c r="H63" s="139">
        <f>'SO 15639'!S119</f>
        <v>0</v>
      </c>
      <c r="I63" s="139">
        <f>'SO 15639'!V119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3"/>
      <c r="X63" s="137"/>
      <c r="Y63" s="137"/>
      <c r="Z63" s="137"/>
    </row>
    <row r="64" spans="1:26" x14ac:dyDescent="0.3">
      <c r="A64" s="9"/>
      <c r="B64" s="321" t="s">
        <v>263</v>
      </c>
      <c r="C64" s="309"/>
      <c r="D64" s="309"/>
      <c r="E64" s="140">
        <f>'SO 15639'!L121</f>
        <v>0</v>
      </c>
      <c r="F64" s="140">
        <f>'SO 15639'!M121</f>
        <v>0</v>
      </c>
      <c r="G64" s="140">
        <f>'SO 15639'!I121</f>
        <v>0</v>
      </c>
      <c r="H64" s="141">
        <f>'SO 15639'!S121</f>
        <v>0</v>
      </c>
      <c r="I64" s="141">
        <f>'SO 15639'!V121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3"/>
      <c r="X64" s="137"/>
      <c r="Y64" s="137"/>
      <c r="Z64" s="137"/>
    </row>
    <row r="65" spans="1:26" x14ac:dyDescent="0.3">
      <c r="A65" s="1"/>
      <c r="B65" s="204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22" t="s">
        <v>68</v>
      </c>
      <c r="C66" s="323"/>
      <c r="D66" s="323"/>
      <c r="E66" s="144">
        <f>'SO 15639'!L122</f>
        <v>0</v>
      </c>
      <c r="F66" s="144">
        <f>'SO 15639'!M122</f>
        <v>0</v>
      </c>
      <c r="G66" s="144">
        <f>'SO 15639'!I122</f>
        <v>0</v>
      </c>
      <c r="H66" s="145">
        <f>'SO 15639'!S122</f>
        <v>14.04</v>
      </c>
      <c r="I66" s="145">
        <f>'SO 15639'!V122</f>
        <v>0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3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24" t="s">
        <v>69</v>
      </c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325"/>
      <c r="U70" s="325"/>
      <c r="V70" s="325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199"/>
      <c r="B72" s="328" t="s">
        <v>26</v>
      </c>
      <c r="C72" s="329"/>
      <c r="D72" s="329"/>
      <c r="E72" s="330"/>
      <c r="F72" s="166"/>
      <c r="G72" s="166"/>
      <c r="H72" s="167" t="s">
        <v>80</v>
      </c>
      <c r="I72" s="317" t="s">
        <v>81</v>
      </c>
      <c r="J72" s="318"/>
      <c r="K72" s="318"/>
      <c r="L72" s="318"/>
      <c r="M72" s="318"/>
      <c r="N72" s="318"/>
      <c r="O72" s="318"/>
      <c r="P72" s="319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199"/>
      <c r="B73" s="314" t="s">
        <v>27</v>
      </c>
      <c r="C73" s="315"/>
      <c r="D73" s="315"/>
      <c r="E73" s="316"/>
      <c r="F73" s="162"/>
      <c r="G73" s="162"/>
      <c r="H73" s="163" t="s">
        <v>21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99"/>
      <c r="B74" s="314" t="s">
        <v>28</v>
      </c>
      <c r="C74" s="315"/>
      <c r="D74" s="315"/>
      <c r="E74" s="316"/>
      <c r="F74" s="162"/>
      <c r="G74" s="162"/>
      <c r="H74" s="163" t="s">
        <v>82</v>
      </c>
      <c r="I74" s="163" t="s">
        <v>25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3" t="s">
        <v>83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3" t="s">
        <v>262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5" t="s">
        <v>61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6" t="s">
        <v>70</v>
      </c>
      <c r="C80" s="127" t="s">
        <v>71</v>
      </c>
      <c r="D80" s="127" t="s">
        <v>72</v>
      </c>
      <c r="E80" s="155"/>
      <c r="F80" s="155" t="s">
        <v>73</v>
      </c>
      <c r="G80" s="155" t="s">
        <v>74</v>
      </c>
      <c r="H80" s="156" t="s">
        <v>75</v>
      </c>
      <c r="I80" s="156" t="s">
        <v>76</v>
      </c>
      <c r="J80" s="156"/>
      <c r="K80" s="156"/>
      <c r="L80" s="156"/>
      <c r="M80" s="156"/>
      <c r="N80" s="156"/>
      <c r="O80" s="156"/>
      <c r="P80" s="156" t="s">
        <v>77</v>
      </c>
      <c r="Q80" s="157"/>
      <c r="R80" s="157"/>
      <c r="S80" s="127" t="s">
        <v>78</v>
      </c>
      <c r="T80" s="158"/>
      <c r="U80" s="158"/>
      <c r="V80" s="127" t="s">
        <v>79</v>
      </c>
      <c r="W80" s="52"/>
    </row>
    <row r="81" spans="1:26" x14ac:dyDescent="0.3">
      <c r="A81" s="9"/>
      <c r="B81" s="207"/>
      <c r="C81" s="169"/>
      <c r="D81" s="320" t="s">
        <v>62</v>
      </c>
      <c r="E81" s="320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2"/>
      <c r="W81" s="213"/>
      <c r="X81" s="137"/>
      <c r="Y81" s="137"/>
      <c r="Z81" s="137"/>
    </row>
    <row r="82" spans="1:26" x14ac:dyDescent="0.3">
      <c r="A82" s="9"/>
      <c r="B82" s="208"/>
      <c r="C82" s="172">
        <v>1</v>
      </c>
      <c r="D82" s="312" t="s">
        <v>84</v>
      </c>
      <c r="E82" s="312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3"/>
      <c r="W82" s="213"/>
      <c r="X82" s="137"/>
      <c r="Y82" s="137"/>
      <c r="Z82" s="137"/>
    </row>
    <row r="83" spans="1:26" ht="25.05" customHeight="1" x14ac:dyDescent="0.3">
      <c r="A83" s="179"/>
      <c r="B83" s="209">
        <v>1</v>
      </c>
      <c r="C83" s="180" t="s">
        <v>265</v>
      </c>
      <c r="D83" s="313" t="s">
        <v>266</v>
      </c>
      <c r="E83" s="313"/>
      <c r="F83" s="174" t="s">
        <v>102</v>
      </c>
      <c r="G83" s="175">
        <v>25.2</v>
      </c>
      <c r="H83" s="174"/>
      <c r="I83" s="174">
        <f>ROUND(G83*(H83),2)</f>
        <v>0</v>
      </c>
      <c r="J83" s="176">
        <f>ROUND(G83*(N83),2)</f>
        <v>820.51</v>
      </c>
      <c r="K83" s="177">
        <f>ROUND(G83*(O83),2)</f>
        <v>0</v>
      </c>
      <c r="L83" s="177">
        <f>ROUND(G83*(H83),2)</f>
        <v>0</v>
      </c>
      <c r="M83" s="177"/>
      <c r="N83" s="177">
        <v>32.56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4"/>
      <c r="W83" s="52"/>
      <c r="Z83">
        <v>0</v>
      </c>
    </row>
    <row r="84" spans="1:26" ht="34.950000000000003" customHeight="1" x14ac:dyDescent="0.3">
      <c r="A84" s="179"/>
      <c r="B84" s="209">
        <v>2</v>
      </c>
      <c r="C84" s="180" t="s">
        <v>267</v>
      </c>
      <c r="D84" s="313" t="s">
        <v>268</v>
      </c>
      <c r="E84" s="313"/>
      <c r="F84" s="174" t="s">
        <v>102</v>
      </c>
      <c r="G84" s="175">
        <v>15.12</v>
      </c>
      <c r="H84" s="174"/>
      <c r="I84" s="174">
        <f>ROUND(G84*(H84),2)</f>
        <v>0</v>
      </c>
      <c r="J84" s="176">
        <f>ROUND(G84*(N84),2)</f>
        <v>139.26</v>
      </c>
      <c r="K84" s="177">
        <f>ROUND(G84*(O84),2)</f>
        <v>0</v>
      </c>
      <c r="L84" s="177">
        <f>ROUND(G84*(H84),2)</f>
        <v>0</v>
      </c>
      <c r="M84" s="177"/>
      <c r="N84" s="177">
        <v>9.2100000000000009</v>
      </c>
      <c r="O84" s="177"/>
      <c r="P84" s="181"/>
      <c r="Q84" s="181"/>
      <c r="R84" s="181"/>
      <c r="S84" s="178">
        <f>ROUND(G84*(P84),3)</f>
        <v>0</v>
      </c>
      <c r="T84" s="178"/>
      <c r="U84" s="178"/>
      <c r="V84" s="194"/>
      <c r="W84" s="52"/>
      <c r="Z84">
        <v>0</v>
      </c>
    </row>
    <row r="85" spans="1:26" ht="25.05" customHeight="1" x14ac:dyDescent="0.3">
      <c r="A85" s="179"/>
      <c r="B85" s="209">
        <v>3</v>
      </c>
      <c r="C85" s="180" t="s">
        <v>218</v>
      </c>
      <c r="D85" s="313" t="s">
        <v>219</v>
      </c>
      <c r="E85" s="313"/>
      <c r="F85" s="174" t="s">
        <v>102</v>
      </c>
      <c r="G85" s="175">
        <v>25.2</v>
      </c>
      <c r="H85" s="174"/>
      <c r="I85" s="174">
        <f>ROUND(G85*(H85),2)</f>
        <v>0</v>
      </c>
      <c r="J85" s="176">
        <f>ROUND(G85*(N85),2)</f>
        <v>42.34</v>
      </c>
      <c r="K85" s="177">
        <f>ROUND(G85*(O85),2)</f>
        <v>0</v>
      </c>
      <c r="L85" s="177">
        <f>ROUND(G85*(H85),2)</f>
        <v>0</v>
      </c>
      <c r="M85" s="177"/>
      <c r="N85" s="177">
        <v>1.6800000000000002</v>
      </c>
      <c r="O85" s="177"/>
      <c r="P85" s="181"/>
      <c r="Q85" s="181"/>
      <c r="R85" s="181"/>
      <c r="S85" s="178">
        <f>ROUND(G85*(P85),3)</f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4</v>
      </c>
      <c r="C86" s="180" t="s">
        <v>220</v>
      </c>
      <c r="D86" s="313" t="s">
        <v>221</v>
      </c>
      <c r="E86" s="313"/>
      <c r="F86" s="174" t="s">
        <v>102</v>
      </c>
      <c r="G86" s="175">
        <v>25.2</v>
      </c>
      <c r="H86" s="174"/>
      <c r="I86" s="174">
        <f>ROUND(G86*(H86),2)</f>
        <v>0</v>
      </c>
      <c r="J86" s="176">
        <f>ROUND(G86*(N86),2)</f>
        <v>19.399999999999999</v>
      </c>
      <c r="K86" s="177">
        <f>ROUND(G86*(O86),2)</f>
        <v>0</v>
      </c>
      <c r="L86" s="177">
        <f>ROUND(G86*(H86),2)</f>
        <v>0</v>
      </c>
      <c r="M86" s="177"/>
      <c r="N86" s="177">
        <v>0.77</v>
      </c>
      <c r="O86" s="177"/>
      <c r="P86" s="181"/>
      <c r="Q86" s="181"/>
      <c r="R86" s="181"/>
      <c r="S86" s="178">
        <f>ROUND(G86*(P86),3)</f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5</v>
      </c>
      <c r="C87" s="180" t="s">
        <v>224</v>
      </c>
      <c r="D87" s="313" t="s">
        <v>225</v>
      </c>
      <c r="E87" s="313"/>
      <c r="F87" s="174" t="s">
        <v>102</v>
      </c>
      <c r="G87" s="175">
        <v>18</v>
      </c>
      <c r="H87" s="174"/>
      <c r="I87" s="174">
        <f>ROUND(G87*(H87),2)</f>
        <v>0</v>
      </c>
      <c r="J87" s="176">
        <f>ROUND(G87*(N87),2)</f>
        <v>66.599999999999994</v>
      </c>
      <c r="K87" s="177">
        <f>ROUND(G87*(O87),2)</f>
        <v>0</v>
      </c>
      <c r="L87" s="177">
        <f>ROUND(G87*(H87),2)</f>
        <v>0</v>
      </c>
      <c r="M87" s="177"/>
      <c r="N87" s="177">
        <v>3.7</v>
      </c>
      <c r="O87" s="177"/>
      <c r="P87" s="181"/>
      <c r="Q87" s="181"/>
      <c r="R87" s="181"/>
      <c r="S87" s="178">
        <f>ROUND(G87*(P87),3)</f>
        <v>0</v>
      </c>
      <c r="T87" s="178"/>
      <c r="U87" s="178"/>
      <c r="V87" s="194"/>
      <c r="W87" s="52"/>
      <c r="Z87">
        <v>0</v>
      </c>
    </row>
    <row r="88" spans="1:26" x14ac:dyDescent="0.3">
      <c r="A88" s="9"/>
      <c r="B88" s="208"/>
      <c r="C88" s="172">
        <v>1</v>
      </c>
      <c r="D88" s="312" t="s">
        <v>84</v>
      </c>
      <c r="E88" s="312"/>
      <c r="F88" s="138"/>
      <c r="G88" s="171"/>
      <c r="H88" s="138"/>
      <c r="I88" s="140">
        <f>ROUND((SUM(I82:I87))/1,2)</f>
        <v>0</v>
      </c>
      <c r="J88" s="139"/>
      <c r="K88" s="139"/>
      <c r="L88" s="139">
        <f>ROUND((SUM(L82:L87))/1,2)</f>
        <v>0</v>
      </c>
      <c r="M88" s="139">
        <f>ROUND((SUM(M82:M87))/1,2)</f>
        <v>0</v>
      </c>
      <c r="N88" s="139"/>
      <c r="O88" s="139"/>
      <c r="P88" s="139"/>
      <c r="Q88" s="9"/>
      <c r="R88" s="9"/>
      <c r="S88" s="9">
        <f>ROUND((SUM(S82:S87))/1,2)</f>
        <v>0</v>
      </c>
      <c r="T88" s="9"/>
      <c r="U88" s="9"/>
      <c r="V88" s="195">
        <f>ROUND((SUM(V82:V87))/1,2)</f>
        <v>0</v>
      </c>
      <c r="W88" s="213"/>
      <c r="X88" s="137"/>
      <c r="Y88" s="137"/>
      <c r="Z88" s="137"/>
    </row>
    <row r="89" spans="1:26" x14ac:dyDescent="0.3">
      <c r="A89" s="1"/>
      <c r="B89" s="204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6"/>
      <c r="W89" s="52"/>
    </row>
    <row r="90" spans="1:26" x14ac:dyDescent="0.3">
      <c r="A90" s="9"/>
      <c r="B90" s="208"/>
      <c r="C90" s="172">
        <v>4</v>
      </c>
      <c r="D90" s="312" t="s">
        <v>133</v>
      </c>
      <c r="E90" s="312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9"/>
      <c r="R90" s="9"/>
      <c r="S90" s="9"/>
      <c r="T90" s="9"/>
      <c r="U90" s="9"/>
      <c r="V90" s="193"/>
      <c r="W90" s="213"/>
      <c r="X90" s="137"/>
      <c r="Y90" s="137"/>
      <c r="Z90" s="137"/>
    </row>
    <row r="91" spans="1:26" ht="25.05" customHeight="1" x14ac:dyDescent="0.3">
      <c r="A91" s="179"/>
      <c r="B91" s="209">
        <v>6</v>
      </c>
      <c r="C91" s="180" t="s">
        <v>246</v>
      </c>
      <c r="D91" s="313" t="s">
        <v>247</v>
      </c>
      <c r="E91" s="313"/>
      <c r="F91" s="174" t="s">
        <v>102</v>
      </c>
      <c r="G91" s="175">
        <v>7.2</v>
      </c>
      <c r="H91" s="174"/>
      <c r="I91" s="174">
        <f>ROUND(G91*(H91),2)</f>
        <v>0</v>
      </c>
      <c r="J91" s="176">
        <f>ROUND(G91*(N91),2)</f>
        <v>303.77</v>
      </c>
      <c r="K91" s="177">
        <f>ROUND(G91*(O91),2)</f>
        <v>0</v>
      </c>
      <c r="L91" s="177">
        <f>ROUND(G91*(H91),2)</f>
        <v>0</v>
      </c>
      <c r="M91" s="177">
        <f>ROUND(G91*(H91),2)</f>
        <v>0</v>
      </c>
      <c r="N91" s="177">
        <v>42.19</v>
      </c>
      <c r="O91" s="177"/>
      <c r="P91" s="181">
        <v>1.8907700000000001</v>
      </c>
      <c r="Q91" s="181"/>
      <c r="R91" s="181">
        <v>1.8907700000000001</v>
      </c>
      <c r="S91" s="178">
        <f>ROUND(G91*(P91),3)</f>
        <v>13.614000000000001</v>
      </c>
      <c r="T91" s="178"/>
      <c r="U91" s="178"/>
      <c r="V91" s="194"/>
      <c r="W91" s="52"/>
      <c r="Z91">
        <v>0</v>
      </c>
    </row>
    <row r="92" spans="1:26" x14ac:dyDescent="0.3">
      <c r="A92" s="9"/>
      <c r="B92" s="208"/>
      <c r="C92" s="172">
        <v>4</v>
      </c>
      <c r="D92" s="312" t="s">
        <v>133</v>
      </c>
      <c r="E92" s="312"/>
      <c r="F92" s="138"/>
      <c r="G92" s="171"/>
      <c r="H92" s="138"/>
      <c r="I92" s="140">
        <f>ROUND((SUM(I90:I91))/1,2)</f>
        <v>0</v>
      </c>
      <c r="J92" s="139"/>
      <c r="K92" s="139"/>
      <c r="L92" s="139">
        <f>ROUND((SUM(L90:L91))/1,2)</f>
        <v>0</v>
      </c>
      <c r="M92" s="139">
        <f>ROUND((SUM(M90:M91))/1,2)</f>
        <v>0</v>
      </c>
      <c r="N92" s="139"/>
      <c r="O92" s="139"/>
      <c r="P92" s="139"/>
      <c r="Q92" s="9"/>
      <c r="R92" s="9"/>
      <c r="S92" s="9">
        <f>ROUND((SUM(S90:S91))/1,2)</f>
        <v>13.61</v>
      </c>
      <c r="T92" s="9"/>
      <c r="U92" s="9"/>
      <c r="V92" s="195">
        <f>ROUND((SUM(V90:V91))/1,2)</f>
        <v>0</v>
      </c>
      <c r="W92" s="213"/>
      <c r="X92" s="137"/>
      <c r="Y92" s="137"/>
      <c r="Z92" s="137"/>
    </row>
    <row r="93" spans="1:26" x14ac:dyDescent="0.3">
      <c r="A93" s="1"/>
      <c r="B93" s="204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6"/>
      <c r="W93" s="52"/>
    </row>
    <row r="94" spans="1:26" x14ac:dyDescent="0.3">
      <c r="A94" s="9"/>
      <c r="B94" s="208"/>
      <c r="C94" s="172">
        <v>8</v>
      </c>
      <c r="D94" s="312" t="s">
        <v>136</v>
      </c>
      <c r="E94" s="312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9"/>
      <c r="R94" s="9"/>
      <c r="S94" s="9"/>
      <c r="T94" s="9"/>
      <c r="U94" s="9"/>
      <c r="V94" s="193"/>
      <c r="W94" s="213"/>
      <c r="X94" s="137"/>
      <c r="Y94" s="137"/>
      <c r="Z94" s="137"/>
    </row>
    <row r="95" spans="1:26" ht="25.05" customHeight="1" x14ac:dyDescent="0.3">
      <c r="A95" s="179"/>
      <c r="B95" s="209">
        <v>7</v>
      </c>
      <c r="C95" s="180" t="s">
        <v>269</v>
      </c>
      <c r="D95" s="313" t="s">
        <v>270</v>
      </c>
      <c r="E95" s="313"/>
      <c r="F95" s="174" t="s">
        <v>143</v>
      </c>
      <c r="G95" s="175">
        <v>1</v>
      </c>
      <c r="H95" s="174"/>
      <c r="I95" s="174">
        <f t="shared" ref="I95:I106" si="0">ROUND(G95*(H95),2)</f>
        <v>0</v>
      </c>
      <c r="J95" s="176">
        <f t="shared" ref="J95:J106" si="1">ROUND(G95*(N95),2)</f>
        <v>10.71</v>
      </c>
      <c r="K95" s="177">
        <f t="shared" ref="K95:K106" si="2">ROUND(G95*(O95),2)</f>
        <v>0</v>
      </c>
      <c r="L95" s="177">
        <f>ROUND(G95*(H95),2)</f>
        <v>0</v>
      </c>
      <c r="M95" s="177">
        <f>ROUND(G95*(H95),2)</f>
        <v>0</v>
      </c>
      <c r="N95" s="177">
        <v>10.71</v>
      </c>
      <c r="O95" s="177"/>
      <c r="P95" s="181">
        <v>7.2000000000000005E-4</v>
      </c>
      <c r="Q95" s="181"/>
      <c r="R95" s="181">
        <v>7.2000000000000005E-4</v>
      </c>
      <c r="S95" s="178">
        <f t="shared" ref="S95:S106" si="3">ROUND(G95*(P95),3)</f>
        <v>1E-3</v>
      </c>
      <c r="T95" s="178"/>
      <c r="U95" s="178"/>
      <c r="V95" s="194"/>
      <c r="W95" s="52"/>
      <c r="Z95">
        <v>0</v>
      </c>
    </row>
    <row r="96" spans="1:26" ht="25.05" customHeight="1" x14ac:dyDescent="0.3">
      <c r="A96" s="179"/>
      <c r="B96" s="209">
        <v>8</v>
      </c>
      <c r="C96" s="180" t="s">
        <v>271</v>
      </c>
      <c r="D96" s="313" t="s">
        <v>272</v>
      </c>
      <c r="E96" s="313"/>
      <c r="F96" s="174" t="s">
        <v>143</v>
      </c>
      <c r="G96" s="175">
        <v>1</v>
      </c>
      <c r="H96" s="174"/>
      <c r="I96" s="174">
        <f t="shared" si="0"/>
        <v>0</v>
      </c>
      <c r="J96" s="176">
        <f t="shared" si="1"/>
        <v>11.45</v>
      </c>
      <c r="K96" s="177">
        <f t="shared" si="2"/>
        <v>0</v>
      </c>
      <c r="L96" s="177">
        <f>ROUND(G96*(H96),2)</f>
        <v>0</v>
      </c>
      <c r="M96" s="177">
        <f>ROUND(G96*(H96),2)</f>
        <v>0</v>
      </c>
      <c r="N96" s="177">
        <v>11.45</v>
      </c>
      <c r="O96" s="177"/>
      <c r="P96" s="181">
        <v>6.9999999999999999E-4</v>
      </c>
      <c r="Q96" s="181"/>
      <c r="R96" s="181">
        <v>6.9999999999999999E-4</v>
      </c>
      <c r="S96" s="178">
        <f t="shared" si="3"/>
        <v>1E-3</v>
      </c>
      <c r="T96" s="178"/>
      <c r="U96" s="178"/>
      <c r="V96" s="194"/>
      <c r="W96" s="52"/>
      <c r="Z96">
        <v>0</v>
      </c>
    </row>
    <row r="97" spans="1:26" ht="25.05" customHeight="1" x14ac:dyDescent="0.3">
      <c r="A97" s="179"/>
      <c r="B97" s="209">
        <v>9</v>
      </c>
      <c r="C97" s="180" t="s">
        <v>273</v>
      </c>
      <c r="D97" s="313" t="s">
        <v>274</v>
      </c>
      <c r="E97" s="313"/>
      <c r="F97" s="174" t="s">
        <v>143</v>
      </c>
      <c r="G97" s="175">
        <v>1</v>
      </c>
      <c r="H97" s="174"/>
      <c r="I97" s="174">
        <f t="shared" si="0"/>
        <v>0</v>
      </c>
      <c r="J97" s="176">
        <f t="shared" si="1"/>
        <v>34.950000000000003</v>
      </c>
      <c r="K97" s="177">
        <f t="shared" si="2"/>
        <v>0</v>
      </c>
      <c r="L97" s="177">
        <f>ROUND(G97*(H97),2)</f>
        <v>0</v>
      </c>
      <c r="M97" s="177">
        <f>ROUND(G97*(H97),2)</f>
        <v>0</v>
      </c>
      <c r="N97" s="177">
        <v>34.950000000000003</v>
      </c>
      <c r="O97" s="177"/>
      <c r="P97" s="181">
        <v>0.43184</v>
      </c>
      <c r="Q97" s="181"/>
      <c r="R97" s="181">
        <v>0.43184</v>
      </c>
      <c r="S97" s="178">
        <f t="shared" si="3"/>
        <v>0.432</v>
      </c>
      <c r="T97" s="178"/>
      <c r="U97" s="178"/>
      <c r="V97" s="194"/>
      <c r="W97" s="52"/>
      <c r="Z97">
        <v>0</v>
      </c>
    </row>
    <row r="98" spans="1:26" ht="25.05" customHeight="1" x14ac:dyDescent="0.3">
      <c r="A98" s="179"/>
      <c r="B98" s="209">
        <v>10</v>
      </c>
      <c r="C98" s="180" t="s">
        <v>275</v>
      </c>
      <c r="D98" s="313" t="s">
        <v>276</v>
      </c>
      <c r="E98" s="313"/>
      <c r="F98" s="174" t="s">
        <v>90</v>
      </c>
      <c r="G98" s="175">
        <v>30</v>
      </c>
      <c r="H98" s="174"/>
      <c r="I98" s="174">
        <f t="shared" si="0"/>
        <v>0</v>
      </c>
      <c r="J98" s="176">
        <f t="shared" si="1"/>
        <v>10.199999999999999</v>
      </c>
      <c r="K98" s="177">
        <f t="shared" si="2"/>
        <v>0</v>
      </c>
      <c r="L98" s="177">
        <f>ROUND(G98*(H98),2)</f>
        <v>0</v>
      </c>
      <c r="M98" s="177"/>
      <c r="N98" s="177">
        <v>0.34</v>
      </c>
      <c r="O98" s="177"/>
      <c r="P98" s="181"/>
      <c r="Q98" s="181"/>
      <c r="R98" s="181"/>
      <c r="S98" s="178">
        <f t="shared" si="3"/>
        <v>0</v>
      </c>
      <c r="T98" s="178"/>
      <c r="U98" s="178"/>
      <c r="V98" s="194"/>
      <c r="W98" s="52"/>
      <c r="Z98">
        <v>0</v>
      </c>
    </row>
    <row r="99" spans="1:26" ht="25.05" customHeight="1" x14ac:dyDescent="0.3">
      <c r="A99" s="179"/>
      <c r="B99" s="209">
        <v>11</v>
      </c>
      <c r="C99" s="180" t="s">
        <v>277</v>
      </c>
      <c r="D99" s="313" t="s">
        <v>278</v>
      </c>
      <c r="E99" s="313"/>
      <c r="F99" s="174" t="s">
        <v>90</v>
      </c>
      <c r="G99" s="175">
        <v>30</v>
      </c>
      <c r="H99" s="174"/>
      <c r="I99" s="174">
        <f t="shared" si="0"/>
        <v>0</v>
      </c>
      <c r="J99" s="176">
        <f t="shared" si="1"/>
        <v>14.4</v>
      </c>
      <c r="K99" s="177">
        <f t="shared" si="2"/>
        <v>0</v>
      </c>
      <c r="L99" s="177">
        <f>ROUND(G99*(H99),2)</f>
        <v>0</v>
      </c>
      <c r="M99" s="177"/>
      <c r="N99" s="177">
        <v>0.48</v>
      </c>
      <c r="O99" s="177"/>
      <c r="P99" s="181"/>
      <c r="Q99" s="181"/>
      <c r="R99" s="181"/>
      <c r="S99" s="178">
        <f t="shared" si="3"/>
        <v>0</v>
      </c>
      <c r="T99" s="178"/>
      <c r="U99" s="178"/>
      <c r="V99" s="194"/>
      <c r="W99" s="52"/>
      <c r="Z99">
        <v>0</v>
      </c>
    </row>
    <row r="100" spans="1:26" ht="25.05" customHeight="1" x14ac:dyDescent="0.3">
      <c r="A100" s="179"/>
      <c r="B100" s="210">
        <v>12</v>
      </c>
      <c r="C100" s="186" t="s">
        <v>279</v>
      </c>
      <c r="D100" s="311" t="s">
        <v>349</v>
      </c>
      <c r="E100" s="311"/>
      <c r="F100" s="184" t="s">
        <v>90</v>
      </c>
      <c r="G100" s="183">
        <v>15</v>
      </c>
      <c r="H100" s="184"/>
      <c r="I100" s="184">
        <f t="shared" si="0"/>
        <v>0</v>
      </c>
      <c r="J100" s="216">
        <f t="shared" si="1"/>
        <v>40.65</v>
      </c>
      <c r="K100" s="217">
        <f t="shared" si="2"/>
        <v>0</v>
      </c>
      <c r="L100" s="217"/>
      <c r="M100" s="217">
        <f t="shared" ref="M100:M106" si="4">ROUND(G100*(H100),2)</f>
        <v>0</v>
      </c>
      <c r="N100" s="217">
        <v>2.71</v>
      </c>
      <c r="O100" s="217"/>
      <c r="P100" s="187"/>
      <c r="Q100" s="187"/>
      <c r="R100" s="187"/>
      <c r="S100" s="185">
        <f t="shared" si="3"/>
        <v>0</v>
      </c>
      <c r="T100" s="185"/>
      <c r="U100" s="185"/>
      <c r="V100" s="197"/>
      <c r="W100" s="52"/>
      <c r="Z100">
        <v>0</v>
      </c>
    </row>
    <row r="101" spans="1:26" ht="25.05" customHeight="1" x14ac:dyDescent="0.3">
      <c r="A101" s="179"/>
      <c r="B101" s="210">
        <v>13</v>
      </c>
      <c r="C101" s="186" t="s">
        <v>280</v>
      </c>
      <c r="D101" s="311" t="s">
        <v>350</v>
      </c>
      <c r="E101" s="311"/>
      <c r="F101" s="184" t="s">
        <v>90</v>
      </c>
      <c r="G101" s="183">
        <v>15</v>
      </c>
      <c r="H101" s="184"/>
      <c r="I101" s="184">
        <f t="shared" si="0"/>
        <v>0</v>
      </c>
      <c r="J101" s="216">
        <f t="shared" si="1"/>
        <v>96.3</v>
      </c>
      <c r="K101" s="217">
        <f t="shared" si="2"/>
        <v>0</v>
      </c>
      <c r="L101" s="217"/>
      <c r="M101" s="217">
        <f t="shared" si="4"/>
        <v>0</v>
      </c>
      <c r="N101" s="217">
        <v>6.42</v>
      </c>
      <c r="O101" s="217"/>
      <c r="P101" s="187"/>
      <c r="Q101" s="187"/>
      <c r="R101" s="187"/>
      <c r="S101" s="185">
        <f t="shared" si="3"/>
        <v>0</v>
      </c>
      <c r="T101" s="185"/>
      <c r="U101" s="185"/>
      <c r="V101" s="197"/>
      <c r="W101" s="52"/>
      <c r="Z101">
        <v>0</v>
      </c>
    </row>
    <row r="102" spans="1:26" ht="25.05" customHeight="1" x14ac:dyDescent="0.3">
      <c r="A102" s="179"/>
      <c r="B102" s="210">
        <v>14</v>
      </c>
      <c r="C102" s="186" t="s">
        <v>281</v>
      </c>
      <c r="D102" s="311" t="s">
        <v>351</v>
      </c>
      <c r="E102" s="311"/>
      <c r="F102" s="184" t="s">
        <v>143</v>
      </c>
      <c r="G102" s="183">
        <v>1</v>
      </c>
      <c r="H102" s="184"/>
      <c r="I102" s="184">
        <f t="shared" si="0"/>
        <v>0</v>
      </c>
      <c r="J102" s="216">
        <f t="shared" si="1"/>
        <v>437.97</v>
      </c>
      <c r="K102" s="217">
        <f t="shared" si="2"/>
        <v>0</v>
      </c>
      <c r="L102" s="217"/>
      <c r="M102" s="217">
        <f t="shared" si="4"/>
        <v>0</v>
      </c>
      <c r="N102" s="217">
        <v>437.97</v>
      </c>
      <c r="O102" s="217"/>
      <c r="P102" s="187"/>
      <c r="Q102" s="187"/>
      <c r="R102" s="187"/>
      <c r="S102" s="185">
        <f t="shared" si="3"/>
        <v>0</v>
      </c>
      <c r="T102" s="185"/>
      <c r="U102" s="185"/>
      <c r="V102" s="197"/>
      <c r="W102" s="52"/>
      <c r="Z102">
        <v>0</v>
      </c>
    </row>
    <row r="103" spans="1:26" ht="25.05" customHeight="1" x14ac:dyDescent="0.3">
      <c r="A103" s="179"/>
      <c r="B103" s="210">
        <v>15</v>
      </c>
      <c r="C103" s="186" t="s">
        <v>282</v>
      </c>
      <c r="D103" s="311" t="s">
        <v>283</v>
      </c>
      <c r="E103" s="311"/>
      <c r="F103" s="184" t="s">
        <v>143</v>
      </c>
      <c r="G103" s="183">
        <v>1</v>
      </c>
      <c r="H103" s="184"/>
      <c r="I103" s="184">
        <f t="shared" si="0"/>
        <v>0</v>
      </c>
      <c r="J103" s="216">
        <f t="shared" si="1"/>
        <v>53.85</v>
      </c>
      <c r="K103" s="217">
        <f t="shared" si="2"/>
        <v>0</v>
      </c>
      <c r="L103" s="217"/>
      <c r="M103" s="217">
        <f t="shared" si="4"/>
        <v>0</v>
      </c>
      <c r="N103" s="217">
        <v>53.85</v>
      </c>
      <c r="O103" s="217"/>
      <c r="P103" s="187"/>
      <c r="Q103" s="187"/>
      <c r="R103" s="187"/>
      <c r="S103" s="185">
        <f t="shared" si="3"/>
        <v>0</v>
      </c>
      <c r="T103" s="185"/>
      <c r="U103" s="185"/>
      <c r="V103" s="197"/>
      <c r="W103" s="52"/>
      <c r="Z103">
        <v>0</v>
      </c>
    </row>
    <row r="104" spans="1:26" ht="25.05" customHeight="1" x14ac:dyDescent="0.3">
      <c r="A104" s="179"/>
      <c r="B104" s="210">
        <v>16</v>
      </c>
      <c r="C104" s="186" t="s">
        <v>284</v>
      </c>
      <c r="D104" s="311" t="s">
        <v>352</v>
      </c>
      <c r="E104" s="311"/>
      <c r="F104" s="184" t="s">
        <v>143</v>
      </c>
      <c r="G104" s="183">
        <v>1</v>
      </c>
      <c r="H104" s="184"/>
      <c r="I104" s="184">
        <f t="shared" si="0"/>
        <v>0</v>
      </c>
      <c r="J104" s="216">
        <f t="shared" si="1"/>
        <v>37</v>
      </c>
      <c r="K104" s="217">
        <f t="shared" si="2"/>
        <v>0</v>
      </c>
      <c r="L104" s="217"/>
      <c r="M104" s="217">
        <f t="shared" si="4"/>
        <v>0</v>
      </c>
      <c r="N104" s="217">
        <v>37</v>
      </c>
      <c r="O104" s="217"/>
      <c r="P104" s="187"/>
      <c r="Q104" s="187"/>
      <c r="R104" s="187"/>
      <c r="S104" s="185">
        <f t="shared" si="3"/>
        <v>0</v>
      </c>
      <c r="T104" s="185"/>
      <c r="U104" s="185"/>
      <c r="V104" s="197"/>
      <c r="W104" s="52"/>
      <c r="Z104">
        <v>0</v>
      </c>
    </row>
    <row r="105" spans="1:26" ht="25.05" customHeight="1" x14ac:dyDescent="0.3">
      <c r="A105" s="179"/>
      <c r="B105" s="210">
        <v>17</v>
      </c>
      <c r="C105" s="186" t="s">
        <v>285</v>
      </c>
      <c r="D105" s="311" t="s">
        <v>353</v>
      </c>
      <c r="E105" s="311"/>
      <c r="F105" s="184" t="s">
        <v>143</v>
      </c>
      <c r="G105" s="183">
        <v>1</v>
      </c>
      <c r="H105" s="184"/>
      <c r="I105" s="184">
        <f t="shared" si="0"/>
        <v>0</v>
      </c>
      <c r="J105" s="216">
        <f t="shared" si="1"/>
        <v>172.54</v>
      </c>
      <c r="K105" s="217">
        <f t="shared" si="2"/>
        <v>0</v>
      </c>
      <c r="L105" s="217"/>
      <c r="M105" s="217">
        <f t="shared" si="4"/>
        <v>0</v>
      </c>
      <c r="N105" s="217">
        <v>172.54</v>
      </c>
      <c r="O105" s="217"/>
      <c r="P105" s="187"/>
      <c r="Q105" s="187"/>
      <c r="R105" s="187"/>
      <c r="S105" s="185">
        <f t="shared" si="3"/>
        <v>0</v>
      </c>
      <c r="T105" s="185"/>
      <c r="U105" s="185"/>
      <c r="V105" s="197"/>
      <c r="W105" s="52"/>
      <c r="Z105">
        <v>0</v>
      </c>
    </row>
    <row r="106" spans="1:26" ht="25.05" customHeight="1" x14ac:dyDescent="0.3">
      <c r="A106" s="179"/>
      <c r="B106" s="210">
        <v>18</v>
      </c>
      <c r="C106" s="186" t="s">
        <v>286</v>
      </c>
      <c r="D106" s="311" t="s">
        <v>354</v>
      </c>
      <c r="E106" s="311"/>
      <c r="F106" s="184" t="s">
        <v>143</v>
      </c>
      <c r="G106" s="183">
        <v>1</v>
      </c>
      <c r="H106" s="184"/>
      <c r="I106" s="184">
        <f t="shared" si="0"/>
        <v>0</v>
      </c>
      <c r="J106" s="216">
        <f t="shared" si="1"/>
        <v>187.45</v>
      </c>
      <c r="K106" s="217">
        <f t="shared" si="2"/>
        <v>0</v>
      </c>
      <c r="L106" s="217"/>
      <c r="M106" s="217">
        <f t="shared" si="4"/>
        <v>0</v>
      </c>
      <c r="N106" s="217">
        <v>187.45</v>
      </c>
      <c r="O106" s="217"/>
      <c r="P106" s="187"/>
      <c r="Q106" s="187"/>
      <c r="R106" s="187"/>
      <c r="S106" s="185">
        <f t="shared" si="3"/>
        <v>0</v>
      </c>
      <c r="T106" s="185"/>
      <c r="U106" s="185"/>
      <c r="V106" s="197"/>
      <c r="W106" s="52"/>
      <c r="Z106">
        <v>0</v>
      </c>
    </row>
    <row r="107" spans="1:26" x14ac:dyDescent="0.3">
      <c r="A107" s="9"/>
      <c r="B107" s="208"/>
      <c r="C107" s="172">
        <v>8</v>
      </c>
      <c r="D107" s="312" t="s">
        <v>136</v>
      </c>
      <c r="E107" s="312"/>
      <c r="F107" s="138"/>
      <c r="G107" s="171"/>
      <c r="H107" s="138"/>
      <c r="I107" s="140">
        <f>ROUND((SUM(I94:I106))/1,2)</f>
        <v>0</v>
      </c>
      <c r="J107" s="139"/>
      <c r="K107" s="139"/>
      <c r="L107" s="139">
        <f>ROUND((SUM(L94:L106))/1,2)</f>
        <v>0</v>
      </c>
      <c r="M107" s="139">
        <f>ROUND((SUM(M94:M106))/1,2)</f>
        <v>0</v>
      </c>
      <c r="N107" s="139"/>
      <c r="O107" s="139"/>
      <c r="P107" s="139"/>
      <c r="Q107" s="9"/>
      <c r="R107" s="9"/>
      <c r="S107" s="9">
        <f>ROUND((SUM(S94:S106))/1,2)</f>
        <v>0.43</v>
      </c>
      <c r="T107" s="9"/>
      <c r="U107" s="9"/>
      <c r="V107" s="195">
        <f>ROUND((SUM(V94:V106))/1,2)</f>
        <v>0</v>
      </c>
      <c r="W107" s="213"/>
      <c r="X107" s="137"/>
      <c r="Y107" s="137"/>
      <c r="Z107" s="137"/>
    </row>
    <row r="108" spans="1:26" x14ac:dyDescent="0.3">
      <c r="A108" s="1"/>
      <c r="B108" s="204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6"/>
      <c r="W108" s="52"/>
    </row>
    <row r="109" spans="1:26" x14ac:dyDescent="0.3">
      <c r="A109" s="9"/>
      <c r="B109" s="208"/>
      <c r="C109" s="172">
        <v>99</v>
      </c>
      <c r="D109" s="312" t="s">
        <v>170</v>
      </c>
      <c r="E109" s="312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9"/>
      <c r="R109" s="9"/>
      <c r="S109" s="9"/>
      <c r="T109" s="9"/>
      <c r="U109" s="9"/>
      <c r="V109" s="193"/>
      <c r="W109" s="213"/>
      <c r="X109" s="137"/>
      <c r="Y109" s="137"/>
      <c r="Z109" s="137"/>
    </row>
    <row r="110" spans="1:26" ht="25.05" customHeight="1" x14ac:dyDescent="0.3">
      <c r="A110" s="179"/>
      <c r="B110" s="209">
        <v>19</v>
      </c>
      <c r="C110" s="180" t="s">
        <v>287</v>
      </c>
      <c r="D110" s="313" t="s">
        <v>288</v>
      </c>
      <c r="E110" s="313"/>
      <c r="F110" s="174" t="s">
        <v>173</v>
      </c>
      <c r="G110" s="175">
        <v>14.16</v>
      </c>
      <c r="H110" s="174"/>
      <c r="I110" s="174">
        <f>ROUND(G110*(H110),2)</f>
        <v>0</v>
      </c>
      <c r="J110" s="176">
        <f>ROUND(G110*(N110),2)</f>
        <v>201.36</v>
      </c>
      <c r="K110" s="177">
        <f>ROUND(G110*(O110),2)</f>
        <v>0</v>
      </c>
      <c r="L110" s="177">
        <f>ROUND(G110*(H110),2)</f>
        <v>0</v>
      </c>
      <c r="M110" s="177"/>
      <c r="N110" s="177">
        <v>14.22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94"/>
      <c r="W110" s="52"/>
      <c r="Z110">
        <v>0</v>
      </c>
    </row>
    <row r="111" spans="1:26" x14ac:dyDescent="0.3">
      <c r="A111" s="9"/>
      <c r="B111" s="208"/>
      <c r="C111" s="172">
        <v>99</v>
      </c>
      <c r="D111" s="312" t="s">
        <v>170</v>
      </c>
      <c r="E111" s="312"/>
      <c r="F111" s="138"/>
      <c r="G111" s="171"/>
      <c r="H111" s="138"/>
      <c r="I111" s="140">
        <f>ROUND((SUM(I109:I110))/1,2)</f>
        <v>0</v>
      </c>
      <c r="J111" s="139"/>
      <c r="K111" s="139"/>
      <c r="L111" s="139">
        <f>ROUND((SUM(L109:L110))/1,2)</f>
        <v>0</v>
      </c>
      <c r="M111" s="139">
        <f>ROUND((SUM(M109:M110))/1,2)</f>
        <v>0</v>
      </c>
      <c r="N111" s="139"/>
      <c r="O111" s="139"/>
      <c r="P111" s="139"/>
      <c r="Q111" s="9"/>
      <c r="R111" s="9"/>
      <c r="S111" s="9">
        <f>ROUND((SUM(S109:S110))/1,2)</f>
        <v>0</v>
      </c>
      <c r="T111" s="9"/>
      <c r="U111" s="9"/>
      <c r="V111" s="195">
        <f>ROUND((SUM(V109:V110))/1,2)</f>
        <v>0</v>
      </c>
      <c r="W111" s="213"/>
      <c r="X111" s="137"/>
      <c r="Y111" s="137"/>
      <c r="Z111" s="137"/>
    </row>
    <row r="112" spans="1:26" x14ac:dyDescent="0.3">
      <c r="A112" s="1"/>
      <c r="B112" s="204"/>
      <c r="C112" s="1"/>
      <c r="D112" s="1"/>
      <c r="E112" s="1"/>
      <c r="F112" s="1"/>
      <c r="G112" s="165"/>
      <c r="H112" s="131"/>
      <c r="I112" s="13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96"/>
      <c r="W112" s="52"/>
    </row>
    <row r="113" spans="1:26" x14ac:dyDescent="0.3">
      <c r="A113" s="9"/>
      <c r="B113" s="208"/>
      <c r="C113" s="9"/>
      <c r="D113" s="309" t="s">
        <v>62</v>
      </c>
      <c r="E113" s="309"/>
      <c r="F113" s="9"/>
      <c r="G113" s="171"/>
      <c r="H113" s="138"/>
      <c r="I113" s="140">
        <f>ROUND((SUM(I81:I112))/2,2)</f>
        <v>0</v>
      </c>
      <c r="J113" s="9"/>
      <c r="K113" s="9"/>
      <c r="L113" s="138">
        <f>ROUND((SUM(L81:L112))/2,2)</f>
        <v>0</v>
      </c>
      <c r="M113" s="138">
        <f>ROUND((SUM(M81:M112))/2,2)</f>
        <v>0</v>
      </c>
      <c r="N113" s="9"/>
      <c r="O113" s="9"/>
      <c r="P113" s="188"/>
      <c r="Q113" s="9"/>
      <c r="R113" s="9"/>
      <c r="S113" s="188">
        <f>ROUND((SUM(S81:S112))/2,2)</f>
        <v>14.04</v>
      </c>
      <c r="T113" s="9"/>
      <c r="U113" s="9"/>
      <c r="V113" s="195">
        <f>ROUND((SUM(V81:V112))/2,2)</f>
        <v>0</v>
      </c>
      <c r="W113" s="52"/>
    </row>
    <row r="114" spans="1:26" x14ac:dyDescent="0.3">
      <c r="A114" s="1"/>
      <c r="B114" s="204"/>
      <c r="C114" s="1"/>
      <c r="D114" s="1"/>
      <c r="E114" s="1"/>
      <c r="F114" s="1"/>
      <c r="G114" s="165"/>
      <c r="H114" s="131"/>
      <c r="I114" s="13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96"/>
      <c r="W114" s="52"/>
    </row>
    <row r="115" spans="1:26" x14ac:dyDescent="0.3">
      <c r="A115" s="9"/>
      <c r="B115" s="208"/>
      <c r="C115" s="9"/>
      <c r="D115" s="309" t="s">
        <v>263</v>
      </c>
      <c r="E115" s="309"/>
      <c r="F115" s="9"/>
      <c r="G115" s="171"/>
      <c r="H115" s="138"/>
      <c r="I115" s="138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93"/>
      <c r="W115" s="213"/>
      <c r="X115" s="137"/>
      <c r="Y115" s="137"/>
      <c r="Z115" s="137"/>
    </row>
    <row r="116" spans="1:26" x14ac:dyDescent="0.3">
      <c r="A116" s="9"/>
      <c r="B116" s="208"/>
      <c r="C116" s="172">
        <v>935</v>
      </c>
      <c r="D116" s="312" t="s">
        <v>289</v>
      </c>
      <c r="E116" s="312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3"/>
      <c r="W116" s="213"/>
      <c r="X116" s="137"/>
      <c r="Y116" s="137"/>
      <c r="Z116" s="137"/>
    </row>
    <row r="117" spans="1:26" ht="25.05" customHeight="1" x14ac:dyDescent="0.3">
      <c r="A117" s="179"/>
      <c r="B117" s="209">
        <v>20</v>
      </c>
      <c r="C117" s="180" t="s">
        <v>290</v>
      </c>
      <c r="D117" s="313" t="s">
        <v>355</v>
      </c>
      <c r="E117" s="313"/>
      <c r="F117" s="173" t="s">
        <v>143</v>
      </c>
      <c r="G117" s="175">
        <v>2</v>
      </c>
      <c r="H117" s="174"/>
      <c r="I117" s="174">
        <f>ROUND(G117*(H117),2)</f>
        <v>0</v>
      </c>
      <c r="J117" s="173">
        <f>ROUND(G117*(N117),2)</f>
        <v>55.76</v>
      </c>
      <c r="K117" s="178">
        <f>ROUND(G117*(O117),2)</f>
        <v>0</v>
      </c>
      <c r="L117" s="178">
        <f>ROUND(G117*(H117),2)</f>
        <v>0</v>
      </c>
      <c r="M117" s="178">
        <f>ROUND(G117*(H117),2)</f>
        <v>0</v>
      </c>
      <c r="N117" s="178">
        <v>27.88</v>
      </c>
      <c r="O117" s="178"/>
      <c r="P117" s="181"/>
      <c r="Q117" s="181"/>
      <c r="R117" s="181"/>
      <c r="S117" s="178">
        <f>ROUND(G117*(P117),3)</f>
        <v>0</v>
      </c>
      <c r="T117" s="178"/>
      <c r="U117" s="178"/>
      <c r="V117" s="194"/>
      <c r="W117" s="52"/>
      <c r="Z117">
        <v>0</v>
      </c>
    </row>
    <row r="118" spans="1:26" ht="25.05" customHeight="1" x14ac:dyDescent="0.3">
      <c r="A118" s="179"/>
      <c r="B118" s="209">
        <v>21</v>
      </c>
      <c r="C118" s="180" t="s">
        <v>291</v>
      </c>
      <c r="D118" s="313" t="s">
        <v>356</v>
      </c>
      <c r="E118" s="313"/>
      <c r="F118" s="173" t="s">
        <v>143</v>
      </c>
      <c r="G118" s="175">
        <v>2</v>
      </c>
      <c r="H118" s="174"/>
      <c r="I118" s="174">
        <f>ROUND(G118*(H118),2)</f>
        <v>0</v>
      </c>
      <c r="J118" s="173">
        <f>ROUND(G118*(N118),2)</f>
        <v>520.98</v>
      </c>
      <c r="K118" s="178">
        <f>ROUND(G118*(O118),2)</f>
        <v>0</v>
      </c>
      <c r="L118" s="178">
        <f>ROUND(G118*(H118),2)</f>
        <v>0</v>
      </c>
      <c r="M118" s="178"/>
      <c r="N118" s="178">
        <v>260.49</v>
      </c>
      <c r="O118" s="178"/>
      <c r="P118" s="181"/>
      <c r="Q118" s="181"/>
      <c r="R118" s="181"/>
      <c r="S118" s="178">
        <f>ROUND(G118*(P118),3)</f>
        <v>0</v>
      </c>
      <c r="T118" s="178"/>
      <c r="U118" s="178"/>
      <c r="V118" s="194"/>
      <c r="W118" s="52"/>
      <c r="Z118">
        <v>0</v>
      </c>
    </row>
    <row r="119" spans="1:26" x14ac:dyDescent="0.3">
      <c r="A119" s="9"/>
      <c r="B119" s="208"/>
      <c r="C119" s="172">
        <v>935</v>
      </c>
      <c r="D119" s="312" t="s">
        <v>289</v>
      </c>
      <c r="E119" s="312"/>
      <c r="F119" s="9"/>
      <c r="G119" s="171"/>
      <c r="H119" s="138"/>
      <c r="I119" s="140">
        <f>ROUND((SUM(I116:I118))/1,2)</f>
        <v>0</v>
      </c>
      <c r="J119" s="9"/>
      <c r="K119" s="9"/>
      <c r="L119" s="9">
        <f>ROUND((SUM(L116:L118))/1,2)</f>
        <v>0</v>
      </c>
      <c r="M119" s="9">
        <f>ROUND((SUM(M116:M118))/1,2)</f>
        <v>0</v>
      </c>
      <c r="N119" s="9"/>
      <c r="O119" s="9"/>
      <c r="P119" s="188"/>
      <c r="Q119" s="1"/>
      <c r="R119" s="1"/>
      <c r="S119" s="188">
        <f>ROUND((SUM(S116:S118))/1,2)</f>
        <v>0</v>
      </c>
      <c r="T119" s="2"/>
      <c r="U119" s="2"/>
      <c r="V119" s="195">
        <f>ROUND((SUM(V116:V118))/1,2)</f>
        <v>0</v>
      </c>
      <c r="W119" s="52"/>
    </row>
    <row r="120" spans="1:26" x14ac:dyDescent="0.3">
      <c r="A120" s="1"/>
      <c r="B120" s="204"/>
      <c r="C120" s="1"/>
      <c r="D120" s="1"/>
      <c r="E120" s="1"/>
      <c r="F120" s="1"/>
      <c r="G120" s="165"/>
      <c r="H120" s="131"/>
      <c r="I120" s="13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96"/>
      <c r="W120" s="52"/>
    </row>
    <row r="121" spans="1:26" x14ac:dyDescent="0.3">
      <c r="A121" s="9"/>
      <c r="B121" s="208"/>
      <c r="C121" s="9"/>
      <c r="D121" s="309" t="s">
        <v>263</v>
      </c>
      <c r="E121" s="309"/>
      <c r="F121" s="9"/>
      <c r="G121" s="171"/>
      <c r="H121" s="138"/>
      <c r="I121" s="140">
        <f>ROUND((SUM(I115:I120))/2,2)</f>
        <v>0</v>
      </c>
      <c r="J121" s="9"/>
      <c r="K121" s="9"/>
      <c r="L121" s="9">
        <f>ROUND((SUM(L115:L120))/2,2)</f>
        <v>0</v>
      </c>
      <c r="M121" s="9">
        <f>ROUND((SUM(M115:M120))/2,2)</f>
        <v>0</v>
      </c>
      <c r="N121" s="9"/>
      <c r="O121" s="9"/>
      <c r="P121" s="188"/>
      <c r="Q121" s="1"/>
      <c r="R121" s="1"/>
      <c r="S121" s="188">
        <f>ROUND((SUM(S115:S120))/2,2)</f>
        <v>0</v>
      </c>
      <c r="T121" s="1"/>
      <c r="U121" s="1"/>
      <c r="V121" s="195">
        <f>ROUND((SUM(V115:V120))/2,2)</f>
        <v>0</v>
      </c>
      <c r="W121" s="52"/>
    </row>
    <row r="122" spans="1:26" x14ac:dyDescent="0.3">
      <c r="A122" s="1"/>
      <c r="B122" s="211"/>
      <c r="C122" s="189"/>
      <c r="D122" s="310" t="s">
        <v>68</v>
      </c>
      <c r="E122" s="310"/>
      <c r="F122" s="189"/>
      <c r="G122" s="190"/>
      <c r="H122" s="191"/>
      <c r="I122" s="191">
        <f>ROUND((SUM(I81:I121))/3,2)</f>
        <v>0</v>
      </c>
      <c r="J122" s="189"/>
      <c r="K122" s="189">
        <f>ROUND((SUM(K81:K121))/3,2)</f>
        <v>0</v>
      </c>
      <c r="L122" s="189">
        <f>ROUND((SUM(L81:L121))/3,2)</f>
        <v>0</v>
      </c>
      <c r="M122" s="189">
        <f>ROUND((SUM(M81:M121))/3,2)</f>
        <v>0</v>
      </c>
      <c r="N122" s="189"/>
      <c r="O122" s="189"/>
      <c r="P122" s="190"/>
      <c r="Q122" s="189"/>
      <c r="R122" s="189"/>
      <c r="S122" s="190">
        <f>ROUND((SUM(S81:S121))/3,2)</f>
        <v>14.04</v>
      </c>
      <c r="T122" s="189"/>
      <c r="U122" s="189"/>
      <c r="V122" s="198">
        <f>ROUND((SUM(V81:V121))/3,2)</f>
        <v>0</v>
      </c>
      <c r="W122" s="52"/>
      <c r="Y122">
        <f>(SUM(Y81:Y121))</f>
        <v>0</v>
      </c>
      <c r="Z122">
        <f>(SUM(Z81:Z121))</f>
        <v>0</v>
      </c>
    </row>
  </sheetData>
  <mergeCells count="86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H1:I1"/>
    <mergeCell ref="B55:D55"/>
    <mergeCell ref="B56:D56"/>
    <mergeCell ref="B57:D57"/>
    <mergeCell ref="B58:D58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D82:E82"/>
    <mergeCell ref="B62:D62"/>
    <mergeCell ref="B63:D63"/>
    <mergeCell ref="B64:D64"/>
    <mergeCell ref="B66:D66"/>
    <mergeCell ref="B70:V70"/>
    <mergeCell ref="B72:E72"/>
    <mergeCell ref="B73:E73"/>
    <mergeCell ref="B74:E74"/>
    <mergeCell ref="I72:P72"/>
    <mergeCell ref="D81:E81"/>
    <mergeCell ref="D96:E96"/>
    <mergeCell ref="D83:E83"/>
    <mergeCell ref="D84:E84"/>
    <mergeCell ref="D85:E85"/>
    <mergeCell ref="D86:E86"/>
    <mergeCell ref="D87:E87"/>
    <mergeCell ref="D88:E88"/>
    <mergeCell ref="D90:E90"/>
    <mergeCell ref="D91:E91"/>
    <mergeCell ref="D92:E92"/>
    <mergeCell ref="D94:E94"/>
    <mergeCell ref="D95:E95"/>
    <mergeCell ref="D109:E109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18:E118"/>
    <mergeCell ref="D119:E119"/>
    <mergeCell ref="D121:E121"/>
    <mergeCell ref="D122:E122"/>
    <mergeCell ref="D110:E110"/>
    <mergeCell ref="D111:E111"/>
    <mergeCell ref="D113:E113"/>
    <mergeCell ref="D115:E115"/>
    <mergeCell ref="D116:E116"/>
    <mergeCell ref="D117:E117"/>
  </mergeCells>
  <hyperlinks>
    <hyperlink ref="B1:C1" location="A2:A2" tooltip="Klikni na prechod ku Kryciemu listu..." display="Krycí list rozpočtu" xr:uid="{BD827110-D83C-4D32-8AEC-EB7A1AF1842A}"/>
    <hyperlink ref="E1:F1" location="A54:A54" tooltip="Klikni na prechod ku rekapitulácii..." display="Rekapitulácia rozpočtu" xr:uid="{CFAADF1B-0D26-4D71-BB1C-A6E8BE31DF6C}"/>
    <hyperlink ref="H1:I1" location="B80:B80" tooltip="Klikni na prechod ku Rozpočet..." display="Rozpočet" xr:uid="{27F987A2-1222-4260-BD59-BFA7B08CF4B6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Vodozádržný systém pri Mestskom úrade Strážske / Vytlak vody z nádrže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1C25C-5DCA-4C60-A570-0FFE8DFA34B3}">
  <dimension ref="A1:AA95"/>
  <sheetViews>
    <sheetView workbookViewId="0">
      <pane ySplit="1" topLeftCell="A71" activePane="bottomLeft" state="frozen"/>
      <selection pane="bottomLeft" activeCell="D91" sqref="D91:E9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10.1093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18</v>
      </c>
      <c r="C1" s="327"/>
      <c r="D1" s="11"/>
      <c r="E1" s="377" t="s">
        <v>0</v>
      </c>
      <c r="F1" s="378"/>
      <c r="G1" s="12"/>
      <c r="H1" s="326" t="s">
        <v>69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18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292</v>
      </c>
      <c r="C4" s="31"/>
      <c r="D4" s="24"/>
      <c r="E4" s="24"/>
      <c r="F4" s="43" t="s">
        <v>20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21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22</v>
      </c>
      <c r="C6" s="31"/>
      <c r="D6" s="43" t="s">
        <v>23</v>
      </c>
      <c r="E6" s="24"/>
      <c r="F6" s="43" t="s">
        <v>24</v>
      </c>
      <c r="G6" s="43" t="s">
        <v>25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26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29</v>
      </c>
      <c r="C8" s="45"/>
      <c r="D8" s="27"/>
      <c r="E8" s="27"/>
      <c r="F8" s="49" t="s">
        <v>30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27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29</v>
      </c>
      <c r="C10" s="31"/>
      <c r="D10" s="24"/>
      <c r="E10" s="24"/>
      <c r="F10" s="43" t="s">
        <v>30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28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29</v>
      </c>
      <c r="C12" s="31"/>
      <c r="D12" s="24"/>
      <c r="E12" s="24"/>
      <c r="F12" s="43" t="s">
        <v>30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70" t="s">
        <v>37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31</v>
      </c>
      <c r="C15" s="62">
        <f>'SO 15640'!E57</f>
        <v>0</v>
      </c>
      <c r="D15" s="57">
        <f>'SO 15640'!F57</f>
        <v>0</v>
      </c>
      <c r="E15" s="66">
        <f>'SO 15640'!G57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32</v>
      </c>
      <c r="C16" s="90"/>
      <c r="D16" s="91"/>
      <c r="E16" s="92"/>
      <c r="F16" s="373" t="s">
        <v>38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(SUM(Z78:Z94))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33</v>
      </c>
      <c r="C17" s="62">
        <f>'SO 15640'!E61</f>
        <v>0</v>
      </c>
      <c r="D17" s="57">
        <f>'SO 15640'!F61</f>
        <v>0</v>
      </c>
      <c r="E17" s="66">
        <f>'SO 15640'!G61</f>
        <v>0</v>
      </c>
      <c r="F17" s="374" t="s">
        <v>39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(SUM(Y78:Y94))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34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35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36</v>
      </c>
      <c r="C20" s="56"/>
      <c r="D20" s="93"/>
      <c r="E20" s="94">
        <f>SUM(E15:E19)</f>
        <v>0</v>
      </c>
      <c r="F20" s="348" t="s">
        <v>36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45</v>
      </c>
      <c r="C21" s="50"/>
      <c r="D21" s="89"/>
      <c r="E21" s="68">
        <f>((E15*U22*0)+(E16*V22*0)+(E17*W22*0))/100</f>
        <v>0</v>
      </c>
      <c r="F21" s="363" t="s">
        <v>48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46</v>
      </c>
      <c r="C22" s="33"/>
      <c r="D22" s="70"/>
      <c r="E22" s="69">
        <f>((E15*U23*0)+(E16*V23*0)+(E17*W23*0))/100</f>
        <v>0</v>
      </c>
      <c r="F22" s="363" t="s">
        <v>49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0"/>
      <c r="E23" s="69">
        <f>((E15*U24*0)+(E16*V24*0)+(E17*W24*0))/100</f>
        <v>0</v>
      </c>
      <c r="F23" s="363" t="s">
        <v>50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36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56</v>
      </c>
      <c r="C26" s="96"/>
      <c r="D26" s="98"/>
      <c r="E26" s="104"/>
      <c r="F26" s="348" t="s">
        <v>40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41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42</v>
      </c>
      <c r="G28" s="354"/>
      <c r="H28" s="214">
        <f>P27-SUM('SO 15640'!K78:'SO 15640'!K94)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43</v>
      </c>
      <c r="G29" s="356"/>
      <c r="H29" s="32">
        <f>SUM('SO 15640'!K78:'SO 15640'!K94)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44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54</v>
      </c>
      <c r="C32" s="100"/>
      <c r="D32" s="18"/>
      <c r="E32" s="109" t="s">
        <v>55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26</v>
      </c>
      <c r="C46" s="315"/>
      <c r="D46" s="315"/>
      <c r="E46" s="316"/>
      <c r="F46" s="341" t="s">
        <v>23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27</v>
      </c>
      <c r="C47" s="315"/>
      <c r="D47" s="315"/>
      <c r="E47" s="316"/>
      <c r="F47" s="341" t="s">
        <v>21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28</v>
      </c>
      <c r="C48" s="315"/>
      <c r="D48" s="315"/>
      <c r="E48" s="316"/>
      <c r="F48" s="341" t="s">
        <v>60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292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57</v>
      </c>
      <c r="C54" s="337"/>
      <c r="D54" s="127"/>
      <c r="E54" s="127" t="s">
        <v>51</v>
      </c>
      <c r="F54" s="127" t="s">
        <v>52</v>
      </c>
      <c r="G54" s="127" t="s">
        <v>36</v>
      </c>
      <c r="H54" s="127" t="s">
        <v>58</v>
      </c>
      <c r="I54" s="127" t="s">
        <v>59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62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63</v>
      </c>
      <c r="C56" s="333"/>
      <c r="D56" s="333"/>
      <c r="E56" s="138">
        <f>'SO 15640'!L84</f>
        <v>0</v>
      </c>
      <c r="F56" s="138">
        <f>'SO 15640'!M84</f>
        <v>0</v>
      </c>
      <c r="G56" s="138">
        <f>'SO 15640'!I84</f>
        <v>0</v>
      </c>
      <c r="H56" s="139">
        <f>'SO 15640'!S84</f>
        <v>0</v>
      </c>
      <c r="I56" s="139">
        <f>'SO 15640'!V84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21" t="s">
        <v>62</v>
      </c>
      <c r="C57" s="309"/>
      <c r="D57" s="309"/>
      <c r="E57" s="140">
        <f>'SO 15640'!L86</f>
        <v>0</v>
      </c>
      <c r="F57" s="140">
        <f>'SO 15640'!M86</f>
        <v>0</v>
      </c>
      <c r="G57" s="140">
        <f>'SO 15640'!I86</f>
        <v>0</v>
      </c>
      <c r="H57" s="141">
        <f>'SO 15640'!S86</f>
        <v>0</v>
      </c>
      <c r="I57" s="141">
        <f>'SO 15640'!V86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1"/>
      <c r="B58" s="204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2"/>
    </row>
    <row r="59" spans="1:26" x14ac:dyDescent="0.3">
      <c r="A59" s="9"/>
      <c r="B59" s="321" t="s">
        <v>263</v>
      </c>
      <c r="C59" s="309"/>
      <c r="D59" s="309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32" t="s">
        <v>293</v>
      </c>
      <c r="C60" s="333"/>
      <c r="D60" s="333"/>
      <c r="E60" s="138">
        <f>'SO 15640'!L92</f>
        <v>0</v>
      </c>
      <c r="F60" s="138">
        <f>'SO 15640'!M92</f>
        <v>0</v>
      </c>
      <c r="G60" s="138">
        <f>'SO 15640'!I92</f>
        <v>0</v>
      </c>
      <c r="H60" s="139">
        <f>'SO 15640'!S92</f>
        <v>0</v>
      </c>
      <c r="I60" s="139">
        <f>'SO 15640'!V92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9"/>
      <c r="B61" s="321" t="s">
        <v>263</v>
      </c>
      <c r="C61" s="309"/>
      <c r="D61" s="309"/>
      <c r="E61" s="140">
        <f>'SO 15640'!L94</f>
        <v>0</v>
      </c>
      <c r="F61" s="140">
        <f>'SO 15640'!M94</f>
        <v>0</v>
      </c>
      <c r="G61" s="140">
        <f>'SO 15640'!I94</f>
        <v>0</v>
      </c>
      <c r="H61" s="141">
        <f>'SO 15640'!S94</f>
        <v>0</v>
      </c>
      <c r="I61" s="141">
        <f>'SO 15640'!V94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13"/>
      <c r="X61" s="137"/>
      <c r="Y61" s="137"/>
      <c r="Z61" s="137"/>
    </row>
    <row r="62" spans="1:26" x14ac:dyDescent="0.3">
      <c r="A62" s="1"/>
      <c r="B62" s="204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2"/>
    </row>
    <row r="63" spans="1:26" x14ac:dyDescent="0.3">
      <c r="A63" s="142"/>
      <c r="B63" s="322" t="s">
        <v>68</v>
      </c>
      <c r="C63" s="323"/>
      <c r="D63" s="323"/>
      <c r="E63" s="144">
        <f>'SO 15640'!L95</f>
        <v>0</v>
      </c>
      <c r="F63" s="144">
        <f>'SO 15640'!M95</f>
        <v>0</v>
      </c>
      <c r="G63" s="144">
        <f>'SO 15640'!I95</f>
        <v>0</v>
      </c>
      <c r="H63" s="145">
        <f>'SO 15640'!S95</f>
        <v>0</v>
      </c>
      <c r="I63" s="145">
        <f>'SO 15640'!V95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13"/>
      <c r="X63" s="143"/>
      <c r="Y63" s="143"/>
      <c r="Z63" s="143"/>
    </row>
    <row r="64" spans="1:26" x14ac:dyDescent="0.3">
      <c r="A64" s="14"/>
      <c r="B64" s="41"/>
      <c r="C64" s="3"/>
      <c r="D64" s="3"/>
      <c r="E64" s="13"/>
      <c r="F64" s="13"/>
      <c r="G64" s="13"/>
      <c r="H64" s="153"/>
      <c r="I64" s="153"/>
      <c r="J64" s="153"/>
      <c r="K64" s="153"/>
      <c r="L64" s="153"/>
      <c r="M64" s="153"/>
      <c r="N64" s="153"/>
      <c r="O64" s="153"/>
      <c r="P64" s="153"/>
      <c r="Q64" s="10"/>
      <c r="R64" s="10"/>
      <c r="S64" s="10"/>
      <c r="T64" s="10"/>
      <c r="U64" s="10"/>
      <c r="V64" s="10"/>
      <c r="W64" s="52"/>
    </row>
    <row r="65" spans="1:26" x14ac:dyDescent="0.3">
      <c r="A65" s="14"/>
      <c r="B65" s="41"/>
      <c r="C65" s="3"/>
      <c r="D65" s="3"/>
      <c r="E65" s="13"/>
      <c r="F65" s="13"/>
      <c r="G65" s="13"/>
      <c r="H65" s="153"/>
      <c r="I65" s="153"/>
      <c r="J65" s="153"/>
      <c r="K65" s="153"/>
      <c r="L65" s="153"/>
      <c r="M65" s="153"/>
      <c r="N65" s="153"/>
      <c r="O65" s="153"/>
      <c r="P65" s="153"/>
      <c r="Q65" s="10"/>
      <c r="R65" s="10"/>
      <c r="S65" s="10"/>
      <c r="T65" s="10"/>
      <c r="U65" s="10"/>
      <c r="V65" s="10"/>
      <c r="W65" s="52"/>
    </row>
    <row r="66" spans="1:26" x14ac:dyDescent="0.3">
      <c r="A66" s="14"/>
      <c r="B66" s="37"/>
      <c r="C66" s="8"/>
      <c r="D66" s="8"/>
      <c r="E66" s="26"/>
      <c r="F66" s="26"/>
      <c r="G66" s="26"/>
      <c r="H66" s="154"/>
      <c r="I66" s="154"/>
      <c r="J66" s="154"/>
      <c r="K66" s="154"/>
      <c r="L66" s="154"/>
      <c r="M66" s="154"/>
      <c r="N66" s="154"/>
      <c r="O66" s="154"/>
      <c r="P66" s="154"/>
      <c r="Q66" s="15"/>
      <c r="R66" s="15"/>
      <c r="S66" s="15"/>
      <c r="T66" s="15"/>
      <c r="U66" s="15"/>
      <c r="V66" s="15"/>
      <c r="W66" s="52"/>
    </row>
    <row r="67" spans="1:26" ht="34.950000000000003" customHeight="1" x14ac:dyDescent="0.3">
      <c r="A67" s="1"/>
      <c r="B67" s="324" t="s">
        <v>69</v>
      </c>
      <c r="C67" s="325"/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25"/>
      <c r="P67" s="325"/>
      <c r="Q67" s="325"/>
      <c r="R67" s="325"/>
      <c r="S67" s="325"/>
      <c r="T67" s="325"/>
      <c r="U67" s="325"/>
      <c r="V67" s="325"/>
      <c r="W67" s="52"/>
    </row>
    <row r="68" spans="1:26" x14ac:dyDescent="0.3">
      <c r="A68" s="14"/>
      <c r="B68" s="95"/>
      <c r="C68" s="18"/>
      <c r="D68" s="18"/>
      <c r="E68" s="97"/>
      <c r="F68" s="97"/>
      <c r="G68" s="97"/>
      <c r="H68" s="168"/>
      <c r="I68" s="168"/>
      <c r="J68" s="168"/>
      <c r="K68" s="168"/>
      <c r="L68" s="168"/>
      <c r="M68" s="168"/>
      <c r="N68" s="168"/>
      <c r="O68" s="168"/>
      <c r="P68" s="168"/>
      <c r="Q68" s="19"/>
      <c r="R68" s="19"/>
      <c r="S68" s="19"/>
      <c r="T68" s="19"/>
      <c r="U68" s="19"/>
      <c r="V68" s="19"/>
      <c r="W68" s="52"/>
    </row>
    <row r="69" spans="1:26" ht="19.95" customHeight="1" x14ac:dyDescent="0.3">
      <c r="A69" s="199"/>
      <c r="B69" s="328" t="s">
        <v>26</v>
      </c>
      <c r="C69" s="329"/>
      <c r="D69" s="329"/>
      <c r="E69" s="330"/>
      <c r="F69" s="166"/>
      <c r="G69" s="166"/>
      <c r="H69" s="167" t="s">
        <v>80</v>
      </c>
      <c r="I69" s="317" t="s">
        <v>81</v>
      </c>
      <c r="J69" s="318"/>
      <c r="K69" s="318"/>
      <c r="L69" s="318"/>
      <c r="M69" s="318"/>
      <c r="N69" s="318"/>
      <c r="O69" s="318"/>
      <c r="P69" s="319"/>
      <c r="Q69" s="17"/>
      <c r="R69" s="17"/>
      <c r="S69" s="17"/>
      <c r="T69" s="17"/>
      <c r="U69" s="17"/>
      <c r="V69" s="17"/>
      <c r="W69" s="52"/>
    </row>
    <row r="70" spans="1:26" ht="19.95" customHeight="1" x14ac:dyDescent="0.3">
      <c r="A70" s="199"/>
      <c r="B70" s="314" t="s">
        <v>27</v>
      </c>
      <c r="C70" s="315"/>
      <c r="D70" s="315"/>
      <c r="E70" s="316"/>
      <c r="F70" s="162"/>
      <c r="G70" s="162"/>
      <c r="H70" s="163" t="s">
        <v>21</v>
      </c>
      <c r="I70" s="163"/>
      <c r="J70" s="153"/>
      <c r="K70" s="153"/>
      <c r="L70" s="153"/>
      <c r="M70" s="153"/>
      <c r="N70" s="153"/>
      <c r="O70" s="153"/>
      <c r="P70" s="153"/>
      <c r="Q70" s="10"/>
      <c r="R70" s="10"/>
      <c r="S70" s="10"/>
      <c r="T70" s="10"/>
      <c r="U70" s="10"/>
      <c r="V70" s="10"/>
      <c r="W70" s="52"/>
    </row>
    <row r="71" spans="1:26" ht="19.95" customHeight="1" x14ac:dyDescent="0.3">
      <c r="A71" s="199"/>
      <c r="B71" s="314" t="s">
        <v>28</v>
      </c>
      <c r="C71" s="315"/>
      <c r="D71" s="315"/>
      <c r="E71" s="316"/>
      <c r="F71" s="162"/>
      <c r="G71" s="162"/>
      <c r="H71" s="163" t="s">
        <v>82</v>
      </c>
      <c r="I71" s="163" t="s">
        <v>25</v>
      </c>
      <c r="J71" s="153"/>
      <c r="K71" s="153"/>
      <c r="L71" s="153"/>
      <c r="M71" s="153"/>
      <c r="N71" s="153"/>
      <c r="O71" s="153"/>
      <c r="P71" s="153"/>
      <c r="Q71" s="10"/>
      <c r="R71" s="10"/>
      <c r="S71" s="10"/>
      <c r="T71" s="10"/>
      <c r="U71" s="10"/>
      <c r="V71" s="10"/>
      <c r="W71" s="52"/>
    </row>
    <row r="72" spans="1:26" ht="19.95" customHeight="1" x14ac:dyDescent="0.3">
      <c r="A72" s="14"/>
      <c r="B72" s="203" t="s">
        <v>83</v>
      </c>
      <c r="C72" s="3"/>
      <c r="D72" s="3"/>
      <c r="E72" s="13"/>
      <c r="F72" s="13"/>
      <c r="G72" s="13"/>
      <c r="H72" s="153"/>
      <c r="I72" s="153"/>
      <c r="J72" s="153"/>
      <c r="K72" s="153"/>
      <c r="L72" s="153"/>
      <c r="M72" s="153"/>
      <c r="N72" s="153"/>
      <c r="O72" s="153"/>
      <c r="P72" s="153"/>
      <c r="Q72" s="10"/>
      <c r="R72" s="10"/>
      <c r="S72" s="10"/>
      <c r="T72" s="10"/>
      <c r="U72" s="10"/>
      <c r="V72" s="10"/>
      <c r="W72" s="52"/>
    </row>
    <row r="73" spans="1:26" ht="19.95" customHeight="1" x14ac:dyDescent="0.3">
      <c r="A73" s="14"/>
      <c r="B73" s="203" t="s">
        <v>292</v>
      </c>
      <c r="C73" s="3"/>
      <c r="D73" s="3"/>
      <c r="E73" s="13"/>
      <c r="F73" s="13"/>
      <c r="G73" s="13"/>
      <c r="H73" s="153"/>
      <c r="I73" s="15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4"/>
      <c r="B74" s="41"/>
      <c r="C74" s="3"/>
      <c r="D74" s="3"/>
      <c r="E74" s="13"/>
      <c r="F74" s="13"/>
      <c r="G74" s="13"/>
      <c r="H74" s="153"/>
      <c r="I74" s="153"/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41"/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5" t="s">
        <v>61</v>
      </c>
      <c r="C76" s="164"/>
      <c r="D76" s="164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x14ac:dyDescent="0.3">
      <c r="A77" s="2"/>
      <c r="B77" s="206" t="s">
        <v>70</v>
      </c>
      <c r="C77" s="127" t="s">
        <v>71</v>
      </c>
      <c r="D77" s="127" t="s">
        <v>72</v>
      </c>
      <c r="E77" s="155"/>
      <c r="F77" s="155" t="s">
        <v>73</v>
      </c>
      <c r="G77" s="155" t="s">
        <v>74</v>
      </c>
      <c r="H77" s="156" t="s">
        <v>75</v>
      </c>
      <c r="I77" s="156" t="s">
        <v>76</v>
      </c>
      <c r="J77" s="156"/>
      <c r="K77" s="156"/>
      <c r="L77" s="156"/>
      <c r="M77" s="156"/>
      <c r="N77" s="156"/>
      <c r="O77" s="156"/>
      <c r="P77" s="156" t="s">
        <v>77</v>
      </c>
      <c r="Q77" s="157"/>
      <c r="R77" s="157"/>
      <c r="S77" s="127" t="s">
        <v>78</v>
      </c>
      <c r="T77" s="158"/>
      <c r="U77" s="158"/>
      <c r="V77" s="127" t="s">
        <v>79</v>
      </c>
      <c r="W77" s="52"/>
    </row>
    <row r="78" spans="1:26" x14ac:dyDescent="0.3">
      <c r="A78" s="9"/>
      <c r="B78" s="207"/>
      <c r="C78" s="169"/>
      <c r="D78" s="320" t="s">
        <v>62</v>
      </c>
      <c r="E78" s="320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92"/>
      <c r="W78" s="213"/>
      <c r="X78" s="137"/>
      <c r="Y78" s="137"/>
      <c r="Z78" s="137"/>
    </row>
    <row r="79" spans="1:26" x14ac:dyDescent="0.3">
      <c r="A79" s="9"/>
      <c r="B79" s="208"/>
      <c r="C79" s="172">
        <v>1</v>
      </c>
      <c r="D79" s="312" t="s">
        <v>84</v>
      </c>
      <c r="E79" s="312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9"/>
      <c r="R79" s="9"/>
      <c r="S79" s="9"/>
      <c r="T79" s="9"/>
      <c r="U79" s="9"/>
      <c r="V79" s="193"/>
      <c r="W79" s="213"/>
      <c r="X79" s="137"/>
      <c r="Y79" s="137"/>
      <c r="Z79" s="137"/>
    </row>
    <row r="80" spans="1:26" ht="25.05" customHeight="1" x14ac:dyDescent="0.3">
      <c r="A80" s="179"/>
      <c r="B80" s="209">
        <v>1</v>
      </c>
      <c r="C80" s="180" t="s">
        <v>294</v>
      </c>
      <c r="D80" s="313" t="s">
        <v>295</v>
      </c>
      <c r="E80" s="313"/>
      <c r="F80" s="174" t="s">
        <v>102</v>
      </c>
      <c r="G80" s="175">
        <v>50.4</v>
      </c>
      <c r="H80" s="174"/>
      <c r="I80" s="174">
        <f>ROUND(G80*(H80),2)</f>
        <v>0</v>
      </c>
      <c r="J80" s="176">
        <f>ROUND(G80*(N80),2)</f>
        <v>3110.18</v>
      </c>
      <c r="K80" s="177">
        <f>ROUND(G80*(O80),2)</f>
        <v>0</v>
      </c>
      <c r="L80" s="177">
        <f>ROUND(G80*(H80),2)</f>
        <v>0</v>
      </c>
      <c r="M80" s="177"/>
      <c r="N80" s="177">
        <v>61.71</v>
      </c>
      <c r="O80" s="177"/>
      <c r="P80" s="181"/>
      <c r="Q80" s="181"/>
      <c r="R80" s="181"/>
      <c r="S80" s="178">
        <f>ROUND(G80*(P80),3)</f>
        <v>0</v>
      </c>
      <c r="T80" s="178"/>
      <c r="U80" s="178"/>
      <c r="V80" s="194"/>
      <c r="W80" s="52"/>
      <c r="Z80">
        <v>0</v>
      </c>
    </row>
    <row r="81" spans="1:26" ht="25.05" customHeight="1" x14ac:dyDescent="0.3">
      <c r="A81" s="179"/>
      <c r="B81" s="209">
        <v>2</v>
      </c>
      <c r="C81" s="180" t="s">
        <v>296</v>
      </c>
      <c r="D81" s="313" t="s">
        <v>297</v>
      </c>
      <c r="E81" s="313"/>
      <c r="F81" s="174" t="s">
        <v>102</v>
      </c>
      <c r="G81" s="175">
        <v>50.4</v>
      </c>
      <c r="H81" s="174"/>
      <c r="I81" s="174">
        <f>ROUND(G81*(H81),2)</f>
        <v>0</v>
      </c>
      <c r="J81" s="176">
        <f>ROUND(G81*(N81),2)</f>
        <v>720.22</v>
      </c>
      <c r="K81" s="177">
        <f>ROUND(G81*(O81),2)</f>
        <v>0</v>
      </c>
      <c r="L81" s="177">
        <f>ROUND(G81*(H81),2)</f>
        <v>0</v>
      </c>
      <c r="M81" s="177"/>
      <c r="N81" s="177">
        <v>14.29</v>
      </c>
      <c r="O81" s="177"/>
      <c r="P81" s="181"/>
      <c r="Q81" s="181"/>
      <c r="R81" s="181"/>
      <c r="S81" s="178">
        <f>ROUND(G81*(P81),3)</f>
        <v>0</v>
      </c>
      <c r="T81" s="178"/>
      <c r="U81" s="178"/>
      <c r="V81" s="194"/>
      <c r="W81" s="52"/>
      <c r="Z81">
        <v>0</v>
      </c>
    </row>
    <row r="82" spans="1:26" ht="25.05" customHeight="1" x14ac:dyDescent="0.3">
      <c r="A82" s="179"/>
      <c r="B82" s="209">
        <v>3</v>
      </c>
      <c r="C82" s="180" t="s">
        <v>298</v>
      </c>
      <c r="D82" s="313" t="s">
        <v>299</v>
      </c>
      <c r="E82" s="313"/>
      <c r="F82" s="174" t="s">
        <v>90</v>
      </c>
      <c r="G82" s="175">
        <v>70</v>
      </c>
      <c r="H82" s="174"/>
      <c r="I82" s="174">
        <f>ROUND(G82*(H82),2)</f>
        <v>0</v>
      </c>
      <c r="J82" s="176">
        <f>ROUND(G82*(N82),2)</f>
        <v>102.2</v>
      </c>
      <c r="K82" s="177">
        <f>ROUND(G82*(O82),2)</f>
        <v>0</v>
      </c>
      <c r="L82" s="177">
        <f>ROUND(G82*(H82),2)</f>
        <v>0</v>
      </c>
      <c r="M82" s="177"/>
      <c r="N82" s="177">
        <v>1.46</v>
      </c>
      <c r="O82" s="177"/>
      <c r="P82" s="181"/>
      <c r="Q82" s="181"/>
      <c r="R82" s="181"/>
      <c r="S82" s="178">
        <f>ROUND(G82*(P82),3)</f>
        <v>0</v>
      </c>
      <c r="T82" s="178"/>
      <c r="U82" s="178"/>
      <c r="V82" s="194"/>
      <c r="W82" s="52"/>
      <c r="Z82">
        <v>0</v>
      </c>
    </row>
    <row r="83" spans="1:26" ht="25.05" customHeight="1" x14ac:dyDescent="0.3">
      <c r="A83" s="179"/>
      <c r="B83" s="209">
        <v>4</v>
      </c>
      <c r="C83" s="180" t="s">
        <v>300</v>
      </c>
      <c r="D83" s="313" t="s">
        <v>301</v>
      </c>
      <c r="E83" s="313"/>
      <c r="F83" s="174" t="s">
        <v>90</v>
      </c>
      <c r="G83" s="175">
        <v>70</v>
      </c>
      <c r="H83" s="174"/>
      <c r="I83" s="174">
        <f>ROUND(G83*(H83),2)</f>
        <v>0</v>
      </c>
      <c r="J83" s="176">
        <f>ROUND(G83*(N83),2)</f>
        <v>277.2</v>
      </c>
      <c r="K83" s="177">
        <f>ROUND(G83*(O83),2)</f>
        <v>0</v>
      </c>
      <c r="L83" s="177">
        <f>ROUND(G83*(H83),2)</f>
        <v>0</v>
      </c>
      <c r="M83" s="177"/>
      <c r="N83" s="177">
        <v>3.96</v>
      </c>
      <c r="O83" s="177"/>
      <c r="P83" s="181"/>
      <c r="Q83" s="181"/>
      <c r="R83" s="181"/>
      <c r="S83" s="178">
        <f>ROUND(G83*(P83),3)</f>
        <v>0</v>
      </c>
      <c r="T83" s="178"/>
      <c r="U83" s="178"/>
      <c r="V83" s="194"/>
      <c r="W83" s="52"/>
      <c r="Z83">
        <v>0</v>
      </c>
    </row>
    <row r="84" spans="1:26" x14ac:dyDescent="0.3">
      <c r="A84" s="9"/>
      <c r="B84" s="208"/>
      <c r="C84" s="172">
        <v>1</v>
      </c>
      <c r="D84" s="312" t="s">
        <v>84</v>
      </c>
      <c r="E84" s="312"/>
      <c r="F84" s="138"/>
      <c r="G84" s="171"/>
      <c r="H84" s="138"/>
      <c r="I84" s="140">
        <f>ROUND((SUM(I79:I83))/1,2)</f>
        <v>0</v>
      </c>
      <c r="J84" s="139"/>
      <c r="K84" s="139"/>
      <c r="L84" s="139">
        <f>ROUND((SUM(L79:L83))/1,2)</f>
        <v>0</v>
      </c>
      <c r="M84" s="139">
        <f>ROUND((SUM(M79:M83))/1,2)</f>
        <v>0</v>
      </c>
      <c r="N84" s="139"/>
      <c r="O84" s="139"/>
      <c r="P84" s="139"/>
      <c r="Q84" s="9"/>
      <c r="R84" s="9"/>
      <c r="S84" s="9">
        <f>ROUND((SUM(S79:S83))/1,2)</f>
        <v>0</v>
      </c>
      <c r="T84" s="9"/>
      <c r="U84" s="9"/>
      <c r="V84" s="195">
        <f>ROUND((SUM(V79:V83))/1,2)</f>
        <v>0</v>
      </c>
      <c r="W84" s="213"/>
      <c r="X84" s="137"/>
      <c r="Y84" s="137"/>
      <c r="Z84" s="137"/>
    </row>
    <row r="85" spans="1:26" x14ac:dyDescent="0.3">
      <c r="A85" s="1"/>
      <c r="B85" s="204"/>
      <c r="C85" s="1"/>
      <c r="D85" s="1"/>
      <c r="E85" s="131"/>
      <c r="F85" s="131"/>
      <c r="G85" s="165"/>
      <c r="H85" s="131"/>
      <c r="I85" s="131"/>
      <c r="J85" s="132"/>
      <c r="K85" s="132"/>
      <c r="L85" s="132"/>
      <c r="M85" s="132"/>
      <c r="N85" s="132"/>
      <c r="O85" s="132"/>
      <c r="P85" s="132"/>
      <c r="Q85" s="1"/>
      <c r="R85" s="1"/>
      <c r="S85" s="1"/>
      <c r="T85" s="1"/>
      <c r="U85" s="1"/>
      <c r="V85" s="196"/>
      <c r="W85" s="52"/>
    </row>
    <row r="86" spans="1:26" x14ac:dyDescent="0.3">
      <c r="A86" s="9"/>
      <c r="B86" s="208"/>
      <c r="C86" s="9"/>
      <c r="D86" s="309" t="s">
        <v>62</v>
      </c>
      <c r="E86" s="309"/>
      <c r="F86" s="138"/>
      <c r="G86" s="171"/>
      <c r="H86" s="138"/>
      <c r="I86" s="140">
        <f>ROUND((SUM(I78:I85))/2,2)</f>
        <v>0</v>
      </c>
      <c r="J86" s="139"/>
      <c r="K86" s="139"/>
      <c r="L86" s="138">
        <f>ROUND((SUM(L78:L85))/2,2)</f>
        <v>0</v>
      </c>
      <c r="M86" s="138">
        <f>ROUND((SUM(M78:M85))/2,2)</f>
        <v>0</v>
      </c>
      <c r="N86" s="139"/>
      <c r="O86" s="139"/>
      <c r="P86" s="188"/>
      <c r="Q86" s="9"/>
      <c r="R86" s="9"/>
      <c r="S86" s="188">
        <f>ROUND((SUM(S78:S85))/2,2)</f>
        <v>0</v>
      </c>
      <c r="T86" s="9"/>
      <c r="U86" s="9"/>
      <c r="V86" s="195">
        <f>ROUND((SUM(V78:V85))/2,2)</f>
        <v>0</v>
      </c>
      <c r="W86" s="52"/>
    </row>
    <row r="87" spans="1:26" x14ac:dyDescent="0.3">
      <c r="A87" s="1"/>
      <c r="B87" s="204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6"/>
      <c r="W87" s="52"/>
    </row>
    <row r="88" spans="1:26" x14ac:dyDescent="0.3">
      <c r="A88" s="9"/>
      <c r="B88" s="208"/>
      <c r="C88" s="9"/>
      <c r="D88" s="309" t="s">
        <v>263</v>
      </c>
      <c r="E88" s="309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9"/>
      <c r="R88" s="9"/>
      <c r="S88" s="9"/>
      <c r="T88" s="9"/>
      <c r="U88" s="9"/>
      <c r="V88" s="193"/>
      <c r="W88" s="213"/>
      <c r="X88" s="137"/>
      <c r="Y88" s="137"/>
      <c r="Z88" s="137"/>
    </row>
    <row r="89" spans="1:26" x14ac:dyDescent="0.3">
      <c r="A89" s="9"/>
      <c r="B89" s="208"/>
      <c r="C89" s="172">
        <v>921</v>
      </c>
      <c r="D89" s="312" t="s">
        <v>302</v>
      </c>
      <c r="E89" s="312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9"/>
      <c r="R89" s="9"/>
      <c r="S89" s="9"/>
      <c r="T89" s="9"/>
      <c r="U89" s="9"/>
      <c r="V89" s="193"/>
      <c r="W89" s="213"/>
      <c r="X89" s="137"/>
      <c r="Y89" s="137"/>
      <c r="Z89" s="137"/>
    </row>
    <row r="90" spans="1:26" ht="25.05" customHeight="1" x14ac:dyDescent="0.3">
      <c r="A90" s="179"/>
      <c r="B90" s="209">
        <v>5</v>
      </c>
      <c r="C90" s="180" t="s">
        <v>303</v>
      </c>
      <c r="D90" s="313" t="s">
        <v>304</v>
      </c>
      <c r="E90" s="313"/>
      <c r="F90" s="174" t="s">
        <v>143</v>
      </c>
      <c r="G90" s="175">
        <v>1</v>
      </c>
      <c r="H90" s="174"/>
      <c r="I90" s="174">
        <f>ROUND(G90*(H90),2)</f>
        <v>0</v>
      </c>
      <c r="J90" s="176">
        <f>ROUND(G90*(N90),2)</f>
        <v>60.4</v>
      </c>
      <c r="K90" s="177">
        <f>ROUND(G90*(O90),2)</f>
        <v>0</v>
      </c>
      <c r="L90" s="177">
        <f>ROUND(G90*(H90),2)</f>
        <v>0</v>
      </c>
      <c r="M90" s="177"/>
      <c r="N90" s="177">
        <v>60.4</v>
      </c>
      <c r="O90" s="177"/>
      <c r="P90" s="181"/>
      <c r="Q90" s="181"/>
      <c r="R90" s="181"/>
      <c r="S90" s="178">
        <f>ROUND(G90*(P90),3)</f>
        <v>0</v>
      </c>
      <c r="T90" s="178"/>
      <c r="U90" s="178"/>
      <c r="V90" s="194"/>
      <c r="W90" s="52"/>
      <c r="Z90">
        <v>0</v>
      </c>
    </row>
    <row r="91" spans="1:26" ht="49.95" customHeight="1" x14ac:dyDescent="0.3">
      <c r="A91" s="179"/>
      <c r="B91" s="209">
        <v>6</v>
      </c>
      <c r="C91" s="180" t="s">
        <v>305</v>
      </c>
      <c r="D91" s="313" t="s">
        <v>357</v>
      </c>
      <c r="E91" s="313"/>
      <c r="F91" s="174" t="s">
        <v>143</v>
      </c>
      <c r="G91" s="175">
        <v>1</v>
      </c>
      <c r="H91" s="174"/>
      <c r="I91" s="174">
        <f>ROUND(G91*(H91),2)</f>
        <v>0</v>
      </c>
      <c r="J91" s="176">
        <f>ROUND(G91*(N91),2)</f>
        <v>379.18</v>
      </c>
      <c r="K91" s="177">
        <f>ROUND(G91*(O91),2)</f>
        <v>0</v>
      </c>
      <c r="L91" s="177">
        <f>ROUND(G91*(H91),2)</f>
        <v>0</v>
      </c>
      <c r="M91" s="177"/>
      <c r="N91" s="177">
        <v>379.18</v>
      </c>
      <c r="O91" s="177"/>
      <c r="P91" s="181"/>
      <c r="Q91" s="181"/>
      <c r="R91" s="181"/>
      <c r="S91" s="178">
        <f>ROUND(G91*(P91),3)</f>
        <v>0</v>
      </c>
      <c r="T91" s="178"/>
      <c r="U91" s="178"/>
      <c r="V91" s="194"/>
      <c r="W91" s="52"/>
      <c r="Z91">
        <v>0</v>
      </c>
    </row>
    <row r="92" spans="1:26" x14ac:dyDescent="0.3">
      <c r="A92" s="9"/>
      <c r="B92" s="208"/>
      <c r="C92" s="172">
        <v>921</v>
      </c>
      <c r="D92" s="312" t="s">
        <v>302</v>
      </c>
      <c r="E92" s="312"/>
      <c r="F92" s="138"/>
      <c r="G92" s="171"/>
      <c r="H92" s="138"/>
      <c r="I92" s="140">
        <f>ROUND((SUM(I89:I91))/1,2)</f>
        <v>0</v>
      </c>
      <c r="J92" s="139"/>
      <c r="K92" s="139"/>
      <c r="L92" s="139">
        <f>ROUND((SUM(L89:L91))/1,2)</f>
        <v>0</v>
      </c>
      <c r="M92" s="139">
        <f>ROUND((SUM(M89:M91))/1,2)</f>
        <v>0</v>
      </c>
      <c r="N92" s="139"/>
      <c r="O92" s="139"/>
      <c r="P92" s="188"/>
      <c r="Q92" s="1"/>
      <c r="R92" s="1"/>
      <c r="S92" s="188">
        <f>ROUND((SUM(S89:S91))/1,2)</f>
        <v>0</v>
      </c>
      <c r="T92" s="2"/>
      <c r="U92" s="2"/>
      <c r="V92" s="195">
        <f>ROUND((SUM(V89:V91))/1,2)</f>
        <v>0</v>
      </c>
      <c r="W92" s="52"/>
    </row>
    <row r="93" spans="1:26" x14ac:dyDescent="0.3">
      <c r="A93" s="1"/>
      <c r="B93" s="204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6"/>
      <c r="W93" s="52"/>
    </row>
    <row r="94" spans="1:26" x14ac:dyDescent="0.3">
      <c r="A94" s="9"/>
      <c r="B94" s="208"/>
      <c r="C94" s="9"/>
      <c r="D94" s="309" t="s">
        <v>263</v>
      </c>
      <c r="E94" s="309"/>
      <c r="F94" s="138"/>
      <c r="G94" s="171"/>
      <c r="H94" s="138"/>
      <c r="I94" s="140">
        <f>ROUND((SUM(I88:I93))/2,2)</f>
        <v>0</v>
      </c>
      <c r="J94" s="139"/>
      <c r="K94" s="139"/>
      <c r="L94" s="139">
        <f>ROUND((SUM(L88:L93))/2,2)</f>
        <v>0</v>
      </c>
      <c r="M94" s="139">
        <f>ROUND((SUM(M88:M93))/2,2)</f>
        <v>0</v>
      </c>
      <c r="N94" s="139"/>
      <c r="O94" s="139"/>
      <c r="P94" s="188"/>
      <c r="Q94" s="1"/>
      <c r="R94" s="1"/>
      <c r="S94" s="188">
        <f>ROUND((SUM(S88:S93))/2,2)</f>
        <v>0</v>
      </c>
      <c r="T94" s="1"/>
      <c r="U94" s="1"/>
      <c r="V94" s="195">
        <f>ROUND((SUM(V88:V93))/2,2)</f>
        <v>0</v>
      </c>
      <c r="W94" s="52"/>
    </row>
    <row r="95" spans="1:26" x14ac:dyDescent="0.3">
      <c r="A95" s="1"/>
      <c r="B95" s="211"/>
      <c r="C95" s="189"/>
      <c r="D95" s="310" t="s">
        <v>68</v>
      </c>
      <c r="E95" s="310"/>
      <c r="F95" s="191"/>
      <c r="G95" s="190"/>
      <c r="H95" s="191"/>
      <c r="I95" s="191">
        <f>ROUND((SUM(I78:I94))/3,2)</f>
        <v>0</v>
      </c>
      <c r="J95" s="215"/>
      <c r="K95" s="215">
        <f>ROUND((SUM(K78:K94))/3,2)</f>
        <v>0</v>
      </c>
      <c r="L95" s="215">
        <f>ROUND((SUM(L78:L94))/3,2)</f>
        <v>0</v>
      </c>
      <c r="M95" s="215">
        <f>ROUND((SUM(M78:M94))/3,2)</f>
        <v>0</v>
      </c>
      <c r="N95" s="215"/>
      <c r="O95" s="215"/>
      <c r="P95" s="190"/>
      <c r="Q95" s="189"/>
      <c r="R95" s="189"/>
      <c r="S95" s="190">
        <f>ROUND((SUM(S78:S94))/3,2)</f>
        <v>0</v>
      </c>
      <c r="T95" s="189"/>
      <c r="U95" s="189"/>
      <c r="V95" s="198">
        <f>ROUND((SUM(V78:V94))/3,2)</f>
        <v>0</v>
      </c>
      <c r="W95" s="52"/>
      <c r="Y95">
        <f>(SUM(Y78:Y94))</f>
        <v>0</v>
      </c>
      <c r="Z95">
        <f>(SUM(Z78:Z94))</f>
        <v>0</v>
      </c>
    </row>
  </sheetData>
  <mergeCells count="62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3:E83"/>
    <mergeCell ref="B63:D63"/>
    <mergeCell ref="B67:V67"/>
    <mergeCell ref="H1:I1"/>
    <mergeCell ref="B69:E69"/>
    <mergeCell ref="B70:E70"/>
    <mergeCell ref="B71:E71"/>
    <mergeCell ref="I69:P69"/>
    <mergeCell ref="B55:D55"/>
    <mergeCell ref="B56:D56"/>
    <mergeCell ref="B57:D57"/>
    <mergeCell ref="B59:D59"/>
    <mergeCell ref="B60:D60"/>
    <mergeCell ref="B61:D61"/>
    <mergeCell ref="F31:G31"/>
    <mergeCell ref="B54:C54"/>
    <mergeCell ref="D78:E78"/>
    <mergeCell ref="D79:E79"/>
    <mergeCell ref="D80:E80"/>
    <mergeCell ref="D81:E81"/>
    <mergeCell ref="D82:E82"/>
    <mergeCell ref="D92:E92"/>
    <mergeCell ref="D94:E94"/>
    <mergeCell ref="D95:E95"/>
    <mergeCell ref="D84:E84"/>
    <mergeCell ref="D86:E86"/>
    <mergeCell ref="D88:E88"/>
    <mergeCell ref="D89:E89"/>
    <mergeCell ref="D90:E90"/>
    <mergeCell ref="D91:E91"/>
  </mergeCells>
  <hyperlinks>
    <hyperlink ref="B1:C1" location="A2:A2" tooltip="Klikni na prechod ku Kryciemu listu..." display="Krycí list rozpočtu" xr:uid="{EC3D144D-AD1C-4BE8-9924-7A76C9B11B0E}"/>
    <hyperlink ref="E1:F1" location="A54:A54" tooltip="Klikni na prechod ku rekapitulácii..." display="Rekapitulácia rozpočtu" xr:uid="{250B8421-8F2A-46D2-A948-165780C967EE}"/>
    <hyperlink ref="H1:I1" location="B77:B77" tooltip="Klikni na prechod ku Rozpočet..." display="Rozpočet" xr:uid="{55536413-FCB0-4993-9671-5F10BB2B933D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Vodozádržný systém pri Mestskom úrade Strážske / Kábelový rozvod NN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88E98-AE73-408B-BAD6-32353C926CEA}">
  <dimension ref="A1:AA123"/>
  <sheetViews>
    <sheetView workbookViewId="0">
      <pane ySplit="1" topLeftCell="A78" activePane="bottomLeft" state="frozen"/>
      <selection pane="bottomLeft" activeCell="D119" sqref="D119:E11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8" width="9.5546875" customWidth="1"/>
    <col min="9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1"/>
      <c r="B1" s="376" t="s">
        <v>18</v>
      </c>
      <c r="C1" s="327"/>
      <c r="D1" s="11"/>
      <c r="E1" s="377" t="s">
        <v>0</v>
      </c>
      <c r="F1" s="378"/>
      <c r="G1" s="12"/>
      <c r="H1" s="326" t="s">
        <v>69</v>
      </c>
      <c r="I1" s="327"/>
      <c r="J1" s="159"/>
      <c r="K1" s="160"/>
      <c r="L1" s="160"/>
      <c r="M1" s="160"/>
      <c r="N1" s="160"/>
      <c r="O1" s="160"/>
      <c r="P1" s="161"/>
      <c r="Q1" s="110"/>
      <c r="R1" s="110"/>
      <c r="S1" s="110"/>
      <c r="T1" s="110"/>
      <c r="U1" s="110"/>
      <c r="V1" s="110"/>
      <c r="W1" s="52">
        <v>30.126000000000001</v>
      </c>
    </row>
    <row r="2" spans="1:23" ht="34.950000000000003" customHeight="1" x14ac:dyDescent="0.3">
      <c r="A2" s="14"/>
      <c r="B2" s="379" t="s">
        <v>18</v>
      </c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1"/>
      <c r="R2" s="381"/>
      <c r="S2" s="381"/>
      <c r="T2" s="381"/>
      <c r="U2" s="381"/>
      <c r="V2" s="382"/>
      <c r="W2" s="52"/>
    </row>
    <row r="3" spans="1:23" ht="18" customHeight="1" x14ac:dyDescent="0.3">
      <c r="A3" s="14"/>
      <c r="B3" s="383" t="s">
        <v>1</v>
      </c>
      <c r="C3" s="384"/>
      <c r="D3" s="384"/>
      <c r="E3" s="384"/>
      <c r="F3" s="384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  <c r="T3" s="385"/>
      <c r="U3" s="385"/>
      <c r="V3" s="386"/>
      <c r="W3" s="52"/>
    </row>
    <row r="4" spans="1:23" ht="18" customHeight="1" x14ac:dyDescent="0.3">
      <c r="A4" s="14"/>
      <c r="B4" s="42" t="s">
        <v>306</v>
      </c>
      <c r="C4" s="31"/>
      <c r="D4" s="24"/>
      <c r="E4" s="24"/>
      <c r="F4" s="43" t="s">
        <v>20</v>
      </c>
      <c r="G4" s="24"/>
      <c r="H4" s="24"/>
      <c r="I4" s="24"/>
      <c r="J4" s="24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111"/>
      <c r="W4" s="52"/>
    </row>
    <row r="5" spans="1:23" ht="18" customHeight="1" x14ac:dyDescent="0.3">
      <c r="A5" s="14"/>
      <c r="B5" s="39"/>
      <c r="C5" s="31"/>
      <c r="D5" s="24"/>
      <c r="E5" s="24"/>
      <c r="F5" s="43" t="s">
        <v>21</v>
      </c>
      <c r="G5" s="24"/>
      <c r="H5" s="24"/>
      <c r="I5" s="24"/>
      <c r="J5" s="24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111"/>
      <c r="W5" s="52"/>
    </row>
    <row r="6" spans="1:23" ht="18" customHeight="1" x14ac:dyDescent="0.3">
      <c r="A6" s="14"/>
      <c r="B6" s="44" t="s">
        <v>22</v>
      </c>
      <c r="C6" s="31"/>
      <c r="D6" s="43" t="s">
        <v>23</v>
      </c>
      <c r="E6" s="24"/>
      <c r="F6" s="43" t="s">
        <v>24</v>
      </c>
      <c r="G6" s="43" t="s">
        <v>25</v>
      </c>
      <c r="H6" s="24"/>
      <c r="I6" s="24"/>
      <c r="J6" s="24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111"/>
      <c r="W6" s="52"/>
    </row>
    <row r="7" spans="1:23" ht="19.95" customHeight="1" x14ac:dyDescent="0.3">
      <c r="A7" s="14"/>
      <c r="B7" s="387" t="s">
        <v>26</v>
      </c>
      <c r="C7" s="388"/>
      <c r="D7" s="388"/>
      <c r="E7" s="388"/>
      <c r="F7" s="388"/>
      <c r="G7" s="388"/>
      <c r="H7" s="389"/>
      <c r="I7" s="46"/>
      <c r="J7" s="4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111"/>
      <c r="W7" s="52"/>
    </row>
    <row r="8" spans="1:23" ht="18" customHeight="1" x14ac:dyDescent="0.3">
      <c r="A8" s="14"/>
      <c r="B8" s="48" t="s">
        <v>29</v>
      </c>
      <c r="C8" s="45"/>
      <c r="D8" s="27"/>
      <c r="E8" s="27"/>
      <c r="F8" s="49" t="s">
        <v>30</v>
      </c>
      <c r="G8" s="27"/>
      <c r="H8" s="27"/>
      <c r="I8" s="24"/>
      <c r="J8" s="24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1"/>
      <c r="W8" s="52"/>
    </row>
    <row r="9" spans="1:23" ht="19.95" customHeight="1" x14ac:dyDescent="0.3">
      <c r="A9" s="14"/>
      <c r="B9" s="367" t="s">
        <v>27</v>
      </c>
      <c r="C9" s="368"/>
      <c r="D9" s="368"/>
      <c r="E9" s="368"/>
      <c r="F9" s="368"/>
      <c r="G9" s="368"/>
      <c r="H9" s="369"/>
      <c r="I9" s="47"/>
      <c r="J9" s="4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111"/>
      <c r="W9" s="52"/>
    </row>
    <row r="10" spans="1:23" ht="18" customHeight="1" x14ac:dyDescent="0.3">
      <c r="A10" s="14"/>
      <c r="B10" s="44" t="s">
        <v>29</v>
      </c>
      <c r="C10" s="31"/>
      <c r="D10" s="24"/>
      <c r="E10" s="24"/>
      <c r="F10" s="43" t="s">
        <v>30</v>
      </c>
      <c r="G10" s="24"/>
      <c r="H10" s="24"/>
      <c r="I10" s="24"/>
      <c r="J10" s="24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111"/>
      <c r="W10" s="52"/>
    </row>
    <row r="11" spans="1:23" ht="19.95" customHeight="1" x14ac:dyDescent="0.3">
      <c r="A11" s="14"/>
      <c r="B11" s="367" t="s">
        <v>28</v>
      </c>
      <c r="C11" s="368"/>
      <c r="D11" s="368"/>
      <c r="E11" s="368"/>
      <c r="F11" s="368"/>
      <c r="G11" s="368"/>
      <c r="H11" s="369"/>
      <c r="I11" s="47"/>
      <c r="J11" s="4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111"/>
      <c r="W11" s="52"/>
    </row>
    <row r="12" spans="1:23" ht="18" customHeight="1" x14ac:dyDescent="0.3">
      <c r="A12" s="14"/>
      <c r="B12" s="44" t="s">
        <v>29</v>
      </c>
      <c r="C12" s="31"/>
      <c r="D12" s="24"/>
      <c r="E12" s="24"/>
      <c r="F12" s="43" t="s">
        <v>30</v>
      </c>
      <c r="G12" s="24"/>
      <c r="H12" s="24"/>
      <c r="I12" s="24"/>
      <c r="J12" s="24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11"/>
      <c r="W12" s="52"/>
    </row>
    <row r="13" spans="1:23" ht="18" customHeight="1" x14ac:dyDescent="0.3">
      <c r="A13" s="14"/>
      <c r="B13" s="38"/>
      <c r="C13" s="30"/>
      <c r="D13" s="20"/>
      <c r="E13" s="20"/>
      <c r="F13" s="20"/>
      <c r="G13" s="20"/>
      <c r="H13" s="20"/>
      <c r="I13" s="31"/>
      <c r="J13" s="24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111"/>
      <c r="W13" s="52"/>
    </row>
    <row r="14" spans="1:23" ht="18" customHeight="1" x14ac:dyDescent="0.3">
      <c r="A14" s="14"/>
      <c r="B14" s="53" t="s">
        <v>6</v>
      </c>
      <c r="C14" s="61" t="s">
        <v>51</v>
      </c>
      <c r="D14" s="60" t="s">
        <v>52</v>
      </c>
      <c r="E14" s="65" t="s">
        <v>53</v>
      </c>
      <c r="F14" s="370" t="s">
        <v>37</v>
      </c>
      <c r="G14" s="371"/>
      <c r="H14" s="362"/>
      <c r="I14" s="31"/>
      <c r="J14" s="24"/>
      <c r="K14" s="25"/>
      <c r="L14" s="25"/>
      <c r="M14" s="25"/>
      <c r="N14" s="25"/>
      <c r="O14" s="72"/>
      <c r="P14" s="80">
        <v>0</v>
      </c>
      <c r="Q14" s="76"/>
      <c r="R14" s="25"/>
      <c r="S14" s="25"/>
      <c r="T14" s="25"/>
      <c r="U14" s="25"/>
      <c r="V14" s="111"/>
      <c r="W14" s="52"/>
    </row>
    <row r="15" spans="1:23" ht="18" customHeight="1" x14ac:dyDescent="0.3">
      <c r="A15" s="14"/>
      <c r="B15" s="54" t="s">
        <v>31</v>
      </c>
      <c r="C15" s="62">
        <f>'SO 15641'!E60</f>
        <v>0</v>
      </c>
      <c r="D15" s="57">
        <f>'SO 15641'!F60</f>
        <v>0</v>
      </c>
      <c r="E15" s="66">
        <f>'SO 15641'!G60</f>
        <v>0</v>
      </c>
      <c r="F15" s="372"/>
      <c r="G15" s="364"/>
      <c r="H15" s="347"/>
      <c r="I15" s="24"/>
      <c r="J15" s="24"/>
      <c r="K15" s="25"/>
      <c r="L15" s="25"/>
      <c r="M15" s="25"/>
      <c r="N15" s="25"/>
      <c r="O15" s="72"/>
      <c r="P15" s="81"/>
      <c r="Q15" s="76"/>
      <c r="R15" s="25"/>
      <c r="S15" s="25"/>
      <c r="T15" s="25"/>
      <c r="U15" s="25"/>
      <c r="V15" s="111"/>
      <c r="W15" s="52"/>
    </row>
    <row r="16" spans="1:23" ht="18" customHeight="1" x14ac:dyDescent="0.3">
      <c r="A16" s="14"/>
      <c r="B16" s="53" t="s">
        <v>32</v>
      </c>
      <c r="C16" s="90">
        <f>'SO 15641'!E64</f>
        <v>0</v>
      </c>
      <c r="D16" s="91">
        <f>'SO 15641'!F64</f>
        <v>0</v>
      </c>
      <c r="E16" s="92">
        <f>'SO 15641'!G64</f>
        <v>0</v>
      </c>
      <c r="F16" s="373" t="s">
        <v>38</v>
      </c>
      <c r="G16" s="364"/>
      <c r="H16" s="347"/>
      <c r="I16" s="24"/>
      <c r="J16" s="24"/>
      <c r="K16" s="25"/>
      <c r="L16" s="25"/>
      <c r="M16" s="25"/>
      <c r="N16" s="25"/>
      <c r="O16" s="72"/>
      <c r="P16" s="82">
        <f>(SUM(Z81:Z122))</f>
        <v>0</v>
      </c>
      <c r="Q16" s="76"/>
      <c r="R16" s="25"/>
      <c r="S16" s="25"/>
      <c r="T16" s="25"/>
      <c r="U16" s="25"/>
      <c r="V16" s="111"/>
      <c r="W16" s="52"/>
    </row>
    <row r="17" spans="1:26" ht="18" customHeight="1" x14ac:dyDescent="0.3">
      <c r="A17" s="14"/>
      <c r="B17" s="54" t="s">
        <v>33</v>
      </c>
      <c r="C17" s="62"/>
      <c r="D17" s="57"/>
      <c r="E17" s="66"/>
      <c r="F17" s="374" t="s">
        <v>39</v>
      </c>
      <c r="G17" s="364"/>
      <c r="H17" s="347"/>
      <c r="I17" s="24"/>
      <c r="J17" s="24"/>
      <c r="K17" s="25"/>
      <c r="L17" s="25"/>
      <c r="M17" s="25"/>
      <c r="N17" s="25"/>
      <c r="O17" s="72"/>
      <c r="P17" s="82">
        <f>(SUM(Y81:Y122))</f>
        <v>0</v>
      </c>
      <c r="Q17" s="76"/>
      <c r="R17" s="25"/>
      <c r="S17" s="25"/>
      <c r="T17" s="25"/>
      <c r="U17" s="25"/>
      <c r="V17" s="111"/>
      <c r="W17" s="52"/>
    </row>
    <row r="18" spans="1:26" ht="18" customHeight="1" x14ac:dyDescent="0.3">
      <c r="A18" s="14"/>
      <c r="B18" s="55" t="s">
        <v>34</v>
      </c>
      <c r="C18" s="63"/>
      <c r="D18" s="58"/>
      <c r="E18" s="67"/>
      <c r="F18" s="375"/>
      <c r="G18" s="366"/>
      <c r="H18" s="347"/>
      <c r="I18" s="24"/>
      <c r="J18" s="24"/>
      <c r="K18" s="25"/>
      <c r="L18" s="25"/>
      <c r="M18" s="25"/>
      <c r="N18" s="25"/>
      <c r="O18" s="72"/>
      <c r="P18" s="81"/>
      <c r="Q18" s="76"/>
      <c r="R18" s="25"/>
      <c r="S18" s="25"/>
      <c r="T18" s="25"/>
      <c r="U18" s="25"/>
      <c r="V18" s="111"/>
      <c r="W18" s="52"/>
    </row>
    <row r="19" spans="1:26" ht="18" customHeight="1" x14ac:dyDescent="0.3">
      <c r="A19" s="14"/>
      <c r="B19" s="55" t="s">
        <v>35</v>
      </c>
      <c r="C19" s="64"/>
      <c r="D19" s="59"/>
      <c r="E19" s="67"/>
      <c r="F19" s="359"/>
      <c r="G19" s="346"/>
      <c r="H19" s="360"/>
      <c r="I19" s="24"/>
      <c r="J19" s="24"/>
      <c r="K19" s="25"/>
      <c r="L19" s="25"/>
      <c r="M19" s="25"/>
      <c r="N19" s="25"/>
      <c r="O19" s="72"/>
      <c r="P19" s="81"/>
      <c r="Q19" s="76"/>
      <c r="R19" s="25"/>
      <c r="S19" s="25"/>
      <c r="T19" s="25"/>
      <c r="U19" s="25"/>
      <c r="V19" s="111"/>
      <c r="W19" s="52"/>
    </row>
    <row r="20" spans="1:26" ht="18" customHeight="1" x14ac:dyDescent="0.3">
      <c r="A20" s="14"/>
      <c r="B20" s="51" t="s">
        <v>36</v>
      </c>
      <c r="C20" s="56"/>
      <c r="D20" s="93"/>
      <c r="E20" s="94">
        <f>SUM(E15:E19)</f>
        <v>0</v>
      </c>
      <c r="F20" s="348" t="s">
        <v>36</v>
      </c>
      <c r="G20" s="361"/>
      <c r="H20" s="362"/>
      <c r="I20" s="31"/>
      <c r="J20" s="24"/>
      <c r="K20" s="25"/>
      <c r="L20" s="25"/>
      <c r="M20" s="25"/>
      <c r="N20" s="25"/>
      <c r="O20" s="72"/>
      <c r="P20" s="83">
        <f>SUM(P14:P19)</f>
        <v>0</v>
      </c>
      <c r="Q20" s="76"/>
      <c r="R20" s="25"/>
      <c r="S20" s="25"/>
      <c r="T20" s="25"/>
      <c r="U20" s="25"/>
      <c r="V20" s="111"/>
      <c r="W20" s="52"/>
    </row>
    <row r="21" spans="1:26" ht="18" customHeight="1" x14ac:dyDescent="0.3">
      <c r="A21" s="14"/>
      <c r="B21" s="48" t="s">
        <v>45</v>
      </c>
      <c r="C21" s="50"/>
      <c r="D21" s="89"/>
      <c r="E21" s="68">
        <f>((E15*U22*0)+(E16*V22*0)+(E17*W22*0))/100</f>
        <v>0</v>
      </c>
      <c r="F21" s="363" t="s">
        <v>48</v>
      </c>
      <c r="G21" s="364"/>
      <c r="H21" s="347"/>
      <c r="I21" s="24"/>
      <c r="J21" s="24"/>
      <c r="K21" s="25"/>
      <c r="L21" s="25"/>
      <c r="M21" s="25"/>
      <c r="N21" s="25"/>
      <c r="O21" s="72"/>
      <c r="P21" s="82">
        <f>((E15*X22*0)+(E16*Y22*0)+(E17*Z22*0))/100</f>
        <v>0</v>
      </c>
      <c r="Q21" s="76"/>
      <c r="R21" s="25"/>
      <c r="S21" s="25"/>
      <c r="T21" s="25"/>
      <c r="U21" s="25"/>
      <c r="V21" s="111"/>
      <c r="W21" s="52"/>
    </row>
    <row r="22" spans="1:26" ht="18" customHeight="1" x14ac:dyDescent="0.3">
      <c r="A22" s="14"/>
      <c r="B22" s="44" t="s">
        <v>46</v>
      </c>
      <c r="C22" s="33"/>
      <c r="D22" s="70"/>
      <c r="E22" s="69">
        <f>((E15*U23*0)+(E16*V23*0)+(E17*W23*0))/100</f>
        <v>0</v>
      </c>
      <c r="F22" s="363" t="s">
        <v>49</v>
      </c>
      <c r="G22" s="364"/>
      <c r="H22" s="347"/>
      <c r="I22" s="24"/>
      <c r="J22" s="24"/>
      <c r="K22" s="25"/>
      <c r="L22" s="25"/>
      <c r="M22" s="25"/>
      <c r="N22" s="25"/>
      <c r="O22" s="72"/>
      <c r="P22" s="82">
        <f>((E15*X23*0)+(E16*Y23*0)+(E17*Z23*0))/100</f>
        <v>0</v>
      </c>
      <c r="Q22" s="76"/>
      <c r="R22" s="25"/>
      <c r="S22" s="25"/>
      <c r="T22" s="25"/>
      <c r="U22" s="25">
        <v>1</v>
      </c>
      <c r="V22" s="112">
        <v>1</v>
      </c>
      <c r="W22" s="52">
        <v>1</v>
      </c>
      <c r="X22">
        <v>1</v>
      </c>
      <c r="Y22">
        <v>1</v>
      </c>
      <c r="Z22">
        <v>1</v>
      </c>
    </row>
    <row r="23" spans="1:26" ht="18" customHeight="1" x14ac:dyDescent="0.3">
      <c r="A23" s="14"/>
      <c r="B23" s="44" t="s">
        <v>47</v>
      </c>
      <c r="C23" s="33"/>
      <c r="D23" s="70"/>
      <c r="E23" s="69">
        <f>((E15*U24*0)+(E16*V24*0)+(E17*W24*0))/100</f>
        <v>0</v>
      </c>
      <c r="F23" s="363" t="s">
        <v>50</v>
      </c>
      <c r="G23" s="364"/>
      <c r="H23" s="347"/>
      <c r="I23" s="24"/>
      <c r="J23" s="24"/>
      <c r="K23" s="25"/>
      <c r="L23" s="25"/>
      <c r="M23" s="25"/>
      <c r="N23" s="25"/>
      <c r="O23" s="72"/>
      <c r="P23" s="82">
        <f>((E15*X24*0)+(E16*Y24*0)+(E17*Z24*0))/100</f>
        <v>0</v>
      </c>
      <c r="Q23" s="76"/>
      <c r="R23" s="25"/>
      <c r="S23" s="25"/>
      <c r="T23" s="25"/>
      <c r="U23" s="25">
        <v>1</v>
      </c>
      <c r="V23" s="112">
        <v>1</v>
      </c>
      <c r="W23" s="52">
        <v>0</v>
      </c>
      <c r="X23">
        <v>1</v>
      </c>
      <c r="Y23">
        <v>1</v>
      </c>
      <c r="Z23">
        <v>1</v>
      </c>
    </row>
    <row r="24" spans="1:26" ht="18" customHeight="1" x14ac:dyDescent="0.3">
      <c r="A24" s="14"/>
      <c r="B24" s="39"/>
      <c r="C24" s="33"/>
      <c r="D24" s="70"/>
      <c r="E24" s="70"/>
      <c r="F24" s="365"/>
      <c r="G24" s="366"/>
      <c r="H24" s="347"/>
      <c r="I24" s="24"/>
      <c r="J24" s="24"/>
      <c r="K24" s="25"/>
      <c r="L24" s="25"/>
      <c r="M24" s="25"/>
      <c r="N24" s="25"/>
      <c r="O24" s="72"/>
      <c r="P24" s="84"/>
      <c r="Q24" s="76"/>
      <c r="R24" s="25"/>
      <c r="S24" s="25"/>
      <c r="T24" s="25"/>
      <c r="U24" s="25">
        <v>1</v>
      </c>
      <c r="V24" s="112">
        <v>1</v>
      </c>
      <c r="W24" s="52">
        <v>1</v>
      </c>
      <c r="X24">
        <v>1</v>
      </c>
      <c r="Y24">
        <v>1</v>
      </c>
      <c r="Z24">
        <v>0</v>
      </c>
    </row>
    <row r="25" spans="1:26" ht="18" customHeight="1" x14ac:dyDescent="0.3">
      <c r="A25" s="14"/>
      <c r="B25" s="44"/>
      <c r="C25" s="33"/>
      <c r="D25" s="70"/>
      <c r="E25" s="70"/>
      <c r="F25" s="345" t="s">
        <v>36</v>
      </c>
      <c r="G25" s="346"/>
      <c r="H25" s="347"/>
      <c r="I25" s="24"/>
      <c r="J25" s="24"/>
      <c r="K25" s="25"/>
      <c r="L25" s="25"/>
      <c r="M25" s="25"/>
      <c r="N25" s="25"/>
      <c r="O25" s="72"/>
      <c r="P25" s="83">
        <f>SUM(E21:E24)+SUM(P21:P24)</f>
        <v>0</v>
      </c>
      <c r="Q25" s="76"/>
      <c r="R25" s="25"/>
      <c r="S25" s="25"/>
      <c r="T25" s="25"/>
      <c r="U25" s="25"/>
      <c r="V25" s="111"/>
      <c r="W25" s="52"/>
    </row>
    <row r="26" spans="1:26" ht="18" customHeight="1" x14ac:dyDescent="0.3">
      <c r="A26" s="14"/>
      <c r="B26" s="108" t="s">
        <v>56</v>
      </c>
      <c r="C26" s="96"/>
      <c r="D26" s="98"/>
      <c r="E26" s="104"/>
      <c r="F26" s="348" t="s">
        <v>40</v>
      </c>
      <c r="G26" s="349"/>
      <c r="H26" s="350"/>
      <c r="I26" s="22"/>
      <c r="J26" s="22"/>
      <c r="K26" s="23"/>
      <c r="L26" s="23"/>
      <c r="M26" s="23"/>
      <c r="N26" s="23"/>
      <c r="O26" s="73"/>
      <c r="P26" s="85"/>
      <c r="Q26" s="77"/>
      <c r="R26" s="23"/>
      <c r="S26" s="23"/>
      <c r="T26" s="23"/>
      <c r="U26" s="23"/>
      <c r="V26" s="113"/>
      <c r="W26" s="52"/>
    </row>
    <row r="27" spans="1:26" ht="18" customHeight="1" x14ac:dyDescent="0.3">
      <c r="A27" s="14"/>
      <c r="B27" s="40"/>
      <c r="C27" s="35"/>
      <c r="D27" s="71"/>
      <c r="E27" s="105"/>
      <c r="F27" s="351" t="s">
        <v>41</v>
      </c>
      <c r="G27" s="334"/>
      <c r="H27" s="352"/>
      <c r="I27" s="27"/>
      <c r="J27" s="27"/>
      <c r="K27" s="28"/>
      <c r="L27" s="28"/>
      <c r="M27" s="28"/>
      <c r="N27" s="28"/>
      <c r="O27" s="74"/>
      <c r="P27" s="86">
        <f>E20+P20+E25+P25</f>
        <v>0</v>
      </c>
      <c r="Q27" s="78"/>
      <c r="R27" s="28"/>
      <c r="S27" s="28"/>
      <c r="T27" s="28"/>
      <c r="U27" s="28"/>
      <c r="V27" s="114"/>
      <c r="W27" s="52"/>
    </row>
    <row r="28" spans="1:26" ht="18" customHeight="1" x14ac:dyDescent="0.3">
      <c r="A28" s="14"/>
      <c r="B28" s="41"/>
      <c r="C28" s="36"/>
      <c r="D28" s="14"/>
      <c r="E28" s="106"/>
      <c r="F28" s="353" t="s">
        <v>42</v>
      </c>
      <c r="G28" s="354"/>
      <c r="H28" s="214">
        <f>P27-SUM('SO 15641'!K81:'SO 15641'!K122)</f>
        <v>0</v>
      </c>
      <c r="I28" s="20"/>
      <c r="J28" s="20"/>
      <c r="K28" s="21"/>
      <c r="L28" s="21"/>
      <c r="M28" s="21"/>
      <c r="N28" s="21"/>
      <c r="O28" s="75"/>
      <c r="P28" s="87">
        <f>ROUND(((ROUND(H28,2)*20)*1/100),2)</f>
        <v>0</v>
      </c>
      <c r="Q28" s="79"/>
      <c r="R28" s="21"/>
      <c r="S28" s="21"/>
      <c r="T28" s="21"/>
      <c r="U28" s="21"/>
      <c r="V28" s="115"/>
      <c r="W28" s="52"/>
    </row>
    <row r="29" spans="1:26" ht="18" customHeight="1" x14ac:dyDescent="0.3">
      <c r="A29" s="14"/>
      <c r="B29" s="41"/>
      <c r="C29" s="36"/>
      <c r="D29" s="14"/>
      <c r="E29" s="106"/>
      <c r="F29" s="355" t="s">
        <v>43</v>
      </c>
      <c r="G29" s="356"/>
      <c r="H29" s="32">
        <f>SUM('SO 15641'!K81:'SO 15641'!K122)</f>
        <v>0</v>
      </c>
      <c r="I29" s="24"/>
      <c r="J29" s="24"/>
      <c r="K29" s="25"/>
      <c r="L29" s="25"/>
      <c r="M29" s="25"/>
      <c r="N29" s="25"/>
      <c r="O29" s="72"/>
      <c r="P29" s="80">
        <f>ROUND(((ROUND(H29,2)*0)/100),2)</f>
        <v>0</v>
      </c>
      <c r="Q29" s="76"/>
      <c r="R29" s="25"/>
      <c r="S29" s="25"/>
      <c r="T29" s="25"/>
      <c r="U29" s="25"/>
      <c r="V29" s="111"/>
      <c r="W29" s="52"/>
    </row>
    <row r="30" spans="1:26" ht="18" customHeight="1" x14ac:dyDescent="0.3">
      <c r="A30" s="14"/>
      <c r="B30" s="41"/>
      <c r="C30" s="36"/>
      <c r="D30" s="14"/>
      <c r="E30" s="106"/>
      <c r="F30" s="357" t="s">
        <v>44</v>
      </c>
      <c r="G30" s="358"/>
      <c r="H30" s="101"/>
      <c r="I30" s="102"/>
      <c r="J30" s="20"/>
      <c r="K30" s="21"/>
      <c r="L30" s="21"/>
      <c r="M30" s="21"/>
      <c r="N30" s="21"/>
      <c r="O30" s="75"/>
      <c r="P30" s="103">
        <f>SUM(P27:P29)</f>
        <v>0</v>
      </c>
      <c r="Q30" s="76"/>
      <c r="R30" s="25"/>
      <c r="S30" s="25"/>
      <c r="T30" s="25"/>
      <c r="U30" s="25"/>
      <c r="V30" s="111"/>
      <c r="W30" s="52"/>
    </row>
    <row r="31" spans="1:26" ht="18" customHeight="1" x14ac:dyDescent="0.3">
      <c r="A31" s="14"/>
      <c r="B31" s="37"/>
      <c r="C31" s="29"/>
      <c r="D31" s="99"/>
      <c r="E31" s="107"/>
      <c r="F31" s="334"/>
      <c r="G31" s="335"/>
      <c r="H31" s="33"/>
      <c r="I31" s="24"/>
      <c r="J31" s="24"/>
      <c r="K31" s="25"/>
      <c r="L31" s="25"/>
      <c r="M31" s="25"/>
      <c r="N31" s="25"/>
      <c r="O31" s="72"/>
      <c r="P31" s="88"/>
      <c r="Q31" s="76"/>
      <c r="R31" s="25"/>
      <c r="S31" s="25"/>
      <c r="T31" s="25"/>
      <c r="U31" s="25"/>
      <c r="V31" s="111"/>
      <c r="W31" s="52"/>
    </row>
    <row r="32" spans="1:26" ht="18" customHeight="1" x14ac:dyDescent="0.3">
      <c r="A32" s="14"/>
      <c r="B32" s="108" t="s">
        <v>54</v>
      </c>
      <c r="C32" s="100"/>
      <c r="D32" s="18"/>
      <c r="E32" s="109" t="s">
        <v>55</v>
      </c>
      <c r="F32" s="71"/>
      <c r="G32" s="18"/>
      <c r="H32" s="34"/>
      <c r="I32" s="22"/>
      <c r="J32" s="22"/>
      <c r="K32" s="23"/>
      <c r="L32" s="23"/>
      <c r="M32" s="23"/>
      <c r="N32" s="23"/>
      <c r="O32" s="23"/>
      <c r="P32" s="17"/>
      <c r="Q32" s="23"/>
      <c r="R32" s="23"/>
      <c r="S32" s="23"/>
      <c r="T32" s="23"/>
      <c r="U32" s="23"/>
      <c r="V32" s="113"/>
      <c r="W32" s="52"/>
    </row>
    <row r="33" spans="1:23" ht="18" customHeight="1" x14ac:dyDescent="0.3">
      <c r="A33" s="14"/>
      <c r="B33" s="40"/>
      <c r="C33" s="35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16"/>
      <c r="W33" s="52"/>
    </row>
    <row r="34" spans="1:23" ht="18" customHeight="1" x14ac:dyDescent="0.3">
      <c r="A34" s="14"/>
      <c r="B34" s="41"/>
      <c r="C34" s="36"/>
      <c r="D34" s="3"/>
      <c r="E34" s="3"/>
      <c r="F34" s="3"/>
      <c r="G34" s="3"/>
      <c r="H34" s="3"/>
      <c r="I34" s="3"/>
      <c r="J34" s="3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17"/>
      <c r="W34" s="52"/>
    </row>
    <row r="35" spans="1:23" ht="18" customHeight="1" x14ac:dyDescent="0.3">
      <c r="A35" s="14"/>
      <c r="B35" s="41"/>
      <c r="C35" s="36"/>
      <c r="D35" s="3"/>
      <c r="E35" s="3"/>
      <c r="F35" s="3"/>
      <c r="G35" s="3"/>
      <c r="H35" s="3"/>
      <c r="I35" s="3"/>
      <c r="J35" s="3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17"/>
      <c r="W35" s="52"/>
    </row>
    <row r="36" spans="1:23" ht="18" customHeight="1" x14ac:dyDescent="0.3">
      <c r="A36" s="14"/>
      <c r="B36" s="41"/>
      <c r="C36" s="36"/>
      <c r="D36" s="3"/>
      <c r="E36" s="3"/>
      <c r="F36" s="3"/>
      <c r="G36" s="3"/>
      <c r="H36" s="3"/>
      <c r="I36" s="3"/>
      <c r="J36" s="3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17"/>
      <c r="W36" s="52"/>
    </row>
    <row r="37" spans="1:23" ht="18" customHeight="1" x14ac:dyDescent="0.3">
      <c r="A37" s="14"/>
      <c r="B37" s="37"/>
      <c r="C37" s="29"/>
      <c r="D37" s="8"/>
      <c r="E37" s="8"/>
      <c r="F37" s="8"/>
      <c r="G37" s="8"/>
      <c r="H37" s="8"/>
      <c r="I37" s="8"/>
      <c r="J37" s="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18"/>
      <c r="W37" s="52"/>
    </row>
    <row r="38" spans="1:23" ht="18" customHeight="1" x14ac:dyDescent="0.3">
      <c r="A38" s="14"/>
      <c r="B38" s="119"/>
      <c r="C38" s="120"/>
      <c r="D38" s="121"/>
      <c r="E38" s="121"/>
      <c r="F38" s="121"/>
      <c r="G38" s="121"/>
      <c r="H38" s="121"/>
      <c r="I38" s="121"/>
      <c r="J38" s="121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22"/>
      <c r="V38" s="123"/>
      <c r="W38" s="52"/>
    </row>
    <row r="39" spans="1:23" ht="18" customHeight="1" x14ac:dyDescent="0.3">
      <c r="A39" s="14"/>
      <c r="B39" s="41"/>
      <c r="C39" s="3"/>
      <c r="D39" s="3"/>
      <c r="E39" s="3"/>
      <c r="F39" s="3"/>
      <c r="G39" s="3"/>
      <c r="H39" s="3"/>
      <c r="I39" s="3"/>
      <c r="J39" s="3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212"/>
    </row>
    <row r="40" spans="1:23" ht="18" customHeight="1" x14ac:dyDescent="0.3">
      <c r="A40" s="14"/>
      <c r="B40" s="41"/>
      <c r="C40" s="3"/>
      <c r="D40" s="3"/>
      <c r="E40" s="3"/>
      <c r="F40" s="3"/>
      <c r="G40" s="3"/>
      <c r="H40" s="3"/>
      <c r="I40" s="3"/>
      <c r="J40" s="3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212"/>
    </row>
    <row r="41" spans="1:23" x14ac:dyDescent="0.3">
      <c r="A41" s="14"/>
      <c r="B41" s="41"/>
      <c r="C41" s="3"/>
      <c r="D41" s="3"/>
      <c r="E41" s="3"/>
      <c r="F41" s="3"/>
      <c r="G41" s="3"/>
      <c r="H41" s="3"/>
      <c r="I41" s="3"/>
      <c r="J41" s="3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212"/>
    </row>
    <row r="42" spans="1:23" x14ac:dyDescent="0.3">
      <c r="A42" s="129"/>
      <c r="B42" s="20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212"/>
    </row>
    <row r="43" spans="1:23" x14ac:dyDescent="0.3">
      <c r="A43" s="129"/>
      <c r="B43" s="201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52"/>
    </row>
    <row r="44" spans="1:23" ht="34.950000000000003" customHeight="1" x14ac:dyDescent="0.3">
      <c r="A44" s="129"/>
      <c r="B44" s="338" t="s">
        <v>0</v>
      </c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  <c r="N44" s="339"/>
      <c r="O44" s="339"/>
      <c r="P44" s="339"/>
      <c r="Q44" s="339"/>
      <c r="R44" s="339"/>
      <c r="S44" s="339"/>
      <c r="T44" s="339"/>
      <c r="U44" s="339"/>
      <c r="V44" s="340"/>
      <c r="W44" s="52"/>
    </row>
    <row r="45" spans="1:23" x14ac:dyDescent="0.3">
      <c r="A45" s="129"/>
      <c r="B45" s="202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16"/>
      <c r="W45" s="52"/>
    </row>
    <row r="46" spans="1:23" ht="19.95" customHeight="1" x14ac:dyDescent="0.3">
      <c r="A46" s="199"/>
      <c r="B46" s="314" t="s">
        <v>26</v>
      </c>
      <c r="C46" s="315"/>
      <c r="D46" s="315"/>
      <c r="E46" s="316"/>
      <c r="F46" s="341" t="s">
        <v>23</v>
      </c>
      <c r="G46" s="315"/>
      <c r="H46" s="316"/>
      <c r="I46" s="128"/>
      <c r="J46" s="3"/>
      <c r="K46" s="3"/>
      <c r="L46" s="3"/>
      <c r="M46" s="3"/>
      <c r="N46" s="3"/>
      <c r="O46" s="3"/>
      <c r="P46" s="3"/>
      <c r="Q46" s="10"/>
      <c r="R46" s="10"/>
      <c r="S46" s="10"/>
      <c r="T46" s="10"/>
      <c r="U46" s="10"/>
      <c r="V46" s="117"/>
      <c r="W46" s="52"/>
    </row>
    <row r="47" spans="1:23" ht="19.95" customHeight="1" x14ac:dyDescent="0.3">
      <c r="A47" s="199"/>
      <c r="B47" s="314" t="s">
        <v>27</v>
      </c>
      <c r="C47" s="315"/>
      <c r="D47" s="315"/>
      <c r="E47" s="316"/>
      <c r="F47" s="341" t="s">
        <v>21</v>
      </c>
      <c r="G47" s="315"/>
      <c r="H47" s="316"/>
      <c r="I47" s="128"/>
      <c r="J47" s="3"/>
      <c r="K47" s="3"/>
      <c r="L47" s="3"/>
      <c r="M47" s="3"/>
      <c r="N47" s="3"/>
      <c r="O47" s="3"/>
      <c r="P47" s="3"/>
      <c r="Q47" s="10"/>
      <c r="R47" s="10"/>
      <c r="S47" s="10"/>
      <c r="T47" s="10"/>
      <c r="U47" s="10"/>
      <c r="V47" s="117"/>
      <c r="W47" s="52"/>
    </row>
    <row r="48" spans="1:23" ht="19.95" customHeight="1" x14ac:dyDescent="0.3">
      <c r="A48" s="199"/>
      <c r="B48" s="314" t="s">
        <v>28</v>
      </c>
      <c r="C48" s="315"/>
      <c r="D48" s="315"/>
      <c r="E48" s="316"/>
      <c r="F48" s="341" t="s">
        <v>60</v>
      </c>
      <c r="G48" s="315"/>
      <c r="H48" s="316"/>
      <c r="I48" s="128"/>
      <c r="J48" s="3"/>
      <c r="K48" s="3"/>
      <c r="L48" s="3"/>
      <c r="M48" s="3"/>
      <c r="N48" s="3"/>
      <c r="O48" s="3"/>
      <c r="P48" s="3"/>
      <c r="Q48" s="10"/>
      <c r="R48" s="10"/>
      <c r="S48" s="10"/>
      <c r="T48" s="10"/>
      <c r="U48" s="10"/>
      <c r="V48" s="117"/>
      <c r="W48" s="52"/>
    </row>
    <row r="49" spans="1:26" ht="30" customHeight="1" x14ac:dyDescent="0.3">
      <c r="A49" s="199"/>
      <c r="B49" s="342" t="s">
        <v>1</v>
      </c>
      <c r="C49" s="343"/>
      <c r="D49" s="343"/>
      <c r="E49" s="343"/>
      <c r="F49" s="343"/>
      <c r="G49" s="343"/>
      <c r="H49" s="343"/>
      <c r="I49" s="344"/>
      <c r="J49" s="3"/>
      <c r="K49" s="3"/>
      <c r="L49" s="3"/>
      <c r="M49" s="3"/>
      <c r="N49" s="3"/>
      <c r="O49" s="3"/>
      <c r="P49" s="3"/>
      <c r="Q49" s="10"/>
      <c r="R49" s="10"/>
      <c r="S49" s="10"/>
      <c r="T49" s="10"/>
      <c r="U49" s="10"/>
      <c r="V49" s="117"/>
      <c r="W49" s="52"/>
    </row>
    <row r="50" spans="1:26" x14ac:dyDescent="0.3">
      <c r="A50" s="14"/>
      <c r="B50" s="203" t="s">
        <v>306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0"/>
      <c r="R50" s="10"/>
      <c r="S50" s="10"/>
      <c r="T50" s="10"/>
      <c r="U50" s="10"/>
      <c r="V50" s="117"/>
      <c r="W50" s="52"/>
    </row>
    <row r="51" spans="1:26" x14ac:dyDescent="0.3">
      <c r="A51" s="14"/>
      <c r="B51" s="4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/>
      <c r="S51" s="10"/>
      <c r="T51" s="10"/>
      <c r="U51" s="10"/>
      <c r="V51" s="117"/>
      <c r="W51" s="52"/>
    </row>
    <row r="52" spans="1:26" x14ac:dyDescent="0.3">
      <c r="A52" s="14"/>
      <c r="B52" s="4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0"/>
      <c r="R52" s="10"/>
      <c r="S52" s="10"/>
      <c r="T52" s="10"/>
      <c r="U52" s="10"/>
      <c r="V52" s="117"/>
      <c r="W52" s="52"/>
    </row>
    <row r="53" spans="1:26" x14ac:dyDescent="0.3">
      <c r="A53" s="14"/>
      <c r="B53" s="203" t="s">
        <v>61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0"/>
      <c r="R53" s="10"/>
      <c r="S53" s="10"/>
      <c r="T53" s="10"/>
      <c r="U53" s="10"/>
      <c r="V53" s="117"/>
      <c r="W53" s="52"/>
    </row>
    <row r="54" spans="1:26" x14ac:dyDescent="0.3">
      <c r="A54" s="2"/>
      <c r="B54" s="336" t="s">
        <v>57</v>
      </c>
      <c r="C54" s="337"/>
      <c r="D54" s="127"/>
      <c r="E54" s="127" t="s">
        <v>51</v>
      </c>
      <c r="F54" s="127" t="s">
        <v>52</v>
      </c>
      <c r="G54" s="127" t="s">
        <v>36</v>
      </c>
      <c r="H54" s="127" t="s">
        <v>58</v>
      </c>
      <c r="I54" s="127" t="s">
        <v>59</v>
      </c>
      <c r="J54" s="126"/>
      <c r="K54" s="126"/>
      <c r="L54" s="126"/>
      <c r="M54" s="126"/>
      <c r="N54" s="126"/>
      <c r="O54" s="126"/>
      <c r="P54" s="126"/>
      <c r="Q54" s="124"/>
      <c r="R54" s="124"/>
      <c r="S54" s="124"/>
      <c r="T54" s="124"/>
      <c r="U54" s="124"/>
      <c r="V54" s="148"/>
      <c r="W54" s="52"/>
    </row>
    <row r="55" spans="1:26" x14ac:dyDescent="0.3">
      <c r="A55" s="9"/>
      <c r="B55" s="331" t="s">
        <v>62</v>
      </c>
      <c r="C55" s="320"/>
      <c r="D55" s="320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13"/>
      <c r="X55" s="137"/>
      <c r="Y55" s="137"/>
      <c r="Z55" s="137"/>
    </row>
    <row r="56" spans="1:26" x14ac:dyDescent="0.3">
      <c r="A56" s="9"/>
      <c r="B56" s="332" t="s">
        <v>63</v>
      </c>
      <c r="C56" s="333"/>
      <c r="D56" s="333"/>
      <c r="E56" s="138">
        <f>'SO 15641'!L95</f>
        <v>0</v>
      </c>
      <c r="F56" s="138">
        <f>'SO 15641'!M95</f>
        <v>0</v>
      </c>
      <c r="G56" s="138">
        <f>'SO 15641'!I95</f>
        <v>0</v>
      </c>
      <c r="H56" s="139">
        <f>'SO 15641'!S95</f>
        <v>0</v>
      </c>
      <c r="I56" s="139">
        <f>'SO 15641'!V95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13"/>
      <c r="X56" s="137"/>
      <c r="Y56" s="137"/>
      <c r="Z56" s="137"/>
    </row>
    <row r="57" spans="1:26" x14ac:dyDescent="0.3">
      <c r="A57" s="9"/>
      <c r="B57" s="332" t="s">
        <v>209</v>
      </c>
      <c r="C57" s="333"/>
      <c r="D57" s="333"/>
      <c r="E57" s="138">
        <f>'SO 15641'!L99</f>
        <v>0</v>
      </c>
      <c r="F57" s="138">
        <f>'SO 15641'!M99</f>
        <v>0</v>
      </c>
      <c r="G57" s="138">
        <f>'SO 15641'!I99</f>
        <v>0</v>
      </c>
      <c r="H57" s="139">
        <f>'SO 15641'!S99</f>
        <v>0</v>
      </c>
      <c r="I57" s="139">
        <f>'SO 15641'!V99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13"/>
      <c r="X57" s="137"/>
      <c r="Y57" s="137"/>
      <c r="Z57" s="137"/>
    </row>
    <row r="58" spans="1:26" x14ac:dyDescent="0.3">
      <c r="A58" s="9"/>
      <c r="B58" s="332" t="s">
        <v>64</v>
      </c>
      <c r="C58" s="333"/>
      <c r="D58" s="333"/>
      <c r="E58" s="138">
        <f>'SO 15641'!L104</f>
        <v>0</v>
      </c>
      <c r="F58" s="138">
        <f>'SO 15641'!M104</f>
        <v>0</v>
      </c>
      <c r="G58" s="138">
        <f>'SO 15641'!I104</f>
        <v>0</v>
      </c>
      <c r="H58" s="139">
        <f>'SO 15641'!S104</f>
        <v>24.5</v>
      </c>
      <c r="I58" s="139">
        <f>'SO 15641'!V104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13"/>
      <c r="X58" s="137"/>
      <c r="Y58" s="137"/>
      <c r="Z58" s="137"/>
    </row>
    <row r="59" spans="1:26" x14ac:dyDescent="0.3">
      <c r="A59" s="9"/>
      <c r="B59" s="332" t="s">
        <v>66</v>
      </c>
      <c r="C59" s="333"/>
      <c r="D59" s="333"/>
      <c r="E59" s="138">
        <f>'SO 15641'!L111</f>
        <v>0</v>
      </c>
      <c r="F59" s="138">
        <f>'SO 15641'!M111</f>
        <v>0</v>
      </c>
      <c r="G59" s="138">
        <f>'SO 15641'!I111</f>
        <v>0</v>
      </c>
      <c r="H59" s="139">
        <f>'SO 15641'!S111</f>
        <v>14.4</v>
      </c>
      <c r="I59" s="139">
        <f>'SO 15641'!V111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13"/>
      <c r="X59" s="137"/>
      <c r="Y59" s="137"/>
      <c r="Z59" s="137"/>
    </row>
    <row r="60" spans="1:26" x14ac:dyDescent="0.3">
      <c r="A60" s="9"/>
      <c r="B60" s="321" t="s">
        <v>62</v>
      </c>
      <c r="C60" s="309"/>
      <c r="D60" s="309"/>
      <c r="E60" s="140">
        <f>'SO 15641'!L113</f>
        <v>0</v>
      </c>
      <c r="F60" s="140">
        <f>'SO 15641'!M113</f>
        <v>0</v>
      </c>
      <c r="G60" s="140">
        <f>'SO 15641'!I113</f>
        <v>0</v>
      </c>
      <c r="H60" s="141">
        <f>'SO 15641'!S113</f>
        <v>38.9</v>
      </c>
      <c r="I60" s="141">
        <f>'SO 15641'!V113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13"/>
      <c r="X60" s="137"/>
      <c r="Y60" s="137"/>
      <c r="Z60" s="137"/>
    </row>
    <row r="61" spans="1:26" x14ac:dyDescent="0.3">
      <c r="A61" s="1"/>
      <c r="B61" s="204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2"/>
    </row>
    <row r="62" spans="1:26" x14ac:dyDescent="0.3">
      <c r="A62" s="9"/>
      <c r="B62" s="321" t="s">
        <v>210</v>
      </c>
      <c r="C62" s="309"/>
      <c r="D62" s="309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13"/>
      <c r="X62" s="137"/>
      <c r="Y62" s="137"/>
      <c r="Z62" s="137"/>
    </row>
    <row r="63" spans="1:26" x14ac:dyDescent="0.3">
      <c r="A63" s="9"/>
      <c r="B63" s="332" t="s">
        <v>211</v>
      </c>
      <c r="C63" s="333"/>
      <c r="D63" s="333"/>
      <c r="E63" s="138">
        <f>'SO 15641'!L120</f>
        <v>0</v>
      </c>
      <c r="F63" s="138">
        <f>'SO 15641'!M120</f>
        <v>0</v>
      </c>
      <c r="G63" s="138">
        <f>'SO 15641'!I120</f>
        <v>0</v>
      </c>
      <c r="H63" s="139">
        <f>'SO 15641'!S120</f>
        <v>0</v>
      </c>
      <c r="I63" s="139">
        <f>'SO 15641'!V120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13"/>
      <c r="X63" s="137"/>
      <c r="Y63" s="137"/>
      <c r="Z63" s="137"/>
    </row>
    <row r="64" spans="1:26" x14ac:dyDescent="0.3">
      <c r="A64" s="9"/>
      <c r="B64" s="321" t="s">
        <v>210</v>
      </c>
      <c r="C64" s="309"/>
      <c r="D64" s="309"/>
      <c r="E64" s="140">
        <f>'SO 15641'!L122</f>
        <v>0</v>
      </c>
      <c r="F64" s="140">
        <f>'SO 15641'!M122</f>
        <v>0</v>
      </c>
      <c r="G64" s="140">
        <f>'SO 15641'!I122</f>
        <v>0</v>
      </c>
      <c r="H64" s="141">
        <f>'SO 15641'!S122</f>
        <v>0</v>
      </c>
      <c r="I64" s="141">
        <f>'SO 15641'!V122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13"/>
      <c r="X64" s="137"/>
      <c r="Y64" s="137"/>
      <c r="Z64" s="137"/>
    </row>
    <row r="65" spans="1:26" x14ac:dyDescent="0.3">
      <c r="A65" s="1"/>
      <c r="B65" s="204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2"/>
    </row>
    <row r="66" spans="1:26" x14ac:dyDescent="0.3">
      <c r="A66" s="142"/>
      <c r="B66" s="322" t="s">
        <v>68</v>
      </c>
      <c r="C66" s="323"/>
      <c r="D66" s="323"/>
      <c r="E66" s="144">
        <f>'SO 15641'!L123</f>
        <v>0</v>
      </c>
      <c r="F66" s="144">
        <f>'SO 15641'!M123</f>
        <v>0</v>
      </c>
      <c r="G66" s="144">
        <f>'SO 15641'!I123</f>
        <v>0</v>
      </c>
      <c r="H66" s="145">
        <f>'SO 15641'!S123</f>
        <v>38.9</v>
      </c>
      <c r="I66" s="145">
        <f>'SO 15641'!V123</f>
        <v>0</v>
      </c>
      <c r="J66" s="146"/>
      <c r="K66" s="146"/>
      <c r="L66" s="146"/>
      <c r="M66" s="146"/>
      <c r="N66" s="146"/>
      <c r="O66" s="146"/>
      <c r="P66" s="146"/>
      <c r="Q66" s="147"/>
      <c r="R66" s="147"/>
      <c r="S66" s="147"/>
      <c r="T66" s="147"/>
      <c r="U66" s="147"/>
      <c r="V66" s="152"/>
      <c r="W66" s="213"/>
      <c r="X66" s="143"/>
      <c r="Y66" s="143"/>
      <c r="Z66" s="143"/>
    </row>
    <row r="67" spans="1:26" x14ac:dyDescent="0.3">
      <c r="A67" s="14"/>
      <c r="B67" s="41"/>
      <c r="C67" s="3"/>
      <c r="D67" s="3"/>
      <c r="E67" s="13"/>
      <c r="F67" s="13"/>
      <c r="G67" s="13"/>
      <c r="H67" s="153"/>
      <c r="I67" s="153"/>
      <c r="J67" s="153"/>
      <c r="K67" s="153"/>
      <c r="L67" s="153"/>
      <c r="M67" s="153"/>
      <c r="N67" s="153"/>
      <c r="O67" s="153"/>
      <c r="P67" s="153"/>
      <c r="Q67" s="10"/>
      <c r="R67" s="10"/>
      <c r="S67" s="10"/>
      <c r="T67" s="10"/>
      <c r="U67" s="10"/>
      <c r="V67" s="10"/>
      <c r="W67" s="52"/>
    </row>
    <row r="68" spans="1:26" x14ac:dyDescent="0.3">
      <c r="A68" s="14"/>
      <c r="B68" s="41"/>
      <c r="C68" s="3"/>
      <c r="D68" s="3"/>
      <c r="E68" s="13"/>
      <c r="F68" s="13"/>
      <c r="G68" s="13"/>
      <c r="H68" s="153"/>
      <c r="I68" s="153"/>
      <c r="J68" s="153"/>
      <c r="K68" s="153"/>
      <c r="L68" s="153"/>
      <c r="M68" s="153"/>
      <c r="N68" s="153"/>
      <c r="O68" s="153"/>
      <c r="P68" s="153"/>
      <c r="Q68" s="10"/>
      <c r="R68" s="10"/>
      <c r="S68" s="10"/>
      <c r="T68" s="10"/>
      <c r="U68" s="10"/>
      <c r="V68" s="10"/>
      <c r="W68" s="52"/>
    </row>
    <row r="69" spans="1:26" x14ac:dyDescent="0.3">
      <c r="A69" s="14"/>
      <c r="B69" s="37"/>
      <c r="C69" s="8"/>
      <c r="D69" s="8"/>
      <c r="E69" s="26"/>
      <c r="F69" s="26"/>
      <c r="G69" s="26"/>
      <c r="H69" s="154"/>
      <c r="I69" s="154"/>
      <c r="J69" s="154"/>
      <c r="K69" s="154"/>
      <c r="L69" s="154"/>
      <c r="M69" s="154"/>
      <c r="N69" s="154"/>
      <c r="O69" s="154"/>
      <c r="P69" s="154"/>
      <c r="Q69" s="15"/>
      <c r="R69" s="15"/>
      <c r="S69" s="15"/>
      <c r="T69" s="15"/>
      <c r="U69" s="15"/>
      <c r="V69" s="15"/>
      <c r="W69" s="52"/>
    </row>
    <row r="70" spans="1:26" ht="34.950000000000003" customHeight="1" x14ac:dyDescent="0.3">
      <c r="A70" s="1"/>
      <c r="B70" s="324" t="s">
        <v>69</v>
      </c>
      <c r="C70" s="325"/>
      <c r="D70" s="325"/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25"/>
      <c r="P70" s="325"/>
      <c r="Q70" s="325"/>
      <c r="R70" s="325"/>
      <c r="S70" s="325"/>
      <c r="T70" s="325"/>
      <c r="U70" s="325"/>
      <c r="V70" s="325"/>
      <c r="W70" s="52"/>
    </row>
    <row r="71" spans="1:26" x14ac:dyDescent="0.3">
      <c r="A71" s="14"/>
      <c r="B71" s="95"/>
      <c r="C71" s="18"/>
      <c r="D71" s="18"/>
      <c r="E71" s="97"/>
      <c r="F71" s="97"/>
      <c r="G71" s="97"/>
      <c r="H71" s="168"/>
      <c r="I71" s="168"/>
      <c r="J71" s="168"/>
      <c r="K71" s="168"/>
      <c r="L71" s="168"/>
      <c r="M71" s="168"/>
      <c r="N71" s="168"/>
      <c r="O71" s="168"/>
      <c r="P71" s="168"/>
      <c r="Q71" s="19"/>
      <c r="R71" s="19"/>
      <c r="S71" s="19"/>
      <c r="T71" s="19"/>
      <c r="U71" s="19"/>
      <c r="V71" s="19"/>
      <c r="W71" s="52"/>
    </row>
    <row r="72" spans="1:26" ht="19.95" customHeight="1" x14ac:dyDescent="0.3">
      <c r="A72" s="199"/>
      <c r="B72" s="328" t="s">
        <v>26</v>
      </c>
      <c r="C72" s="329"/>
      <c r="D72" s="329"/>
      <c r="E72" s="330"/>
      <c r="F72" s="166"/>
      <c r="G72" s="166"/>
      <c r="H72" s="167" t="s">
        <v>80</v>
      </c>
      <c r="I72" s="317" t="s">
        <v>81</v>
      </c>
      <c r="J72" s="318"/>
      <c r="K72" s="318"/>
      <c r="L72" s="318"/>
      <c r="M72" s="318"/>
      <c r="N72" s="318"/>
      <c r="O72" s="318"/>
      <c r="P72" s="319"/>
      <c r="Q72" s="17"/>
      <c r="R72" s="17"/>
      <c r="S72" s="17"/>
      <c r="T72" s="17"/>
      <c r="U72" s="17"/>
      <c r="V72" s="17"/>
      <c r="W72" s="52"/>
    </row>
    <row r="73" spans="1:26" ht="19.95" customHeight="1" x14ac:dyDescent="0.3">
      <c r="A73" s="199"/>
      <c r="B73" s="314" t="s">
        <v>27</v>
      </c>
      <c r="C73" s="315"/>
      <c r="D73" s="315"/>
      <c r="E73" s="316"/>
      <c r="F73" s="162"/>
      <c r="G73" s="162"/>
      <c r="H73" s="163" t="s">
        <v>21</v>
      </c>
      <c r="I73" s="163"/>
      <c r="J73" s="153"/>
      <c r="K73" s="153"/>
      <c r="L73" s="153"/>
      <c r="M73" s="153"/>
      <c r="N73" s="153"/>
      <c r="O73" s="153"/>
      <c r="P73" s="153"/>
      <c r="Q73" s="10"/>
      <c r="R73" s="10"/>
      <c r="S73" s="10"/>
      <c r="T73" s="10"/>
      <c r="U73" s="10"/>
      <c r="V73" s="10"/>
      <c r="W73" s="52"/>
    </row>
    <row r="74" spans="1:26" ht="19.95" customHeight="1" x14ac:dyDescent="0.3">
      <c r="A74" s="199"/>
      <c r="B74" s="314" t="s">
        <v>28</v>
      </c>
      <c r="C74" s="315"/>
      <c r="D74" s="315"/>
      <c r="E74" s="316"/>
      <c r="F74" s="162"/>
      <c r="G74" s="162"/>
      <c r="H74" s="163" t="s">
        <v>82</v>
      </c>
      <c r="I74" s="163" t="s">
        <v>25</v>
      </c>
      <c r="J74" s="153"/>
      <c r="K74" s="153"/>
      <c r="L74" s="153"/>
      <c r="M74" s="153"/>
      <c r="N74" s="153"/>
      <c r="O74" s="153"/>
      <c r="P74" s="153"/>
      <c r="Q74" s="10"/>
      <c r="R74" s="10"/>
      <c r="S74" s="10"/>
      <c r="T74" s="10"/>
      <c r="U74" s="10"/>
      <c r="V74" s="10"/>
      <c r="W74" s="52"/>
    </row>
    <row r="75" spans="1:26" ht="19.95" customHeight="1" x14ac:dyDescent="0.3">
      <c r="A75" s="14"/>
      <c r="B75" s="203" t="s">
        <v>83</v>
      </c>
      <c r="C75" s="3"/>
      <c r="D75" s="3"/>
      <c r="E75" s="13"/>
      <c r="F75" s="13"/>
      <c r="G75" s="13"/>
      <c r="H75" s="153"/>
      <c r="I75" s="153"/>
      <c r="J75" s="153"/>
      <c r="K75" s="153"/>
      <c r="L75" s="153"/>
      <c r="M75" s="153"/>
      <c r="N75" s="153"/>
      <c r="O75" s="153"/>
      <c r="P75" s="153"/>
      <c r="Q75" s="10"/>
      <c r="R75" s="10"/>
      <c r="S75" s="10"/>
      <c r="T75" s="10"/>
      <c r="U75" s="10"/>
      <c r="V75" s="10"/>
      <c r="W75" s="52"/>
    </row>
    <row r="76" spans="1:26" ht="19.95" customHeight="1" x14ac:dyDescent="0.3">
      <c r="A76" s="14"/>
      <c r="B76" s="203" t="s">
        <v>306</v>
      </c>
      <c r="C76" s="3"/>
      <c r="D76" s="3"/>
      <c r="E76" s="13"/>
      <c r="F76" s="13"/>
      <c r="G76" s="13"/>
      <c r="H76" s="153"/>
      <c r="I76" s="153"/>
      <c r="J76" s="153"/>
      <c r="K76" s="153"/>
      <c r="L76" s="153"/>
      <c r="M76" s="153"/>
      <c r="N76" s="153"/>
      <c r="O76" s="153"/>
      <c r="P76" s="153"/>
      <c r="Q76" s="10"/>
      <c r="R76" s="10"/>
      <c r="S76" s="10"/>
      <c r="T76" s="10"/>
      <c r="U76" s="10"/>
      <c r="V76" s="10"/>
      <c r="W76" s="52"/>
    </row>
    <row r="77" spans="1:26" ht="19.95" customHeight="1" x14ac:dyDescent="0.3">
      <c r="A77" s="14"/>
      <c r="B77" s="41"/>
      <c r="C77" s="3"/>
      <c r="D77" s="3"/>
      <c r="E77" s="13"/>
      <c r="F77" s="13"/>
      <c r="G77" s="13"/>
      <c r="H77" s="153"/>
      <c r="I77" s="153"/>
      <c r="J77" s="153"/>
      <c r="K77" s="153"/>
      <c r="L77" s="153"/>
      <c r="M77" s="153"/>
      <c r="N77" s="153"/>
      <c r="O77" s="153"/>
      <c r="P77" s="153"/>
      <c r="Q77" s="10"/>
      <c r="R77" s="10"/>
      <c r="S77" s="10"/>
      <c r="T77" s="10"/>
      <c r="U77" s="10"/>
      <c r="V77" s="10"/>
      <c r="W77" s="52"/>
    </row>
    <row r="78" spans="1:26" ht="19.95" customHeight="1" x14ac:dyDescent="0.3">
      <c r="A78" s="14"/>
      <c r="B78" s="41"/>
      <c r="C78" s="3"/>
      <c r="D78" s="3"/>
      <c r="E78" s="13"/>
      <c r="F78" s="13"/>
      <c r="G78" s="13"/>
      <c r="H78" s="153"/>
      <c r="I78" s="153"/>
      <c r="J78" s="153"/>
      <c r="K78" s="153"/>
      <c r="L78" s="153"/>
      <c r="M78" s="153"/>
      <c r="N78" s="153"/>
      <c r="O78" s="153"/>
      <c r="P78" s="153"/>
      <c r="Q78" s="10"/>
      <c r="R78" s="10"/>
      <c r="S78" s="10"/>
      <c r="T78" s="10"/>
      <c r="U78" s="10"/>
      <c r="V78" s="10"/>
      <c r="W78" s="52"/>
    </row>
    <row r="79" spans="1:26" ht="19.95" customHeight="1" x14ac:dyDescent="0.3">
      <c r="A79" s="14"/>
      <c r="B79" s="205" t="s">
        <v>61</v>
      </c>
      <c r="C79" s="164"/>
      <c r="D79" s="164"/>
      <c r="E79" s="13"/>
      <c r="F79" s="13"/>
      <c r="G79" s="13"/>
      <c r="H79" s="153"/>
      <c r="I79" s="153"/>
      <c r="J79" s="153"/>
      <c r="K79" s="153"/>
      <c r="L79" s="153"/>
      <c r="M79" s="153"/>
      <c r="N79" s="153"/>
      <c r="O79" s="153"/>
      <c r="P79" s="153"/>
      <c r="Q79" s="10"/>
      <c r="R79" s="10"/>
      <c r="S79" s="10"/>
      <c r="T79" s="10"/>
      <c r="U79" s="10"/>
      <c r="V79" s="10"/>
      <c r="W79" s="52"/>
    </row>
    <row r="80" spans="1:26" x14ac:dyDescent="0.3">
      <c r="A80" s="2"/>
      <c r="B80" s="206" t="s">
        <v>70</v>
      </c>
      <c r="C80" s="127" t="s">
        <v>71</v>
      </c>
      <c r="D80" s="127" t="s">
        <v>72</v>
      </c>
      <c r="E80" s="155"/>
      <c r="F80" s="155" t="s">
        <v>73</v>
      </c>
      <c r="G80" s="155" t="s">
        <v>74</v>
      </c>
      <c r="H80" s="156" t="s">
        <v>75</v>
      </c>
      <c r="I80" s="156" t="s">
        <v>76</v>
      </c>
      <c r="J80" s="156"/>
      <c r="K80" s="156"/>
      <c r="L80" s="156"/>
      <c r="M80" s="156"/>
      <c r="N80" s="156"/>
      <c r="O80" s="156"/>
      <c r="P80" s="156" t="s">
        <v>77</v>
      </c>
      <c r="Q80" s="157"/>
      <c r="R80" s="157"/>
      <c r="S80" s="127" t="s">
        <v>78</v>
      </c>
      <c r="T80" s="158"/>
      <c r="U80" s="158"/>
      <c r="V80" s="127" t="s">
        <v>79</v>
      </c>
      <c r="W80" s="52"/>
    </row>
    <row r="81" spans="1:26" x14ac:dyDescent="0.3">
      <c r="A81" s="9"/>
      <c r="B81" s="207"/>
      <c r="C81" s="169"/>
      <c r="D81" s="320" t="s">
        <v>62</v>
      </c>
      <c r="E81" s="320"/>
      <c r="F81" s="134"/>
      <c r="G81" s="170"/>
      <c r="H81" s="134"/>
      <c r="I81" s="134"/>
      <c r="J81" s="135"/>
      <c r="K81" s="135"/>
      <c r="L81" s="135"/>
      <c r="M81" s="135"/>
      <c r="N81" s="135"/>
      <c r="O81" s="135"/>
      <c r="P81" s="135"/>
      <c r="Q81" s="133"/>
      <c r="R81" s="133"/>
      <c r="S81" s="133"/>
      <c r="T81" s="133"/>
      <c r="U81" s="133"/>
      <c r="V81" s="192"/>
      <c r="W81" s="213"/>
      <c r="X81" s="137"/>
      <c r="Y81" s="137"/>
      <c r="Z81" s="137"/>
    </row>
    <row r="82" spans="1:26" x14ac:dyDescent="0.3">
      <c r="A82" s="9"/>
      <c r="B82" s="208"/>
      <c r="C82" s="172">
        <v>1</v>
      </c>
      <c r="D82" s="312" t="s">
        <v>84</v>
      </c>
      <c r="E82" s="312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9"/>
      <c r="R82" s="9"/>
      <c r="S82" s="9"/>
      <c r="T82" s="9"/>
      <c r="U82" s="9"/>
      <c r="V82" s="193"/>
      <c r="W82" s="213"/>
      <c r="X82" s="137"/>
      <c r="Y82" s="137"/>
      <c r="Z82" s="137"/>
    </row>
    <row r="83" spans="1:26" ht="34.950000000000003" customHeight="1" x14ac:dyDescent="0.3">
      <c r="A83" s="179"/>
      <c r="B83" s="209">
        <v>1</v>
      </c>
      <c r="C83" s="180" t="s">
        <v>85</v>
      </c>
      <c r="D83" s="313" t="s">
        <v>86</v>
      </c>
      <c r="E83" s="313"/>
      <c r="F83" s="174" t="s">
        <v>87</v>
      </c>
      <c r="G83" s="175">
        <v>20</v>
      </c>
      <c r="H83" s="174"/>
      <c r="I83" s="174">
        <f t="shared" ref="I83:I94" si="0">ROUND(G83*(H83),2)</f>
        <v>0</v>
      </c>
      <c r="J83" s="176">
        <f t="shared" ref="J83:J94" si="1">ROUND(G83*(N83),2)</f>
        <v>2.6</v>
      </c>
      <c r="K83" s="177">
        <f t="shared" ref="K83:K94" si="2">ROUND(G83*(O83),2)</f>
        <v>0</v>
      </c>
      <c r="L83" s="177">
        <f t="shared" ref="L83:L94" si="3">ROUND(G83*(H83),2)</f>
        <v>0</v>
      </c>
      <c r="M83" s="177"/>
      <c r="N83" s="177">
        <v>0.13</v>
      </c>
      <c r="O83" s="177"/>
      <c r="P83" s="181"/>
      <c r="Q83" s="181"/>
      <c r="R83" s="181"/>
      <c r="S83" s="178">
        <f t="shared" ref="S83:S94" si="4">ROUND(G83*(P83),3)</f>
        <v>0</v>
      </c>
      <c r="T83" s="178"/>
      <c r="U83" s="178"/>
      <c r="V83" s="194"/>
      <c r="W83" s="52"/>
      <c r="Z83">
        <v>0</v>
      </c>
    </row>
    <row r="84" spans="1:26" ht="25.05" customHeight="1" x14ac:dyDescent="0.3">
      <c r="A84" s="179"/>
      <c r="B84" s="209">
        <v>2</v>
      </c>
      <c r="C84" s="180" t="s">
        <v>214</v>
      </c>
      <c r="D84" s="313" t="s">
        <v>215</v>
      </c>
      <c r="E84" s="313"/>
      <c r="F84" s="174" t="s">
        <v>102</v>
      </c>
      <c r="G84" s="175">
        <v>16.2</v>
      </c>
      <c r="H84" s="174"/>
      <c r="I84" s="174">
        <f t="shared" si="0"/>
        <v>0</v>
      </c>
      <c r="J84" s="176">
        <f t="shared" si="1"/>
        <v>322.54000000000002</v>
      </c>
      <c r="K84" s="177">
        <f t="shared" si="2"/>
        <v>0</v>
      </c>
      <c r="L84" s="177">
        <f t="shared" si="3"/>
        <v>0</v>
      </c>
      <c r="M84" s="177"/>
      <c r="N84" s="177">
        <v>19.91</v>
      </c>
      <c r="O84" s="177"/>
      <c r="P84" s="181"/>
      <c r="Q84" s="181"/>
      <c r="R84" s="181"/>
      <c r="S84" s="178">
        <f t="shared" si="4"/>
        <v>0</v>
      </c>
      <c r="T84" s="178"/>
      <c r="U84" s="178"/>
      <c r="V84" s="194"/>
      <c r="W84" s="52"/>
      <c r="Z84">
        <v>0</v>
      </c>
    </row>
    <row r="85" spans="1:26" ht="34.950000000000003" customHeight="1" x14ac:dyDescent="0.3">
      <c r="A85" s="179"/>
      <c r="B85" s="209">
        <v>3</v>
      </c>
      <c r="C85" s="180" t="s">
        <v>216</v>
      </c>
      <c r="D85" s="313" t="s">
        <v>217</v>
      </c>
      <c r="E85" s="313"/>
      <c r="F85" s="174" t="s">
        <v>102</v>
      </c>
      <c r="G85" s="175">
        <v>16.2</v>
      </c>
      <c r="H85" s="174"/>
      <c r="I85" s="174">
        <f t="shared" si="0"/>
        <v>0</v>
      </c>
      <c r="J85" s="176">
        <f t="shared" si="1"/>
        <v>17.82</v>
      </c>
      <c r="K85" s="177">
        <f t="shared" si="2"/>
        <v>0</v>
      </c>
      <c r="L85" s="177">
        <f t="shared" si="3"/>
        <v>0</v>
      </c>
      <c r="M85" s="177"/>
      <c r="N85" s="177">
        <v>1.1000000000000001</v>
      </c>
      <c r="O85" s="177"/>
      <c r="P85" s="181"/>
      <c r="Q85" s="181"/>
      <c r="R85" s="181"/>
      <c r="S85" s="178">
        <f t="shared" si="4"/>
        <v>0</v>
      </c>
      <c r="T85" s="178"/>
      <c r="U85" s="178"/>
      <c r="V85" s="194"/>
      <c r="W85" s="52"/>
      <c r="Z85">
        <v>0</v>
      </c>
    </row>
    <row r="86" spans="1:26" ht="25.05" customHeight="1" x14ac:dyDescent="0.3">
      <c r="A86" s="179"/>
      <c r="B86" s="209">
        <v>4</v>
      </c>
      <c r="C86" s="180" t="s">
        <v>218</v>
      </c>
      <c r="D86" s="313" t="s">
        <v>219</v>
      </c>
      <c r="E86" s="313"/>
      <c r="F86" s="174" t="s">
        <v>102</v>
      </c>
      <c r="G86" s="175">
        <v>16.2</v>
      </c>
      <c r="H86" s="174"/>
      <c r="I86" s="174">
        <f t="shared" si="0"/>
        <v>0</v>
      </c>
      <c r="J86" s="176">
        <f t="shared" si="1"/>
        <v>27.22</v>
      </c>
      <c r="K86" s="177">
        <f t="shared" si="2"/>
        <v>0</v>
      </c>
      <c r="L86" s="177">
        <f t="shared" si="3"/>
        <v>0</v>
      </c>
      <c r="M86" s="177"/>
      <c r="N86" s="177">
        <v>1.6800000000000002</v>
      </c>
      <c r="O86" s="177"/>
      <c r="P86" s="181"/>
      <c r="Q86" s="181"/>
      <c r="R86" s="181"/>
      <c r="S86" s="178">
        <f t="shared" si="4"/>
        <v>0</v>
      </c>
      <c r="T86" s="178"/>
      <c r="U86" s="178"/>
      <c r="V86" s="194"/>
      <c r="W86" s="52"/>
      <c r="Z86">
        <v>0</v>
      </c>
    </row>
    <row r="87" spans="1:26" ht="25.05" customHeight="1" x14ac:dyDescent="0.3">
      <c r="A87" s="179"/>
      <c r="B87" s="209">
        <v>5</v>
      </c>
      <c r="C87" s="180" t="s">
        <v>220</v>
      </c>
      <c r="D87" s="313" t="s">
        <v>221</v>
      </c>
      <c r="E87" s="313"/>
      <c r="F87" s="174" t="s">
        <v>102</v>
      </c>
      <c r="G87" s="175">
        <v>16.2</v>
      </c>
      <c r="H87" s="174"/>
      <c r="I87" s="174">
        <f t="shared" si="0"/>
        <v>0</v>
      </c>
      <c r="J87" s="176">
        <f t="shared" si="1"/>
        <v>12.47</v>
      </c>
      <c r="K87" s="177">
        <f t="shared" si="2"/>
        <v>0</v>
      </c>
      <c r="L87" s="177">
        <f t="shared" si="3"/>
        <v>0</v>
      </c>
      <c r="M87" s="177"/>
      <c r="N87" s="177">
        <v>0.77</v>
      </c>
      <c r="O87" s="177"/>
      <c r="P87" s="181"/>
      <c r="Q87" s="181"/>
      <c r="R87" s="181"/>
      <c r="S87" s="178">
        <f t="shared" si="4"/>
        <v>0</v>
      </c>
      <c r="T87" s="178"/>
      <c r="U87" s="178"/>
      <c r="V87" s="194"/>
      <c r="W87" s="52"/>
      <c r="Z87">
        <v>0</v>
      </c>
    </row>
    <row r="88" spans="1:26" ht="25.05" customHeight="1" x14ac:dyDescent="0.3">
      <c r="A88" s="179"/>
      <c r="B88" s="209">
        <v>6</v>
      </c>
      <c r="C88" s="180" t="s">
        <v>222</v>
      </c>
      <c r="D88" s="313" t="s">
        <v>223</v>
      </c>
      <c r="E88" s="313"/>
      <c r="F88" s="174" t="s">
        <v>173</v>
      </c>
      <c r="G88" s="175">
        <v>45.36</v>
      </c>
      <c r="H88" s="174"/>
      <c r="I88" s="174">
        <f t="shared" si="0"/>
        <v>0</v>
      </c>
      <c r="J88" s="176">
        <f t="shared" si="1"/>
        <v>513.92999999999995</v>
      </c>
      <c r="K88" s="177">
        <f t="shared" si="2"/>
        <v>0</v>
      </c>
      <c r="L88" s="177">
        <f t="shared" si="3"/>
        <v>0</v>
      </c>
      <c r="M88" s="177"/>
      <c r="N88" s="177">
        <v>11.33</v>
      </c>
      <c r="O88" s="177"/>
      <c r="P88" s="181"/>
      <c r="Q88" s="181"/>
      <c r="R88" s="181"/>
      <c r="S88" s="178">
        <f t="shared" si="4"/>
        <v>0</v>
      </c>
      <c r="T88" s="178"/>
      <c r="U88" s="178"/>
      <c r="V88" s="194"/>
      <c r="W88" s="52"/>
      <c r="Z88">
        <v>0</v>
      </c>
    </row>
    <row r="89" spans="1:26" ht="25.05" customHeight="1" x14ac:dyDescent="0.3">
      <c r="A89" s="179"/>
      <c r="B89" s="209">
        <v>7</v>
      </c>
      <c r="C89" s="180" t="s">
        <v>224</v>
      </c>
      <c r="D89" s="313" t="s">
        <v>225</v>
      </c>
      <c r="E89" s="313"/>
      <c r="F89" s="174" t="s">
        <v>102</v>
      </c>
      <c r="G89" s="175">
        <v>12.96</v>
      </c>
      <c r="H89" s="174"/>
      <c r="I89" s="174">
        <f t="shared" si="0"/>
        <v>0</v>
      </c>
      <c r="J89" s="176">
        <f t="shared" si="1"/>
        <v>47.95</v>
      </c>
      <c r="K89" s="177">
        <f t="shared" si="2"/>
        <v>0</v>
      </c>
      <c r="L89" s="177">
        <f t="shared" si="3"/>
        <v>0</v>
      </c>
      <c r="M89" s="177"/>
      <c r="N89" s="177">
        <v>3.7</v>
      </c>
      <c r="O89" s="177"/>
      <c r="P89" s="181"/>
      <c r="Q89" s="181"/>
      <c r="R89" s="181"/>
      <c r="S89" s="178">
        <f t="shared" si="4"/>
        <v>0</v>
      </c>
      <c r="T89" s="178"/>
      <c r="U89" s="178"/>
      <c r="V89" s="194"/>
      <c r="W89" s="52"/>
      <c r="Z89">
        <v>0</v>
      </c>
    </row>
    <row r="90" spans="1:26" ht="25.05" customHeight="1" x14ac:dyDescent="0.3">
      <c r="A90" s="179"/>
      <c r="B90" s="209">
        <v>8</v>
      </c>
      <c r="C90" s="180" t="s">
        <v>125</v>
      </c>
      <c r="D90" s="313" t="s">
        <v>126</v>
      </c>
      <c r="E90" s="313"/>
      <c r="F90" s="174" t="s">
        <v>102</v>
      </c>
      <c r="G90" s="175">
        <v>1.4</v>
      </c>
      <c r="H90" s="174"/>
      <c r="I90" s="174">
        <f t="shared" si="0"/>
        <v>0</v>
      </c>
      <c r="J90" s="176">
        <f t="shared" si="1"/>
        <v>16.55</v>
      </c>
      <c r="K90" s="177">
        <f t="shared" si="2"/>
        <v>0</v>
      </c>
      <c r="L90" s="177">
        <f t="shared" si="3"/>
        <v>0</v>
      </c>
      <c r="M90" s="177"/>
      <c r="N90" s="177">
        <v>11.82</v>
      </c>
      <c r="O90" s="177"/>
      <c r="P90" s="181"/>
      <c r="Q90" s="181"/>
      <c r="R90" s="181"/>
      <c r="S90" s="178">
        <f t="shared" si="4"/>
        <v>0</v>
      </c>
      <c r="T90" s="178"/>
      <c r="U90" s="178"/>
      <c r="V90" s="194"/>
      <c r="W90" s="52"/>
      <c r="Z90">
        <v>0</v>
      </c>
    </row>
    <row r="91" spans="1:26" ht="25.05" customHeight="1" x14ac:dyDescent="0.3">
      <c r="A91" s="179"/>
      <c r="B91" s="209">
        <v>9</v>
      </c>
      <c r="C91" s="180" t="s">
        <v>127</v>
      </c>
      <c r="D91" s="313" t="s">
        <v>128</v>
      </c>
      <c r="E91" s="313"/>
      <c r="F91" s="174" t="s">
        <v>102</v>
      </c>
      <c r="G91" s="175">
        <v>1.4</v>
      </c>
      <c r="H91" s="174"/>
      <c r="I91" s="174">
        <f t="shared" si="0"/>
        <v>0</v>
      </c>
      <c r="J91" s="176">
        <f t="shared" si="1"/>
        <v>16</v>
      </c>
      <c r="K91" s="177">
        <f t="shared" si="2"/>
        <v>0</v>
      </c>
      <c r="L91" s="177">
        <f t="shared" si="3"/>
        <v>0</v>
      </c>
      <c r="M91" s="177">
        <f>ROUND(G91*(H91),2)</f>
        <v>0</v>
      </c>
      <c r="N91" s="177">
        <v>11.43</v>
      </c>
      <c r="O91" s="177"/>
      <c r="P91" s="181"/>
      <c r="Q91" s="181"/>
      <c r="R91" s="181"/>
      <c r="S91" s="178">
        <f t="shared" si="4"/>
        <v>0</v>
      </c>
      <c r="T91" s="178"/>
      <c r="U91" s="178"/>
      <c r="V91" s="194"/>
      <c r="W91" s="52"/>
      <c r="Z91">
        <v>0</v>
      </c>
    </row>
    <row r="92" spans="1:26" ht="25.05" customHeight="1" x14ac:dyDescent="0.3">
      <c r="A92" s="179"/>
      <c r="B92" s="209">
        <v>10</v>
      </c>
      <c r="C92" s="180" t="s">
        <v>129</v>
      </c>
      <c r="D92" s="313" t="s">
        <v>130</v>
      </c>
      <c r="E92" s="313"/>
      <c r="F92" s="174" t="s">
        <v>102</v>
      </c>
      <c r="G92" s="175">
        <v>1.4</v>
      </c>
      <c r="H92" s="174"/>
      <c r="I92" s="174">
        <f t="shared" si="0"/>
        <v>0</v>
      </c>
      <c r="J92" s="176">
        <f t="shared" si="1"/>
        <v>17.64</v>
      </c>
      <c r="K92" s="177">
        <f t="shared" si="2"/>
        <v>0</v>
      </c>
      <c r="L92" s="177">
        <f t="shared" si="3"/>
        <v>0</v>
      </c>
      <c r="M92" s="177"/>
      <c r="N92" s="177">
        <v>12.6</v>
      </c>
      <c r="O92" s="177"/>
      <c r="P92" s="181"/>
      <c r="Q92" s="181"/>
      <c r="R92" s="181"/>
      <c r="S92" s="178">
        <f t="shared" si="4"/>
        <v>0</v>
      </c>
      <c r="T92" s="178"/>
      <c r="U92" s="178"/>
      <c r="V92" s="194"/>
      <c r="W92" s="52"/>
      <c r="Z92">
        <v>0</v>
      </c>
    </row>
    <row r="93" spans="1:26" ht="25.05" customHeight="1" x14ac:dyDescent="0.3">
      <c r="A93" s="179"/>
      <c r="B93" s="209">
        <v>11</v>
      </c>
      <c r="C93" s="180" t="s">
        <v>131</v>
      </c>
      <c r="D93" s="313" t="s">
        <v>132</v>
      </c>
      <c r="E93" s="313"/>
      <c r="F93" s="174" t="s">
        <v>102</v>
      </c>
      <c r="G93" s="175">
        <v>1.4</v>
      </c>
      <c r="H93" s="174"/>
      <c r="I93" s="174">
        <f t="shared" si="0"/>
        <v>0</v>
      </c>
      <c r="J93" s="176">
        <f t="shared" si="1"/>
        <v>9.9</v>
      </c>
      <c r="K93" s="177">
        <f t="shared" si="2"/>
        <v>0</v>
      </c>
      <c r="L93" s="177">
        <f t="shared" si="3"/>
        <v>0</v>
      </c>
      <c r="M93" s="177"/>
      <c r="N93" s="177">
        <v>7.07</v>
      </c>
      <c r="O93" s="177"/>
      <c r="P93" s="181"/>
      <c r="Q93" s="181"/>
      <c r="R93" s="181"/>
      <c r="S93" s="178">
        <f t="shared" si="4"/>
        <v>0</v>
      </c>
      <c r="T93" s="178"/>
      <c r="U93" s="178"/>
      <c r="V93" s="194"/>
      <c r="W93" s="52"/>
      <c r="Z93">
        <v>0</v>
      </c>
    </row>
    <row r="94" spans="1:26" ht="25.05" customHeight="1" x14ac:dyDescent="0.3">
      <c r="A94" s="179"/>
      <c r="B94" s="209">
        <v>12</v>
      </c>
      <c r="C94" s="180" t="s">
        <v>307</v>
      </c>
      <c r="D94" s="313" t="s">
        <v>308</v>
      </c>
      <c r="E94" s="313"/>
      <c r="F94" s="174" t="s">
        <v>87</v>
      </c>
      <c r="G94" s="175">
        <v>20</v>
      </c>
      <c r="H94" s="174"/>
      <c r="I94" s="174">
        <f t="shared" si="0"/>
        <v>0</v>
      </c>
      <c r="J94" s="176">
        <f t="shared" si="1"/>
        <v>33.200000000000003</v>
      </c>
      <c r="K94" s="177">
        <f t="shared" si="2"/>
        <v>0</v>
      </c>
      <c r="L94" s="177">
        <f t="shared" si="3"/>
        <v>0</v>
      </c>
      <c r="M94" s="177"/>
      <c r="N94" s="177">
        <v>1.6600000000000001</v>
      </c>
      <c r="O94" s="177"/>
      <c r="P94" s="181"/>
      <c r="Q94" s="181"/>
      <c r="R94" s="181"/>
      <c r="S94" s="178">
        <f t="shared" si="4"/>
        <v>0</v>
      </c>
      <c r="T94" s="178"/>
      <c r="U94" s="178"/>
      <c r="V94" s="194"/>
      <c r="W94" s="52"/>
      <c r="Z94">
        <v>0</v>
      </c>
    </row>
    <row r="95" spans="1:26" x14ac:dyDescent="0.3">
      <c r="A95" s="9"/>
      <c r="B95" s="208"/>
      <c r="C95" s="172">
        <v>1</v>
      </c>
      <c r="D95" s="312" t="s">
        <v>84</v>
      </c>
      <c r="E95" s="312"/>
      <c r="F95" s="138"/>
      <c r="G95" s="171"/>
      <c r="H95" s="138"/>
      <c r="I95" s="140">
        <f>ROUND((SUM(I82:I94))/1,2)</f>
        <v>0</v>
      </c>
      <c r="J95" s="139"/>
      <c r="K95" s="139"/>
      <c r="L95" s="139">
        <f>ROUND((SUM(L82:L94))/1,2)</f>
        <v>0</v>
      </c>
      <c r="M95" s="139">
        <f>ROUND((SUM(M82:M94))/1,2)</f>
        <v>0</v>
      </c>
      <c r="N95" s="139"/>
      <c r="O95" s="139"/>
      <c r="P95" s="139"/>
      <c r="Q95" s="9"/>
      <c r="R95" s="9"/>
      <c r="S95" s="9">
        <f>ROUND((SUM(S82:S94))/1,2)</f>
        <v>0</v>
      </c>
      <c r="T95" s="9"/>
      <c r="U95" s="9"/>
      <c r="V95" s="195">
        <f>ROUND((SUM(V82:V94))/1,2)</f>
        <v>0</v>
      </c>
      <c r="W95" s="213"/>
      <c r="X95" s="137"/>
      <c r="Y95" s="137"/>
      <c r="Z95" s="137"/>
    </row>
    <row r="96" spans="1:26" x14ac:dyDescent="0.3">
      <c r="A96" s="1"/>
      <c r="B96" s="204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6"/>
      <c r="W96" s="52"/>
    </row>
    <row r="97" spans="1:26" x14ac:dyDescent="0.3">
      <c r="A97" s="9"/>
      <c r="B97" s="208"/>
      <c r="C97" s="172">
        <v>3</v>
      </c>
      <c r="D97" s="312" t="s">
        <v>240</v>
      </c>
      <c r="E97" s="312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9"/>
      <c r="R97" s="9"/>
      <c r="S97" s="9"/>
      <c r="T97" s="9"/>
      <c r="U97" s="9"/>
      <c r="V97" s="193"/>
      <c r="W97" s="213"/>
      <c r="X97" s="137"/>
      <c r="Y97" s="137"/>
      <c r="Z97" s="137"/>
    </row>
    <row r="98" spans="1:26" ht="25.05" customHeight="1" x14ac:dyDescent="0.3">
      <c r="A98" s="179"/>
      <c r="B98" s="209">
        <v>13</v>
      </c>
      <c r="C98" s="180" t="s">
        <v>309</v>
      </c>
      <c r="D98" s="313" t="s">
        <v>310</v>
      </c>
      <c r="E98" s="313"/>
      <c r="F98" s="174" t="s">
        <v>173</v>
      </c>
      <c r="G98" s="175">
        <v>1</v>
      </c>
      <c r="H98" s="174"/>
      <c r="I98" s="174">
        <f>ROUND(G98*(H98),2)</f>
        <v>0</v>
      </c>
      <c r="J98" s="176">
        <f>ROUND(G98*(N98),2)</f>
        <v>245.11</v>
      </c>
      <c r="K98" s="177">
        <f>ROUND(G98*(O98),2)</f>
        <v>0</v>
      </c>
      <c r="L98" s="177">
        <f>ROUND(G98*(H98),2)</f>
        <v>0</v>
      </c>
      <c r="M98" s="177">
        <f>ROUND(G98*(H98),2)</f>
        <v>0</v>
      </c>
      <c r="N98" s="177">
        <v>245.11</v>
      </c>
      <c r="O98" s="177"/>
      <c r="P98" s="181">
        <v>3.7399999999999998E-3</v>
      </c>
      <c r="Q98" s="181"/>
      <c r="R98" s="181">
        <v>3.7399999999999998E-3</v>
      </c>
      <c r="S98" s="178">
        <f>ROUND(G98*(P98),3)</f>
        <v>4.0000000000000001E-3</v>
      </c>
      <c r="T98" s="178"/>
      <c r="U98" s="178"/>
      <c r="V98" s="194"/>
      <c r="W98" s="52"/>
      <c r="Z98">
        <v>0</v>
      </c>
    </row>
    <row r="99" spans="1:26" x14ac:dyDescent="0.3">
      <c r="A99" s="9"/>
      <c r="B99" s="208"/>
      <c r="C99" s="172">
        <v>3</v>
      </c>
      <c r="D99" s="312" t="s">
        <v>240</v>
      </c>
      <c r="E99" s="312"/>
      <c r="F99" s="138"/>
      <c r="G99" s="171"/>
      <c r="H99" s="138"/>
      <c r="I99" s="140">
        <f>ROUND((SUM(I97:I98))/1,2)</f>
        <v>0</v>
      </c>
      <c r="J99" s="139"/>
      <c r="K99" s="139"/>
      <c r="L99" s="139">
        <f>ROUND((SUM(L97:L98))/1,2)</f>
        <v>0</v>
      </c>
      <c r="M99" s="139">
        <f>ROUND((SUM(M97:M98))/1,2)</f>
        <v>0</v>
      </c>
      <c r="N99" s="139"/>
      <c r="O99" s="139"/>
      <c r="P99" s="139"/>
      <c r="Q99" s="9"/>
      <c r="R99" s="9"/>
      <c r="S99" s="9">
        <f>ROUND((SUM(S97:S98))/1,2)</f>
        <v>0</v>
      </c>
      <c r="T99" s="9"/>
      <c r="U99" s="9"/>
      <c r="V99" s="195">
        <f>ROUND((SUM(V97:V98))/1,2)</f>
        <v>0</v>
      </c>
      <c r="W99" s="213"/>
      <c r="X99" s="137"/>
      <c r="Y99" s="137"/>
      <c r="Z99" s="137"/>
    </row>
    <row r="100" spans="1:26" x14ac:dyDescent="0.3">
      <c r="A100" s="1"/>
      <c r="B100" s="204"/>
      <c r="C100" s="1"/>
      <c r="D100" s="1"/>
      <c r="E100" s="131"/>
      <c r="F100" s="131"/>
      <c r="G100" s="165"/>
      <c r="H100" s="131"/>
      <c r="I100" s="131"/>
      <c r="J100" s="132"/>
      <c r="K100" s="132"/>
      <c r="L100" s="132"/>
      <c r="M100" s="132"/>
      <c r="N100" s="132"/>
      <c r="O100" s="132"/>
      <c r="P100" s="132"/>
      <c r="Q100" s="1"/>
      <c r="R100" s="1"/>
      <c r="S100" s="1"/>
      <c r="T100" s="1"/>
      <c r="U100" s="1"/>
      <c r="V100" s="196"/>
      <c r="W100" s="52"/>
    </row>
    <row r="101" spans="1:26" x14ac:dyDescent="0.3">
      <c r="A101" s="9"/>
      <c r="B101" s="208"/>
      <c r="C101" s="172">
        <v>4</v>
      </c>
      <c r="D101" s="312" t="s">
        <v>133</v>
      </c>
      <c r="E101" s="312"/>
      <c r="F101" s="138"/>
      <c r="G101" s="171"/>
      <c r="H101" s="138"/>
      <c r="I101" s="138"/>
      <c r="J101" s="139"/>
      <c r="K101" s="139"/>
      <c r="L101" s="139"/>
      <c r="M101" s="139"/>
      <c r="N101" s="139"/>
      <c r="O101" s="139"/>
      <c r="P101" s="139"/>
      <c r="Q101" s="9"/>
      <c r="R101" s="9"/>
      <c r="S101" s="9"/>
      <c r="T101" s="9"/>
      <c r="U101" s="9"/>
      <c r="V101" s="193"/>
      <c r="W101" s="213"/>
      <c r="X101" s="137"/>
      <c r="Y101" s="137"/>
      <c r="Z101" s="137"/>
    </row>
    <row r="102" spans="1:26" ht="25.05" customHeight="1" x14ac:dyDescent="0.3">
      <c r="A102" s="179"/>
      <c r="B102" s="209">
        <v>14</v>
      </c>
      <c r="C102" s="180" t="s">
        <v>246</v>
      </c>
      <c r="D102" s="313" t="s">
        <v>247</v>
      </c>
      <c r="E102" s="313"/>
      <c r="F102" s="174" t="s">
        <v>102</v>
      </c>
      <c r="G102" s="175">
        <v>12.96</v>
      </c>
      <c r="H102" s="174"/>
      <c r="I102" s="174">
        <f>ROUND(G102*(H102),2)</f>
        <v>0</v>
      </c>
      <c r="J102" s="176">
        <f>ROUND(G102*(N102),2)</f>
        <v>546.78</v>
      </c>
      <c r="K102" s="177">
        <f>ROUND(G102*(O102),2)</f>
        <v>0</v>
      </c>
      <c r="L102" s="177">
        <f>ROUND(G102*(H102),2)</f>
        <v>0</v>
      </c>
      <c r="M102" s="177">
        <f>ROUND(G102*(H102),2)</f>
        <v>0</v>
      </c>
      <c r="N102" s="177">
        <v>42.19</v>
      </c>
      <c r="O102" s="177"/>
      <c r="P102" s="181">
        <v>1.8907700000000001</v>
      </c>
      <c r="Q102" s="181"/>
      <c r="R102" s="181">
        <v>1.8907700000000001</v>
      </c>
      <c r="S102" s="178">
        <f>ROUND(G102*(P102),3)</f>
        <v>24.504000000000001</v>
      </c>
      <c r="T102" s="178"/>
      <c r="U102" s="178"/>
      <c r="V102" s="194"/>
      <c r="W102" s="52"/>
      <c r="Z102">
        <v>0</v>
      </c>
    </row>
    <row r="103" spans="1:26" ht="25.05" customHeight="1" x14ac:dyDescent="0.3">
      <c r="A103" s="179"/>
      <c r="B103" s="210">
        <v>15</v>
      </c>
      <c r="C103" s="186" t="s">
        <v>248</v>
      </c>
      <c r="D103" s="311" t="s">
        <v>249</v>
      </c>
      <c r="E103" s="311"/>
      <c r="F103" s="184" t="s">
        <v>173</v>
      </c>
      <c r="G103" s="183">
        <v>36.29</v>
      </c>
      <c r="H103" s="184"/>
      <c r="I103" s="184">
        <f>ROUND(G103*(H103),2)</f>
        <v>0</v>
      </c>
      <c r="J103" s="216">
        <f>ROUND(G103*(N103),2)</f>
        <v>440.92</v>
      </c>
      <c r="K103" s="217">
        <f>ROUND(G103*(O103),2)</f>
        <v>0</v>
      </c>
      <c r="L103" s="217"/>
      <c r="M103" s="217">
        <f>ROUND(G103*(H103),2)</f>
        <v>0</v>
      </c>
      <c r="N103" s="217">
        <v>12.15</v>
      </c>
      <c r="O103" s="217"/>
      <c r="P103" s="187"/>
      <c r="Q103" s="187"/>
      <c r="R103" s="187"/>
      <c r="S103" s="185">
        <f>ROUND(G103*(P103),3)</f>
        <v>0</v>
      </c>
      <c r="T103" s="185"/>
      <c r="U103" s="185"/>
      <c r="V103" s="197"/>
      <c r="W103" s="52"/>
      <c r="Z103">
        <v>0</v>
      </c>
    </row>
    <row r="104" spans="1:26" x14ac:dyDescent="0.3">
      <c r="A104" s="9"/>
      <c r="B104" s="208"/>
      <c r="C104" s="172">
        <v>4</v>
      </c>
      <c r="D104" s="312" t="s">
        <v>133</v>
      </c>
      <c r="E104" s="312"/>
      <c r="F104" s="138"/>
      <c r="G104" s="171"/>
      <c r="H104" s="138"/>
      <c r="I104" s="140">
        <f>ROUND((SUM(I101:I103))/1,2)</f>
        <v>0</v>
      </c>
      <c r="J104" s="139"/>
      <c r="K104" s="139"/>
      <c r="L104" s="139">
        <f>ROUND((SUM(L101:L103))/1,2)</f>
        <v>0</v>
      </c>
      <c r="M104" s="139">
        <f>ROUND((SUM(M101:M103))/1,2)</f>
        <v>0</v>
      </c>
      <c r="N104" s="139"/>
      <c r="O104" s="139"/>
      <c r="P104" s="139"/>
      <c r="Q104" s="9"/>
      <c r="R104" s="9"/>
      <c r="S104" s="9">
        <f>ROUND((SUM(S101:S103))/1,2)</f>
        <v>24.5</v>
      </c>
      <c r="T104" s="9"/>
      <c r="U104" s="9"/>
      <c r="V104" s="195">
        <f>ROUND((SUM(V101:V103))/1,2)</f>
        <v>0</v>
      </c>
      <c r="W104" s="213"/>
      <c r="X104" s="137"/>
      <c r="Y104" s="137"/>
      <c r="Z104" s="137"/>
    </row>
    <row r="105" spans="1:26" x14ac:dyDescent="0.3">
      <c r="A105" s="1"/>
      <c r="B105" s="204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6"/>
      <c r="W105" s="52"/>
    </row>
    <row r="106" spans="1:26" x14ac:dyDescent="0.3">
      <c r="A106" s="9"/>
      <c r="B106" s="208"/>
      <c r="C106" s="172">
        <v>9</v>
      </c>
      <c r="D106" s="312" t="s">
        <v>163</v>
      </c>
      <c r="E106" s="312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9"/>
      <c r="R106" s="9"/>
      <c r="S106" s="9"/>
      <c r="T106" s="9"/>
      <c r="U106" s="9"/>
      <c r="V106" s="193"/>
      <c r="W106" s="213"/>
      <c r="X106" s="137"/>
      <c r="Y106" s="137"/>
      <c r="Z106" s="137"/>
    </row>
    <row r="107" spans="1:26" ht="34.950000000000003" customHeight="1" x14ac:dyDescent="0.3">
      <c r="A107" s="179"/>
      <c r="B107" s="209">
        <v>16</v>
      </c>
      <c r="C107" s="180" t="s">
        <v>250</v>
      </c>
      <c r="D107" s="313" t="s">
        <v>251</v>
      </c>
      <c r="E107" s="313"/>
      <c r="F107" s="174" t="s">
        <v>90</v>
      </c>
      <c r="G107" s="175">
        <v>20</v>
      </c>
      <c r="H107" s="174"/>
      <c r="I107" s="174">
        <f>ROUND(G107*(H107),2)</f>
        <v>0</v>
      </c>
      <c r="J107" s="176">
        <f>ROUND(G107*(N107),2)</f>
        <v>638.79999999999995</v>
      </c>
      <c r="K107" s="177">
        <f>ROUND(G107*(O107),2)</f>
        <v>0</v>
      </c>
      <c r="L107" s="177">
        <f>ROUND(G107*(H107),2)</f>
        <v>0</v>
      </c>
      <c r="M107" s="177">
        <f>ROUND(G107*(H107),2)</f>
        <v>0</v>
      </c>
      <c r="N107" s="177">
        <v>31.94</v>
      </c>
      <c r="O107" s="177"/>
      <c r="P107" s="181">
        <v>0.71909999999999996</v>
      </c>
      <c r="Q107" s="181"/>
      <c r="R107" s="181">
        <v>0.71909999999999996</v>
      </c>
      <c r="S107" s="178">
        <f>ROUND(G107*(P107),3)</f>
        <v>14.382</v>
      </c>
      <c r="T107" s="178"/>
      <c r="U107" s="178"/>
      <c r="V107" s="194"/>
      <c r="W107" s="52"/>
      <c r="Z107">
        <v>0</v>
      </c>
    </row>
    <row r="108" spans="1:26" ht="25.05" customHeight="1" x14ac:dyDescent="0.3">
      <c r="A108" s="179"/>
      <c r="B108" s="209">
        <v>17</v>
      </c>
      <c r="C108" s="180" t="s">
        <v>252</v>
      </c>
      <c r="D108" s="313" t="s">
        <v>253</v>
      </c>
      <c r="E108" s="313"/>
      <c r="F108" s="174" t="s">
        <v>90</v>
      </c>
      <c r="G108" s="175">
        <v>20</v>
      </c>
      <c r="H108" s="174"/>
      <c r="I108" s="174">
        <f>ROUND(G108*(H108),2)</f>
        <v>0</v>
      </c>
      <c r="J108" s="176">
        <f>ROUND(G108*(N108),2)</f>
        <v>19.8</v>
      </c>
      <c r="K108" s="177">
        <f>ROUND(G108*(O108),2)</f>
        <v>0</v>
      </c>
      <c r="L108" s="177">
        <f>ROUND(G108*(H108),2)</f>
        <v>0</v>
      </c>
      <c r="M108" s="177"/>
      <c r="N108" s="177">
        <v>0.99</v>
      </c>
      <c r="O108" s="177"/>
      <c r="P108" s="181"/>
      <c r="Q108" s="181"/>
      <c r="R108" s="181"/>
      <c r="S108" s="178">
        <f>ROUND(G108*(P108),3)</f>
        <v>0</v>
      </c>
      <c r="T108" s="178"/>
      <c r="U108" s="178"/>
      <c r="V108" s="194"/>
      <c r="W108" s="52"/>
      <c r="Z108">
        <v>0</v>
      </c>
    </row>
    <row r="109" spans="1:26" ht="25.05" customHeight="1" x14ac:dyDescent="0.3">
      <c r="A109" s="179"/>
      <c r="B109" s="209">
        <v>18</v>
      </c>
      <c r="C109" s="180" t="s">
        <v>311</v>
      </c>
      <c r="D109" s="313" t="s">
        <v>312</v>
      </c>
      <c r="E109" s="313"/>
      <c r="F109" s="174" t="s">
        <v>87</v>
      </c>
      <c r="G109" s="175">
        <v>18</v>
      </c>
      <c r="H109" s="174"/>
      <c r="I109" s="174">
        <f>ROUND(G109*(H109),2)</f>
        <v>0</v>
      </c>
      <c r="J109" s="176">
        <f>ROUND(G109*(N109),2)</f>
        <v>1693.62</v>
      </c>
      <c r="K109" s="177">
        <f>ROUND(G109*(O109),2)</f>
        <v>0</v>
      </c>
      <c r="L109" s="177">
        <f>ROUND(G109*(H109),2)</f>
        <v>0</v>
      </c>
      <c r="M109" s="177">
        <f>ROUND(G109*(H109),2)</f>
        <v>0</v>
      </c>
      <c r="N109" s="177">
        <v>94.09</v>
      </c>
      <c r="O109" s="177"/>
      <c r="P109" s="181">
        <v>1E-3</v>
      </c>
      <c r="Q109" s="181"/>
      <c r="R109" s="181">
        <v>1E-3</v>
      </c>
      <c r="S109" s="178">
        <f>ROUND(G109*(P109),3)</f>
        <v>1.7999999999999999E-2</v>
      </c>
      <c r="T109" s="178"/>
      <c r="U109" s="178"/>
      <c r="V109" s="194"/>
      <c r="W109" s="52"/>
      <c r="Z109">
        <v>0</v>
      </c>
    </row>
    <row r="110" spans="1:26" ht="34.950000000000003" customHeight="1" x14ac:dyDescent="0.3">
      <c r="A110" s="179"/>
      <c r="B110" s="209">
        <v>19</v>
      </c>
      <c r="C110" s="180" t="s">
        <v>254</v>
      </c>
      <c r="D110" s="313" t="s">
        <v>255</v>
      </c>
      <c r="E110" s="313"/>
      <c r="F110" s="174" t="s">
        <v>102</v>
      </c>
      <c r="G110" s="175">
        <v>7.2</v>
      </c>
      <c r="H110" s="174"/>
      <c r="I110" s="174">
        <f>ROUND(G110*(H110),2)</f>
        <v>0</v>
      </c>
      <c r="J110" s="176">
        <f>ROUND(G110*(N110),2)</f>
        <v>787.1</v>
      </c>
      <c r="K110" s="177">
        <f>ROUND(G110*(O110),2)</f>
        <v>0</v>
      </c>
      <c r="L110" s="177">
        <f>ROUND(G110*(H110),2)</f>
        <v>0</v>
      </c>
      <c r="M110" s="177"/>
      <c r="N110" s="177">
        <v>109.32</v>
      </c>
      <c r="O110" s="177"/>
      <c r="P110" s="181"/>
      <c r="Q110" s="181"/>
      <c r="R110" s="181"/>
      <c r="S110" s="178">
        <f>ROUND(G110*(P110),3)</f>
        <v>0</v>
      </c>
      <c r="T110" s="178"/>
      <c r="U110" s="178"/>
      <c r="V110" s="194"/>
      <c r="W110" s="52"/>
      <c r="Z110">
        <v>0</v>
      </c>
    </row>
    <row r="111" spans="1:26" x14ac:dyDescent="0.3">
      <c r="A111" s="9"/>
      <c r="B111" s="208"/>
      <c r="C111" s="172">
        <v>9</v>
      </c>
      <c r="D111" s="312" t="s">
        <v>163</v>
      </c>
      <c r="E111" s="312"/>
      <c r="F111" s="138"/>
      <c r="G111" s="171"/>
      <c r="H111" s="138"/>
      <c r="I111" s="140">
        <f>ROUND((SUM(I106:I110))/1,2)</f>
        <v>0</v>
      </c>
      <c r="J111" s="139"/>
      <c r="K111" s="139"/>
      <c r="L111" s="139">
        <f>ROUND((SUM(L106:L110))/1,2)</f>
        <v>0</v>
      </c>
      <c r="M111" s="139">
        <f>ROUND((SUM(M106:M110))/1,2)</f>
        <v>0</v>
      </c>
      <c r="N111" s="139"/>
      <c r="O111" s="139"/>
      <c r="P111" s="139"/>
      <c r="Q111" s="9"/>
      <c r="R111" s="9"/>
      <c r="S111" s="9">
        <f>ROUND((SUM(S106:S110))/1,2)</f>
        <v>14.4</v>
      </c>
      <c r="T111" s="9"/>
      <c r="U111" s="9"/>
      <c r="V111" s="195">
        <f>ROUND((SUM(V106:V110))/1,2)</f>
        <v>0</v>
      </c>
      <c r="W111" s="213"/>
      <c r="X111" s="137"/>
      <c r="Y111" s="137"/>
      <c r="Z111" s="137"/>
    </row>
    <row r="112" spans="1:26" x14ac:dyDescent="0.3">
      <c r="A112" s="1"/>
      <c r="B112" s="204"/>
      <c r="C112" s="1"/>
      <c r="D112" s="1"/>
      <c r="E112" s="1"/>
      <c r="F112" s="1"/>
      <c r="G112" s="165"/>
      <c r="H112" s="131"/>
      <c r="I112" s="13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96"/>
      <c r="W112" s="52"/>
    </row>
    <row r="113" spans="1:26" x14ac:dyDescent="0.3">
      <c r="A113" s="9"/>
      <c r="B113" s="208"/>
      <c r="C113" s="9"/>
      <c r="D113" s="309" t="s">
        <v>62</v>
      </c>
      <c r="E113" s="309"/>
      <c r="F113" s="9"/>
      <c r="G113" s="171"/>
      <c r="H113" s="138"/>
      <c r="I113" s="140">
        <f>ROUND((SUM(I81:I112))/2,2)</f>
        <v>0</v>
      </c>
      <c r="J113" s="9"/>
      <c r="K113" s="9"/>
      <c r="L113" s="138">
        <f>ROUND((SUM(L81:L112))/2,2)</f>
        <v>0</v>
      </c>
      <c r="M113" s="138">
        <f>ROUND((SUM(M81:M112))/2,2)</f>
        <v>0</v>
      </c>
      <c r="N113" s="9"/>
      <c r="O113" s="9"/>
      <c r="P113" s="188"/>
      <c r="Q113" s="9"/>
      <c r="R113" s="9"/>
      <c r="S113" s="188">
        <f>ROUND((SUM(S81:S112))/2,2)</f>
        <v>38.9</v>
      </c>
      <c r="T113" s="9"/>
      <c r="U113" s="9"/>
      <c r="V113" s="195">
        <f>ROUND((SUM(V81:V112))/2,2)</f>
        <v>0</v>
      </c>
      <c r="W113" s="52"/>
    </row>
    <row r="114" spans="1:26" x14ac:dyDescent="0.3">
      <c r="A114" s="1"/>
      <c r="B114" s="204"/>
      <c r="C114" s="1"/>
      <c r="D114" s="1"/>
      <c r="E114" s="1"/>
      <c r="F114" s="1"/>
      <c r="G114" s="165"/>
      <c r="H114" s="131"/>
      <c r="I114" s="13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96"/>
      <c r="W114" s="52"/>
    </row>
    <row r="115" spans="1:26" x14ac:dyDescent="0.3">
      <c r="A115" s="9"/>
      <c r="B115" s="208"/>
      <c r="C115" s="9"/>
      <c r="D115" s="309" t="s">
        <v>210</v>
      </c>
      <c r="E115" s="309"/>
      <c r="F115" s="9"/>
      <c r="G115" s="171"/>
      <c r="H115" s="138"/>
      <c r="I115" s="138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193"/>
      <c r="W115" s="213"/>
      <c r="X115" s="137"/>
      <c r="Y115" s="137"/>
      <c r="Z115" s="137"/>
    </row>
    <row r="116" spans="1:26" x14ac:dyDescent="0.3">
      <c r="A116" s="9"/>
      <c r="B116" s="208"/>
      <c r="C116" s="172">
        <v>711</v>
      </c>
      <c r="D116" s="312" t="s">
        <v>256</v>
      </c>
      <c r="E116" s="312"/>
      <c r="F116" s="9"/>
      <c r="G116" s="171"/>
      <c r="H116" s="138"/>
      <c r="I116" s="138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193"/>
      <c r="W116" s="213"/>
      <c r="X116" s="137"/>
      <c r="Y116" s="137"/>
      <c r="Z116" s="137"/>
    </row>
    <row r="117" spans="1:26" ht="25.05" customHeight="1" x14ac:dyDescent="0.3">
      <c r="A117" s="179"/>
      <c r="B117" s="209">
        <v>20</v>
      </c>
      <c r="C117" s="180" t="s">
        <v>257</v>
      </c>
      <c r="D117" s="313" t="s">
        <v>258</v>
      </c>
      <c r="E117" s="313"/>
      <c r="F117" s="173" t="s">
        <v>87</v>
      </c>
      <c r="G117" s="175">
        <v>18</v>
      </c>
      <c r="H117" s="174"/>
      <c r="I117" s="174">
        <f>ROUND(G117*(H117),2)</f>
        <v>0</v>
      </c>
      <c r="J117" s="173">
        <f>ROUND(G117*(N117),2)</f>
        <v>3.42</v>
      </c>
      <c r="K117" s="178">
        <f>ROUND(G117*(O117),2)</f>
        <v>0</v>
      </c>
      <c r="L117" s="178">
        <f>ROUND(G117*(H117),2)</f>
        <v>0</v>
      </c>
      <c r="M117" s="178"/>
      <c r="N117" s="178">
        <v>0.19</v>
      </c>
      <c r="O117" s="178"/>
      <c r="P117" s="181"/>
      <c r="Q117" s="181"/>
      <c r="R117" s="181"/>
      <c r="S117" s="178">
        <f>ROUND(G117*(P117),3)</f>
        <v>0</v>
      </c>
      <c r="T117" s="178"/>
      <c r="U117" s="178"/>
      <c r="V117" s="194"/>
      <c r="W117" s="52"/>
      <c r="Z117">
        <v>0</v>
      </c>
    </row>
    <row r="118" spans="1:26" ht="34.950000000000003" customHeight="1" x14ac:dyDescent="0.3">
      <c r="A118" s="179"/>
      <c r="B118" s="210">
        <v>21</v>
      </c>
      <c r="C118" s="186" t="s">
        <v>259</v>
      </c>
      <c r="D118" s="311" t="s">
        <v>346</v>
      </c>
      <c r="E118" s="311"/>
      <c r="F118" s="182" t="s">
        <v>87</v>
      </c>
      <c r="G118" s="183">
        <v>0</v>
      </c>
      <c r="H118" s="184"/>
      <c r="I118" s="184">
        <f>ROUND(G118*(H118),2)</f>
        <v>0</v>
      </c>
      <c r="J118" s="182">
        <f>ROUND(G118*(N118),2)</f>
        <v>0</v>
      </c>
      <c r="K118" s="185">
        <f>ROUND(G118*(O118),2)</f>
        <v>0</v>
      </c>
      <c r="L118" s="185"/>
      <c r="M118" s="185">
        <f>ROUND(G118*(H118),2)</f>
        <v>0</v>
      </c>
      <c r="N118" s="185">
        <v>6.4</v>
      </c>
      <c r="O118" s="185"/>
      <c r="P118" s="187"/>
      <c r="Q118" s="187"/>
      <c r="R118" s="187"/>
      <c r="S118" s="185">
        <f>ROUND(G118*(P118),3)</f>
        <v>0</v>
      </c>
      <c r="T118" s="185"/>
      <c r="U118" s="185"/>
      <c r="V118" s="197"/>
      <c r="W118" s="52"/>
      <c r="Z118">
        <v>0</v>
      </c>
    </row>
    <row r="119" spans="1:26" ht="43.2" customHeight="1" x14ac:dyDescent="0.3">
      <c r="A119" s="179"/>
      <c r="B119" s="210">
        <v>22</v>
      </c>
      <c r="C119" s="186" t="s">
        <v>261</v>
      </c>
      <c r="D119" s="311" t="s">
        <v>348</v>
      </c>
      <c r="E119" s="311"/>
      <c r="F119" s="182" t="s">
        <v>87</v>
      </c>
      <c r="G119" s="183">
        <v>18</v>
      </c>
      <c r="H119" s="184"/>
      <c r="I119" s="184">
        <f>ROUND(G119*(H119),2)</f>
        <v>0</v>
      </c>
      <c r="J119" s="182">
        <f>ROUND(G119*(N119),2)</f>
        <v>18</v>
      </c>
      <c r="K119" s="185">
        <f>ROUND(G119*(O119),2)</f>
        <v>0</v>
      </c>
      <c r="L119" s="185"/>
      <c r="M119" s="185">
        <f>ROUND(G119*(H119),2)</f>
        <v>0</v>
      </c>
      <c r="N119" s="185">
        <v>1</v>
      </c>
      <c r="O119" s="185"/>
      <c r="P119" s="187"/>
      <c r="Q119" s="187"/>
      <c r="R119" s="187"/>
      <c r="S119" s="185">
        <f>ROUND(G119*(P119),3)</f>
        <v>0</v>
      </c>
      <c r="T119" s="185"/>
      <c r="U119" s="185"/>
      <c r="V119" s="197"/>
      <c r="W119" s="52"/>
      <c r="Z119">
        <v>0</v>
      </c>
    </row>
    <row r="120" spans="1:26" x14ac:dyDescent="0.3">
      <c r="A120" s="9"/>
      <c r="B120" s="208"/>
      <c r="C120" s="172">
        <v>711</v>
      </c>
      <c r="D120" s="312" t="s">
        <v>256</v>
      </c>
      <c r="E120" s="312"/>
      <c r="F120" s="9"/>
      <c r="G120" s="171"/>
      <c r="H120" s="138"/>
      <c r="I120" s="140">
        <f>ROUND((SUM(I116:I119))/1,2)</f>
        <v>0</v>
      </c>
      <c r="J120" s="9"/>
      <c r="K120" s="9"/>
      <c r="L120" s="9">
        <f>ROUND((SUM(L116:L119))/1,2)</f>
        <v>0</v>
      </c>
      <c r="M120" s="9">
        <f>ROUND((SUM(M116:M119))/1,2)</f>
        <v>0</v>
      </c>
      <c r="N120" s="9"/>
      <c r="O120" s="9"/>
      <c r="P120" s="188"/>
      <c r="Q120" s="1"/>
      <c r="R120" s="1"/>
      <c r="S120" s="188">
        <f>ROUND((SUM(S116:S119))/1,2)</f>
        <v>0</v>
      </c>
      <c r="T120" s="2"/>
      <c r="U120" s="2"/>
      <c r="V120" s="195">
        <f>ROUND((SUM(V116:V119))/1,2)</f>
        <v>0</v>
      </c>
      <c r="W120" s="52"/>
    </row>
    <row r="121" spans="1:26" x14ac:dyDescent="0.3">
      <c r="A121" s="1"/>
      <c r="B121" s="204"/>
      <c r="C121" s="1"/>
      <c r="D121" s="1"/>
      <c r="E121" s="1"/>
      <c r="F121" s="1"/>
      <c r="G121" s="165"/>
      <c r="H121" s="131"/>
      <c r="I121" s="13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96"/>
      <c r="W121" s="52"/>
    </row>
    <row r="122" spans="1:26" x14ac:dyDescent="0.3">
      <c r="A122" s="9"/>
      <c r="B122" s="208"/>
      <c r="C122" s="9"/>
      <c r="D122" s="309" t="s">
        <v>210</v>
      </c>
      <c r="E122" s="309"/>
      <c r="F122" s="9"/>
      <c r="G122" s="171"/>
      <c r="H122" s="138"/>
      <c r="I122" s="140">
        <f>ROUND((SUM(I115:I121))/2,2)</f>
        <v>0</v>
      </c>
      <c r="J122" s="9"/>
      <c r="K122" s="9"/>
      <c r="L122" s="9">
        <f>ROUND((SUM(L115:L121))/2,2)</f>
        <v>0</v>
      </c>
      <c r="M122" s="9">
        <f>ROUND((SUM(M115:M121))/2,2)</f>
        <v>0</v>
      </c>
      <c r="N122" s="9"/>
      <c r="O122" s="9"/>
      <c r="P122" s="188"/>
      <c r="Q122" s="1"/>
      <c r="R122" s="1"/>
      <c r="S122" s="188">
        <f>ROUND((SUM(S115:S121))/2,2)</f>
        <v>0</v>
      </c>
      <c r="T122" s="1"/>
      <c r="U122" s="1"/>
      <c r="V122" s="195">
        <f>ROUND((SUM(V115:V121))/2,2)</f>
        <v>0</v>
      </c>
      <c r="W122" s="52"/>
    </row>
    <row r="123" spans="1:26" x14ac:dyDescent="0.3">
      <c r="A123" s="1"/>
      <c r="B123" s="211"/>
      <c r="C123" s="189"/>
      <c r="D123" s="310" t="s">
        <v>68</v>
      </c>
      <c r="E123" s="310"/>
      <c r="F123" s="189"/>
      <c r="G123" s="190"/>
      <c r="H123" s="191"/>
      <c r="I123" s="191">
        <f>ROUND((SUM(I81:I122))/3,2)</f>
        <v>0</v>
      </c>
      <c r="J123" s="189"/>
      <c r="K123" s="189">
        <f>ROUND((SUM(K81:K122))/3,2)</f>
        <v>0</v>
      </c>
      <c r="L123" s="189">
        <f>ROUND((SUM(L81:L122))/3,2)</f>
        <v>0</v>
      </c>
      <c r="M123" s="189">
        <f>ROUND((SUM(M81:M122))/3,2)</f>
        <v>0</v>
      </c>
      <c r="N123" s="189"/>
      <c r="O123" s="189"/>
      <c r="P123" s="190"/>
      <c r="Q123" s="189"/>
      <c r="R123" s="189"/>
      <c r="S123" s="190">
        <f>ROUND((SUM(S81:S122))/3,2)</f>
        <v>38.9</v>
      </c>
      <c r="T123" s="189"/>
      <c r="U123" s="189"/>
      <c r="V123" s="198">
        <f>ROUND((SUM(V81:V122))/3,2)</f>
        <v>0</v>
      </c>
      <c r="W123" s="52"/>
      <c r="Y123">
        <f>(SUM(Y81:Y122))</f>
        <v>0</v>
      </c>
      <c r="Z123">
        <f>(SUM(Z81:Z122))</f>
        <v>0</v>
      </c>
    </row>
  </sheetData>
  <mergeCells count="8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H1:I1"/>
    <mergeCell ref="B55:D55"/>
    <mergeCell ref="B56:D56"/>
    <mergeCell ref="B57:D57"/>
    <mergeCell ref="B58:D58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B62:D62"/>
    <mergeCell ref="B63:D63"/>
    <mergeCell ref="B64:D64"/>
    <mergeCell ref="B66:D66"/>
    <mergeCell ref="B70:V70"/>
    <mergeCell ref="D88:E88"/>
    <mergeCell ref="B72:E72"/>
    <mergeCell ref="B73:E73"/>
    <mergeCell ref="B74:E74"/>
    <mergeCell ref="I72:P72"/>
    <mergeCell ref="D81:E81"/>
    <mergeCell ref="D82:E82"/>
    <mergeCell ref="D83:E83"/>
    <mergeCell ref="D84:E84"/>
    <mergeCell ref="D85:E85"/>
    <mergeCell ref="D86:E86"/>
    <mergeCell ref="D87:E87"/>
    <mergeCell ref="D102:E102"/>
    <mergeCell ref="D89:E89"/>
    <mergeCell ref="D90:E90"/>
    <mergeCell ref="D91:E91"/>
    <mergeCell ref="D92:E92"/>
    <mergeCell ref="D93:E93"/>
    <mergeCell ref="D94:E94"/>
    <mergeCell ref="D95:E95"/>
    <mergeCell ref="D97:E97"/>
    <mergeCell ref="D98:E98"/>
    <mergeCell ref="D99:E99"/>
    <mergeCell ref="D101:E101"/>
    <mergeCell ref="D117:E117"/>
    <mergeCell ref="D103:E103"/>
    <mergeCell ref="D104:E104"/>
    <mergeCell ref="D106:E106"/>
    <mergeCell ref="D107:E107"/>
    <mergeCell ref="D108:E108"/>
    <mergeCell ref="D109:E109"/>
    <mergeCell ref="D110:E110"/>
    <mergeCell ref="D111:E111"/>
    <mergeCell ref="D113:E113"/>
    <mergeCell ref="D115:E115"/>
    <mergeCell ref="D116:E116"/>
    <mergeCell ref="D118:E118"/>
    <mergeCell ref="D119:E119"/>
    <mergeCell ref="D120:E120"/>
    <mergeCell ref="D122:E122"/>
    <mergeCell ref="D123:E123"/>
  </mergeCells>
  <hyperlinks>
    <hyperlink ref="B1:C1" location="A2:A2" tooltip="Klikni na prechod ku Kryciemu listu..." display="Krycí list rozpočtu" xr:uid="{0EA58A77-757C-4D4F-84B2-BD1FBBE1A62D}"/>
    <hyperlink ref="E1:F1" location="A54:A54" tooltip="Klikni na prechod ku rekapitulácii..." display="Rekapitulácia rozpočtu" xr:uid="{85DD1364-A679-4C0D-B281-1051B9F14B56}"/>
    <hyperlink ref="H1:I1" location="B80:B80" tooltip="Klikni na prechod ku Rozpočet..." display="Rozpočet" xr:uid="{E1D23E5F-2DB2-4A9F-B620-B0A977161911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Vodozádržný systém pri Mestskom úrade Strážske / Jarček do jazierka</oddHeader>
    <oddFooter>&amp;RStrana &amp;P z &amp;N    &amp;L&amp;7Spracované systémom Systematic® Kalkulus, tel.: 051 77 10 585</oddFooter>
  </headerFooter>
  <rowBreaks count="2" manualBreakCount="2">
    <brk id="40" max="16383" man="1"/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6</vt:i4>
      </vt:variant>
    </vt:vector>
  </HeadingPairs>
  <TitlesOfParts>
    <vt:vector size="14" baseType="lpstr">
      <vt:lpstr>Rekapitulácia</vt:lpstr>
      <vt:lpstr>Krycí list stavby</vt:lpstr>
      <vt:lpstr>SO 15636</vt:lpstr>
      <vt:lpstr>SO 15637</vt:lpstr>
      <vt:lpstr>SO 15638</vt:lpstr>
      <vt:lpstr>SO 15639</vt:lpstr>
      <vt:lpstr>SO 15640</vt:lpstr>
      <vt:lpstr>SO 15641</vt:lpstr>
      <vt:lpstr>'SO 15636'!Oblasť_tlače</vt:lpstr>
      <vt:lpstr>'SO 15637'!Oblasť_tlače</vt:lpstr>
      <vt:lpstr>'SO 15638'!Oblasť_tlače</vt:lpstr>
      <vt:lpstr>'SO 15639'!Oblasť_tlače</vt:lpstr>
      <vt:lpstr>'SO 15640'!Oblasť_tlače</vt:lpstr>
      <vt:lpstr>'SO 15641'!Oblasť_tlače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2022-03-09T13:55:37Z</dcterms:created>
  <dcterms:modified xsi:type="dcterms:W3CDTF">2022-03-09T14:13:57Z</dcterms:modified>
</cp:coreProperties>
</file>