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wia\Desktop\Wnioski 2022\Gaz przetarg\Zmiana ogłoszenia\"/>
    </mc:Choice>
  </mc:AlternateContent>
  <xr:revisionPtr revIDLastSave="0" documentId="8_{E88342AE-835A-44F4-A8B1-00393F5CA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g" sheetId="2" r:id="rId1"/>
    <sheet name="Załącznik do oferty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20" i="2" l="1"/>
  <c r="BS19" i="2"/>
  <c r="BS18" i="2"/>
  <c r="BS14" i="2"/>
  <c r="BR15" i="2"/>
  <c r="BS15" i="2" s="1"/>
  <c r="BP20" i="2"/>
  <c r="BP19" i="2"/>
  <c r="BP18" i="2"/>
  <c r="BP14" i="2"/>
  <c r="BP15" i="2" s="1"/>
  <c r="BP16" i="2" s="1"/>
  <c r="BP17" i="2" s="1"/>
  <c r="BP21" i="2" s="1"/>
  <c r="BP22" i="2" s="1"/>
  <c r="BP23" i="2" s="1"/>
  <c r="BP24" i="2" s="1"/>
  <c r="BP25" i="2" s="1"/>
  <c r="BP26" i="2" s="1"/>
  <c r="BL25" i="2"/>
  <c r="BL21" i="2"/>
  <c r="BL18" i="2"/>
  <c r="BL17" i="2"/>
  <c r="BL15" i="2"/>
  <c r="BL14" i="2"/>
  <c r="BB26" i="2"/>
  <c r="BJ26" i="2" s="1"/>
  <c r="BB25" i="2"/>
  <c r="BJ25" i="2" s="1"/>
  <c r="BB24" i="2"/>
  <c r="BJ24" i="2" s="1"/>
  <c r="BB23" i="2"/>
  <c r="BJ23" i="2" s="1"/>
  <c r="BB22" i="2"/>
  <c r="BJ22" i="2" s="1"/>
  <c r="BB21" i="2"/>
  <c r="BJ21" i="2" s="1"/>
  <c r="BB20" i="2"/>
  <c r="BI20" i="2" s="1"/>
  <c r="BB19" i="2"/>
  <c r="BI19" i="2" s="1"/>
  <c r="BB18" i="2"/>
  <c r="BB17" i="2"/>
  <c r="BJ17" i="2" s="1"/>
  <c r="BB16" i="2"/>
  <c r="BJ16" i="2" s="1"/>
  <c r="BB15" i="2"/>
  <c r="BJ15" i="2" s="1"/>
  <c r="BB14" i="2"/>
  <c r="BJ14" i="2" s="1"/>
  <c r="BR16" i="2" l="1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BQ14" i="2"/>
  <c r="BQ15" i="2"/>
  <c r="F4" i="3" s="1"/>
  <c r="BL26" i="2"/>
  <c r="BQ25" i="2"/>
  <c r="F14" i="3" s="1"/>
  <c r="BQ24" i="2"/>
  <c r="F13" i="3" s="1"/>
  <c r="BL24" i="2"/>
  <c r="BL23" i="2"/>
  <c r="BL22" i="2"/>
  <c r="BL20" i="2"/>
  <c r="BL19" i="2"/>
  <c r="BL16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G7" i="3"/>
  <c r="G4" i="3"/>
  <c r="G9" i="3"/>
  <c r="G8" i="3"/>
  <c r="BR17" i="2" l="1"/>
  <c r="BS16" i="2"/>
  <c r="G5" i="3" s="1"/>
  <c r="BQ26" i="2"/>
  <c r="F15" i="3" s="1"/>
  <c r="BR21" i="2" l="1"/>
  <c r="BS17" i="2"/>
  <c r="G6" i="3" s="1"/>
  <c r="BA26" i="2"/>
  <c r="BA25" i="2"/>
  <c r="BA24" i="2"/>
  <c r="BA23" i="2"/>
  <c r="D12" i="3" s="1"/>
  <c r="BA22" i="2"/>
  <c r="BA21" i="2"/>
  <c r="D10" i="3" s="1"/>
  <c r="BA20" i="2"/>
  <c r="BA19" i="2"/>
  <c r="D8" i="3" s="1"/>
  <c r="BA18" i="2"/>
  <c r="BA17" i="2"/>
  <c r="D6" i="3" s="1"/>
  <c r="BA16" i="2"/>
  <c r="BA15" i="2"/>
  <c r="D4" i="3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BR22" i="2" l="1"/>
  <c r="BS21" i="2"/>
  <c r="D14" i="3"/>
  <c r="BU25" i="2"/>
  <c r="H14" i="3" s="1"/>
  <c r="BJ20" i="2"/>
  <c r="BI22" i="2"/>
  <c r="BN26" i="2"/>
  <c r="BI26" i="2"/>
  <c r="BM26" i="2" s="1"/>
  <c r="BI16" i="2"/>
  <c r="BN24" i="2"/>
  <c r="BI24" i="2"/>
  <c r="BM24" i="2" s="1"/>
  <c r="BI17" i="2"/>
  <c r="BI21" i="2"/>
  <c r="BI25" i="2"/>
  <c r="BM25" i="2" s="1"/>
  <c r="BN25" i="2"/>
  <c r="D5" i="3"/>
  <c r="D9" i="3"/>
  <c r="BI15" i="2"/>
  <c r="BJ19" i="2"/>
  <c r="BI23" i="2"/>
  <c r="D7" i="3"/>
  <c r="D11" i="3"/>
  <c r="BQ23" i="2"/>
  <c r="F12" i="3" s="1"/>
  <c r="BR23" i="2" l="1"/>
  <c r="BS22" i="2"/>
  <c r="G11" i="3" s="1"/>
  <c r="BO24" i="2"/>
  <c r="E13" i="3" s="1"/>
  <c r="BO26" i="2"/>
  <c r="E15" i="3" s="1"/>
  <c r="BO25" i="2"/>
  <c r="D13" i="3"/>
  <c r="BU24" i="2"/>
  <c r="H13" i="3" s="1"/>
  <c r="D15" i="3"/>
  <c r="BU26" i="2"/>
  <c r="BU23" i="2"/>
  <c r="H12" i="3" s="1"/>
  <c r="BK14" i="2"/>
  <c r="BR24" i="2" l="1"/>
  <c r="BS23" i="2"/>
  <c r="G12" i="3" s="1"/>
  <c r="E14" i="3"/>
  <c r="H15" i="3"/>
  <c r="BM23" i="2"/>
  <c r="BQ21" i="2"/>
  <c r="F10" i="3" s="1"/>
  <c r="BQ19" i="2"/>
  <c r="F8" i="3" s="1"/>
  <c r="BR25" i="2" l="1"/>
  <c r="BS24" i="2"/>
  <c r="BM20" i="2"/>
  <c r="G13" i="3" l="1"/>
  <c r="I13" i="3" s="1"/>
  <c r="BV24" i="2"/>
  <c r="BW24" i="2" s="1"/>
  <c r="BX24" i="2" s="1"/>
  <c r="BR26" i="2"/>
  <c r="BS26" i="2" s="1"/>
  <c r="BS25" i="2"/>
  <c r="BA14" i="2"/>
  <c r="G14" i="3" l="1"/>
  <c r="I14" i="3" s="1"/>
  <c r="BV25" i="2"/>
  <c r="BW25" i="2" s="1"/>
  <c r="BX25" i="2" s="1"/>
  <c r="G15" i="3"/>
  <c r="I15" i="3" s="1"/>
  <c r="BV26" i="2"/>
  <c r="BW26" i="2" s="1"/>
  <c r="BX26" i="2" s="1"/>
  <c r="BB27" i="2"/>
  <c r="BN14" i="2"/>
  <c r="BI14" i="2"/>
  <c r="BM14" i="2" s="1"/>
  <c r="BM21" i="2"/>
  <c r="BA27" i="2" l="1"/>
  <c r="BN19" i="2"/>
  <c r="BO14" i="2"/>
  <c r="BM22" i="2"/>
  <c r="BM15" i="2"/>
  <c r="BN15" i="2"/>
  <c r="BM16" i="2"/>
  <c r="BN20" i="2" l="1"/>
  <c r="BO20" i="2" s="1"/>
  <c r="E9" i="3" s="1"/>
  <c r="BO15" i="2"/>
  <c r="E4" i="3" s="1"/>
  <c r="G3" i="3"/>
  <c r="BN21" i="2" l="1"/>
  <c r="BO21" i="2" s="1"/>
  <c r="E10" i="3" s="1"/>
  <c r="G10" i="3"/>
  <c r="BQ20" i="2"/>
  <c r="F9" i="3" s="1"/>
  <c r="BQ18" i="2"/>
  <c r="F7" i="3" s="1"/>
  <c r="BQ17" i="2"/>
  <c r="F6" i="3" s="1"/>
  <c r="BQ16" i="2"/>
  <c r="F5" i="3" s="1"/>
  <c r="BQ22" i="2"/>
  <c r="F11" i="3" s="1"/>
  <c r="BN23" i="2" l="1"/>
  <c r="BO23" i="2" s="1"/>
  <c r="E12" i="3" s="1"/>
  <c r="I12" i="3" s="1"/>
  <c r="BN22" i="2"/>
  <c r="BO22" i="2" s="1"/>
  <c r="E11" i="3" s="1"/>
  <c r="C3" i="3"/>
  <c r="B3" i="3"/>
  <c r="BU21" i="2"/>
  <c r="H10" i="3" s="1"/>
  <c r="I10" i="3" s="1"/>
  <c r="BU20" i="2"/>
  <c r="H9" i="3" s="1"/>
  <c r="I9" i="3" s="1"/>
  <c r="BU19" i="2"/>
  <c r="H8" i="3" s="1"/>
  <c r="BU18" i="2"/>
  <c r="H7" i="3" s="1"/>
  <c r="BU17" i="2"/>
  <c r="H6" i="3" s="1"/>
  <c r="BU16" i="2"/>
  <c r="H5" i="3" s="1"/>
  <c r="F3" i="3"/>
  <c r="BV23" i="2" l="1"/>
  <c r="BW23" i="2" s="1"/>
  <c r="BX23" i="2" s="1"/>
  <c r="BU14" i="2"/>
  <c r="H3" i="3" s="1"/>
  <c r="E3" i="3"/>
  <c r="D3" i="3"/>
  <c r="BU22" i="2"/>
  <c r="H11" i="3" s="1"/>
  <c r="I11" i="3" s="1"/>
  <c r="BU15" i="2"/>
  <c r="H4" i="3" s="1"/>
  <c r="I4" i="3" s="1"/>
  <c r="A4" i="3"/>
  <c r="I3" i="3" l="1"/>
  <c r="BV15" i="2"/>
  <c r="BW15" i="2" s="1"/>
  <c r="BV14" i="2"/>
  <c r="BW14" i="2" s="1"/>
  <c r="A5" i="3"/>
  <c r="A6" i="3" s="1"/>
  <c r="A7" i="3" s="1"/>
  <c r="A8" i="3" s="1"/>
  <c r="A9" i="3" s="1"/>
  <c r="A10" i="3" s="1"/>
  <c r="A11" i="3" s="1"/>
  <c r="A12" i="3" s="1"/>
  <c r="BX14" i="2" l="1"/>
  <c r="BX15" i="2" l="1"/>
  <c r="BV20" i="2" l="1"/>
  <c r="BW20" i="2" s="1"/>
  <c r="BV21" i="2" l="1"/>
  <c r="BW21" i="2" s="1"/>
  <c r="BX21" i="2" l="1"/>
  <c r="BV22" i="2"/>
  <c r="BW22" i="2" s="1"/>
  <c r="BX20" i="2"/>
  <c r="BX22" i="2" l="1"/>
  <c r="BN18" i="2" l="1"/>
  <c r="BM19" i="2"/>
  <c r="BO19" i="2" s="1"/>
  <c r="BN17" i="2"/>
  <c r="BM17" i="2"/>
  <c r="BM18" i="2"/>
  <c r="BN16" i="2"/>
  <c r="BO16" i="2" s="1"/>
  <c r="BV19" i="2" l="1"/>
  <c r="BW19" i="2" s="1"/>
  <c r="BX19" i="2" s="1"/>
  <c r="E8" i="3"/>
  <c r="I8" i="3" s="1"/>
  <c r="BV16" i="2"/>
  <c r="BW16" i="2" s="1"/>
  <c r="E5" i="3"/>
  <c r="I5" i="3" s="1"/>
  <c r="BO18" i="2"/>
  <c r="BO17" i="2"/>
  <c r="BV17" i="2" l="1"/>
  <c r="BW17" i="2" s="1"/>
  <c r="BX17" i="2" s="1"/>
  <c r="E6" i="3"/>
  <c r="I6" i="3" s="1"/>
  <c r="BV18" i="2"/>
  <c r="BW18" i="2" s="1"/>
  <c r="BX18" i="2" s="1"/>
  <c r="E7" i="3"/>
  <c r="I7" i="3" s="1"/>
  <c r="BX16" i="2"/>
  <c r="I16" i="3" l="1"/>
  <c r="BX27" i="2"/>
  <c r="C9" i="2" s="1"/>
  <c r="BV27" i="2"/>
  <c r="C7" i="2" s="1"/>
  <c r="BW27" i="2"/>
  <c r="C8" i="2" s="1"/>
  <c r="I17" i="3" l="1"/>
  <c r="I18" i="3" s="1"/>
</calcChain>
</file>

<file path=xl/sharedStrings.xml><?xml version="1.0" encoding="utf-8"?>
<sst xmlns="http://schemas.openxmlformats.org/spreadsheetml/2006/main" count="547" uniqueCount="171">
  <si>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</si>
  <si>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</si>
  <si>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</si>
  <si>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</si>
  <si>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</si>
  <si>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</si>
  <si>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</si>
  <si>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</si>
  <si>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</si>
  <si>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</si>
  <si>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</si>
  <si>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</si>
  <si>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</si>
  <si>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</si>
  <si>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</si>
  <si>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</si>
  <si>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</si>
  <si>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</si>
  <si>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</si>
  <si>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</si>
  <si>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</si>
  <si>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</si>
  <si>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</si>
  <si>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 xml:space="preserve">Obecny Sprzedawca </t>
  </si>
  <si>
    <t>OSD</t>
  </si>
  <si>
    <t>Termin obowiązywania umowy</t>
  </si>
  <si>
    <t xml:space="preserve">Nr NIP </t>
  </si>
  <si>
    <t>Nr PPG wg OSD</t>
  </si>
  <si>
    <t>zwolniony</t>
  </si>
  <si>
    <t>Lp.</t>
  </si>
  <si>
    <t>PSG</t>
  </si>
  <si>
    <t>Wartość netto</t>
  </si>
  <si>
    <t>Wartość brutto</t>
  </si>
  <si>
    <t>VAT</t>
  </si>
  <si>
    <t>Wartość abonamentu netto</t>
  </si>
  <si>
    <t>Wartość opłaty dystrybucyjnej stałej</t>
  </si>
  <si>
    <t>Cena jednostkowa opłaty dystrybucyjnej zmiennej netto [zł/kWh]</t>
  </si>
  <si>
    <t>Cena jednostkowa abonamentu netto [zł/mc]</t>
  </si>
  <si>
    <t>Cena jednostkowa opłaty dystrybucyjnej stałej netto [zł/mc]</t>
  </si>
  <si>
    <t>Wartość opłaty dystrybucyjnej zmiennej</t>
  </si>
  <si>
    <t>Obiekt</t>
  </si>
  <si>
    <t>PPG</t>
  </si>
  <si>
    <t>Razem netto</t>
  </si>
  <si>
    <t>Razem brutto</t>
  </si>
  <si>
    <t>miejscowość i data</t>
  </si>
  <si>
    <t xml:space="preserve">podpis  osoby/osób uprawnionej </t>
  </si>
  <si>
    <t>do reprezentowania Wykonawcy</t>
  </si>
  <si>
    <t>Uwaga:</t>
  </si>
  <si>
    <t xml:space="preserve">Uwaga: </t>
  </si>
  <si>
    <t>Arkusza ofertowego nie należy samemu, ręcznie wypełniać, dane automatycznie są przenoszone z arkusza nr 1 "Wykaz ppg"</t>
  </si>
  <si>
    <t>Promocja</t>
  </si>
  <si>
    <t>Termin wypowiedzenia</t>
  </si>
  <si>
    <t>Nr gazomierza</t>
  </si>
  <si>
    <t>Szacowane roczne zużycie paliwa gazowego  [kWh]</t>
  </si>
  <si>
    <t>Ilość godzin w okresie trwania umowy [h]</t>
  </si>
  <si>
    <t>nie</t>
  </si>
  <si>
    <t xml:space="preserve">Akcyza </t>
  </si>
  <si>
    <t>Wartość netto paliwa gazowego</t>
  </si>
  <si>
    <t>Odbiorca/Płatnik/Adresat faktury</t>
  </si>
  <si>
    <t>Odbiorca/Płatnik/Adesat faktury</t>
  </si>
  <si>
    <t xml:space="preserve">Umowa </t>
  </si>
  <si>
    <t>jeden miesiąc</t>
  </si>
  <si>
    <t>Informacje ogólne</t>
  </si>
  <si>
    <t>Dane o ppg</t>
  </si>
  <si>
    <t>Ilość miesięcy  w okresie trwania umowy [rok]</t>
  </si>
  <si>
    <t>Miejsce</t>
  </si>
  <si>
    <t>Data</t>
  </si>
  <si>
    <t>Znak sprawy</t>
  </si>
  <si>
    <t>Cena jednostkowa paliwa gazowego [zł/kWh]</t>
  </si>
  <si>
    <t>Cena abonamentu w grupach taryfowych [zł/mc]</t>
  </si>
  <si>
    <t>W-3.6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</si>
  <si>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</si>
  <si>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</si>
  <si>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</si>
  <si>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</si>
  <si>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Szacowane zużycie paliwa gazowego w okresie trwania umowy w obiekcie niechronionym [kWh}</t>
  </si>
  <si>
    <t>Szacowane zużycie paliwa gazowego w okresie trwania umowy w obiekcie chronionym  [kWh}</t>
  </si>
  <si>
    <t>W-2.1</t>
  </si>
  <si>
    <t>W-4</t>
  </si>
  <si>
    <t>Cena jednostkowa paliwa netto w obiekcie niechronionym  [zł/kWh]</t>
  </si>
  <si>
    <t>Cena jednostkowa paliwa netto w obiekcie chronionym  [zł/kWh]</t>
  </si>
  <si>
    <t>Wartość netto w obiektach niechronionych</t>
  </si>
  <si>
    <t>Wartość netto  w obiektach chronionych</t>
  </si>
  <si>
    <t>3. Wykonawca wypełniając wskazane przez Zamawiającego w arkuszu nr 1 pola, automatycznie wypełnia arkusz nr 2 „Arkusz ofertowy”, który należy wydrukować i dołączyć do Formularza ofertowego.</t>
  </si>
  <si>
    <t xml:space="preserve">ARKUSZ OFERTOWY - załącznik do Formularza Ofertowego </t>
  </si>
  <si>
    <t>kompleksowa</t>
  </si>
  <si>
    <t>Cena jednostkowa paliwa gazowego dla obiektów objętych ochroną w grupach taryfowych W-5 i wyżej [zł/kWh]</t>
  </si>
  <si>
    <t>Cena jednostkowa paliwa gazowego dla obiektów objętych ochroną w grupach taryfowych W-1.1 do W-4 [zł/kWh]</t>
  </si>
  <si>
    <t>2</t>
  </si>
  <si>
    <t>0</t>
  </si>
  <si>
    <t>Szacowane zużycie paliwa gazowego w okresie trwania umowy  [kWh]</t>
  </si>
  <si>
    <t>1</t>
  </si>
  <si>
    <r>
      <rPr>
        <b/>
        <u/>
        <sz val="10"/>
        <rFont val="Calibri"/>
        <family val="2"/>
        <charset val="238"/>
        <scheme val="minor"/>
      </rPr>
      <t>Instrukcja dla Wykonawcy</t>
    </r>
    <r>
      <rPr>
        <b/>
        <sz val="10"/>
        <rFont val="Calibri"/>
        <family val="2"/>
        <charset val="238"/>
        <scheme val="minor"/>
      </rPr>
      <t>:
W komórkach zaznaczonych kolorem niebieskim i kolorem zielonym należy wpisać cenę jednostkową za 1 kWh zachowując format ceny.
W komórkach zazanczonych kolorem żółtym należy wpisać cenę abonamentu w zł/mc.</t>
    </r>
  </si>
  <si>
    <t>01.03.2022</t>
  </si>
  <si>
    <t xml:space="preserve">1. Wprowadzono formuły. </t>
  </si>
  <si>
    <t>Gmina Ciasna</t>
  </si>
  <si>
    <t>42-793</t>
  </si>
  <si>
    <t>Ciasna</t>
  </si>
  <si>
    <t>Nowa</t>
  </si>
  <si>
    <t>1a</t>
  </si>
  <si>
    <t>5751865341</t>
  </si>
  <si>
    <t>Zespół Szkolno-Przedszkolny</t>
  </si>
  <si>
    <t>Lubliniecka</t>
  </si>
  <si>
    <t>21</t>
  </si>
  <si>
    <t>Zespół Szkolno-Przedszkolny w Ciasnej</t>
  </si>
  <si>
    <t>Zjednoczenia</t>
  </si>
  <si>
    <t>90</t>
  </si>
  <si>
    <t>Szkoła Podstawowa w Zborowskiem</t>
  </si>
  <si>
    <t>Zborowskie</t>
  </si>
  <si>
    <t>Główna</t>
  </si>
  <si>
    <t>33</t>
  </si>
  <si>
    <t>8018590365500006807707</t>
  </si>
  <si>
    <t>XM0200001231</t>
  </si>
  <si>
    <t>8018590365500007317861</t>
  </si>
  <si>
    <t>00351151</t>
  </si>
  <si>
    <t>8018590365500018266899</t>
  </si>
  <si>
    <t>00043364</t>
  </si>
  <si>
    <t xml:space="preserve">Główna </t>
  </si>
  <si>
    <t>8018590365500013700886</t>
  </si>
  <si>
    <t>8018590365500007697413</t>
  </si>
  <si>
    <t>00001260</t>
  </si>
  <si>
    <t>Gmina Ciasna - Zborowskie</t>
  </si>
  <si>
    <t>34</t>
  </si>
  <si>
    <t>8018590365500013700930</t>
  </si>
  <si>
    <t>00428708</t>
  </si>
  <si>
    <t>Myśliwska</t>
  </si>
  <si>
    <t>1/8</t>
  </si>
  <si>
    <t>8018590365500018309367</t>
  </si>
  <si>
    <t>00091190</t>
  </si>
  <si>
    <t>8018590365500018641306</t>
  </si>
  <si>
    <t>01172619</t>
  </si>
  <si>
    <t>Zjednocznia</t>
  </si>
  <si>
    <t>2a</t>
  </si>
  <si>
    <t>8018590365500018641313</t>
  </si>
  <si>
    <t>01173732</t>
  </si>
  <si>
    <t>Gmina Ciasna - Jeżowa</t>
  </si>
  <si>
    <t>Jeżowa</t>
  </si>
  <si>
    <t>Asfaltowa</t>
  </si>
  <si>
    <t>29</t>
  </si>
  <si>
    <t>00149307</t>
  </si>
  <si>
    <t>10</t>
  </si>
  <si>
    <t>8018590365500018309381</t>
  </si>
  <si>
    <t>00483770</t>
  </si>
  <si>
    <t>8018590365500007697451</t>
  </si>
  <si>
    <t>21577166</t>
  </si>
  <si>
    <t>00428194</t>
  </si>
  <si>
    <t>PGNiG Obrót Detaliczny sp. z o.o.</t>
  </si>
  <si>
    <t>18860</t>
  </si>
  <si>
    <t>17440</t>
  </si>
  <si>
    <t>6492</t>
  </si>
  <si>
    <t>9298</t>
  </si>
  <si>
    <t>8041</t>
  </si>
  <si>
    <t>30340</t>
  </si>
  <si>
    <t>26486</t>
  </si>
  <si>
    <t>17601</t>
  </si>
  <si>
    <t>31587</t>
  </si>
  <si>
    <t>15724</t>
  </si>
  <si>
    <t>27531</t>
  </si>
  <si>
    <t>25453</t>
  </si>
  <si>
    <t>9824</t>
  </si>
  <si>
    <t>W-3.6_ZA</t>
  </si>
  <si>
    <t xml:space="preserve">W-3.6_ZA </t>
  </si>
  <si>
    <t>W-4_ZA</t>
  </si>
  <si>
    <t>W-2.1_ZA</t>
  </si>
  <si>
    <t>0,21</t>
  </si>
  <si>
    <t>0,79</t>
  </si>
  <si>
    <t>8018590365500013700909</t>
  </si>
  <si>
    <t>8018590365500013700893</t>
  </si>
  <si>
    <t>czas nieokreślony</t>
  </si>
  <si>
    <t>Szacowane zuzycie 2022 r. na podatawie danych z 2021 r.</t>
  </si>
  <si>
    <t>35400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</si>
</sst>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</numFmts>
  <fonts count="16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8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</cellStyleXfs>
  <cellXfs count="117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44" fontId="6" fillId="0" borderId="1" xfId="0" applyNumberFormat="1" applyFont="1" applyBorder="1"/>
    <xf numFmtId="0" fontId="6" fillId="0" borderId="0" xfId="0" applyFont="1"/>
    <xf numFmtId="0" fontId="6" fillId="0" borderId="1" xfId="0" applyFont="1" applyFill="1" applyBorder="1"/>
    <xf numFmtId="44" fontId="4" fillId="0" borderId="1" xfId="5" applyFont="1" applyBorder="1"/>
    <xf numFmtId="44" fontId="4" fillId="0" borderId="1" xfId="0" applyNumberFormat="1" applyFont="1" applyBorder="1"/>
    <xf numFmtId="0" fontId="4" fillId="0" borderId="2" xfId="0" applyFont="1" applyBorder="1"/>
    <xf numFmtId="0" fontId="7" fillId="0" borderId="0" xfId="0" applyFont="1"/>
    <xf numFmtId="49" fontId="4" fillId="0" borderId="1" xfId="0" applyNumberFormat="1" applyFont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44" fontId="4" fillId="0" borderId="0" xfId="0" applyNumberFormat="1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8" borderId="1" xfId="0" applyFont="1" applyFill="1" applyBorder="1"/>
    <xf numFmtId="165" fontId="11" fillId="8" borderId="1" xfId="0" applyNumberFormat="1" applyFont="1" applyFill="1" applyBorder="1"/>
    <xf numFmtId="44" fontId="11" fillId="0" borderId="1" xfId="5" applyFont="1" applyBorder="1" applyAlignment="1">
      <alignment horizontal="center"/>
    </xf>
    <xf numFmtId="0" fontId="11" fillId="7" borderId="1" xfId="0" applyFont="1" applyFill="1" applyBorder="1" applyAlignment="1">
      <alignment wrapText="1"/>
    </xf>
    <xf numFmtId="165" fontId="11" fillId="7" borderId="1" xfId="0" applyNumberFormat="1" applyFont="1" applyFill="1" applyBorder="1"/>
    <xf numFmtId="44" fontId="11" fillId="6" borderId="1" xfId="5" applyFont="1" applyFill="1" applyBorder="1"/>
    <xf numFmtId="44" fontId="11" fillId="0" borderId="0" xfId="5" applyFont="1" applyFill="1" applyBorder="1" applyAlignment="1">
      <alignment horizontal="center" wrapText="1"/>
    </xf>
    <xf numFmtId="44" fontId="11" fillId="0" borderId="0" xfId="5" applyFont="1" applyFill="1" applyBorder="1"/>
    <xf numFmtId="0" fontId="11" fillId="0" borderId="3" xfId="0" applyFont="1" applyBorder="1"/>
    <xf numFmtId="44" fontId="11" fillId="0" borderId="11" xfId="5" applyFont="1" applyBorder="1"/>
    <xf numFmtId="0" fontId="11" fillId="0" borderId="4" xfId="0" applyFont="1" applyBorder="1"/>
    <xf numFmtId="44" fontId="11" fillId="0" borderId="7" xfId="5" applyFont="1" applyBorder="1"/>
    <xf numFmtId="0" fontId="11" fillId="0" borderId="5" xfId="0" applyFont="1" applyBorder="1"/>
    <xf numFmtId="44" fontId="11" fillId="0" borderId="6" xfId="5" applyFont="1" applyBorder="1"/>
    <xf numFmtId="0" fontId="11" fillId="7" borderId="2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1" xfId="0" applyFont="1" applyFill="1" applyBorder="1" applyAlignment="1"/>
    <xf numFmtId="0" fontId="13" fillId="0" borderId="1" xfId="0" applyFont="1" applyFill="1" applyBorder="1"/>
    <xf numFmtId="165" fontId="11" fillId="0" borderId="1" xfId="0" applyNumberFormat="1" applyFont="1" applyFill="1" applyBorder="1"/>
    <xf numFmtId="44" fontId="13" fillId="0" borderId="1" xfId="5" applyFont="1" applyFill="1" applyBorder="1"/>
    <xf numFmtId="44" fontId="11" fillId="0" borderId="1" xfId="5" applyFont="1" applyFill="1" applyBorder="1"/>
    <xf numFmtId="44" fontId="11" fillId="0" borderId="1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Alignment="1">
      <alignment horizontal="left"/>
    </xf>
    <xf numFmtId="0" fontId="11" fillId="0" borderId="0" xfId="0" applyFont="1" applyBorder="1" applyAlignment="1"/>
    <xf numFmtId="0" fontId="15" fillId="0" borderId="0" xfId="0" applyFont="1" applyBorder="1" applyAlignment="1">
      <alignment horizontal="center"/>
    </xf>
    <xf numFmtId="44" fontId="15" fillId="0" borderId="0" xfId="0" applyNumberFormat="1" applyFont="1" applyBorder="1"/>
    <xf numFmtId="0" fontId="9" fillId="5" borderId="0" xfId="0" applyFont="1" applyFill="1"/>
    <xf numFmtId="0" fontId="11" fillId="5" borderId="0" xfId="0" applyFont="1" applyFill="1"/>
    <xf numFmtId="0" fontId="9" fillId="0" borderId="0" xfId="0" applyFont="1" applyFill="1"/>
    <xf numFmtId="0" fontId="15" fillId="0" borderId="0" xfId="0" applyFont="1"/>
    <xf numFmtId="165" fontId="11" fillId="9" borderId="1" xfId="0" applyNumberFormat="1" applyFont="1" applyFill="1" applyBorder="1"/>
    <xf numFmtId="0" fontId="11" fillId="4" borderId="0" xfId="0" applyFont="1" applyFill="1"/>
    <xf numFmtId="0" fontId="11" fillId="4" borderId="1" xfId="0" applyFont="1" applyFill="1" applyBorder="1" applyAlignment="1"/>
    <xf numFmtId="0" fontId="13" fillId="4" borderId="1" xfId="0" applyFont="1" applyFill="1" applyBorder="1"/>
    <xf numFmtId="165" fontId="11" fillId="4" borderId="1" xfId="0" applyNumberFormat="1" applyFont="1" applyFill="1" applyBorder="1"/>
    <xf numFmtId="44" fontId="13" fillId="4" borderId="1" xfId="5" applyFont="1" applyFill="1" applyBorder="1"/>
    <xf numFmtId="44" fontId="11" fillId="4" borderId="1" xfId="5" applyFont="1" applyFill="1" applyBorder="1"/>
    <xf numFmtId="44" fontId="11" fillId="4" borderId="1" xfId="0" applyNumberFormat="1" applyFont="1" applyFill="1" applyBorder="1"/>
    <xf numFmtId="0" fontId="12" fillId="4" borderId="1" xfId="0" applyFont="1" applyFill="1" applyBorder="1"/>
    <xf numFmtId="0" fontId="11" fillId="9" borderId="1" xfId="0" applyFont="1" applyFill="1" applyBorder="1" applyAlignment="1">
      <alignment wrapText="1"/>
    </xf>
    <xf numFmtId="44" fontId="11" fillId="0" borderId="0" xfId="5" applyFont="1" applyFill="1" applyBorder="1" applyAlignment="1">
      <alignment horizontal="center"/>
    </xf>
    <xf numFmtId="49" fontId="11" fillId="0" borderId="1" xfId="0" applyNumberFormat="1" applyFont="1" applyFill="1" applyBorder="1"/>
    <xf numFmtId="49" fontId="11" fillId="4" borderId="1" xfId="0" applyNumberFormat="1" applyFont="1" applyFill="1" applyBorder="1"/>
    <xf numFmtId="0" fontId="12" fillId="0" borderId="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44" fontId="15" fillId="0" borderId="0" xfId="0" applyNumberFormat="1" applyFont="1" applyFill="1" applyBorder="1"/>
    <xf numFmtId="44" fontId="11" fillId="0" borderId="0" xfId="0" applyNumberFormat="1" applyFont="1" applyFill="1"/>
    <xf numFmtId="165" fontId="13" fillId="4" borderId="1" xfId="0" applyNumberFormat="1" applyFont="1" applyFill="1" applyBorder="1"/>
    <xf numFmtId="0" fontId="4" fillId="0" borderId="1" xfId="0" applyFont="1" applyBorder="1" applyAlignment="1"/>
    <xf numFmtId="0" fontId="11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5" fillId="0" borderId="0" xfId="0" applyNumberFormat="1" applyFont="1"/>
    <xf numFmtId="0" fontId="11" fillId="4" borderId="1" xfId="0" applyFont="1" applyFill="1" applyBorder="1" applyAlignment="1">
      <alignment horizontal="right"/>
    </xf>
    <xf numFmtId="49" fontId="11" fillId="4" borderId="1" xfId="0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44" fontId="11" fillId="10" borderId="1" xfId="5" applyFont="1" applyFill="1" applyBorder="1" applyAlignment="1">
      <alignment horizontal="center" wrapText="1"/>
    </xf>
    <xf numFmtId="44" fontId="11" fillId="10" borderId="10" xfId="5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  <cellStyle name="Walutowy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32"/>
  <sheetViews>
    <sheetView tabSelected="1" zoomScale="85" zoomScaleNormal="85" workbookViewId="0">
      <selection activeCell="BU26" sqref="BU26"/>
    </sheetView>
  </sheetViews>
  <sheetFormatPr defaultColWidth="9" defaultRowHeight="12.75"/>
  <cols>
    <col min="1" max="1" width="3" style="20" customWidth="1"/>
    <col min="2" max="2" width="50.25" style="20" customWidth="1"/>
    <col min="3" max="3" width="12.875" style="20" customWidth="1"/>
    <col min="4" max="6" width="9" style="20"/>
    <col min="7" max="7" width="10.75" style="22" customWidth="1"/>
    <col min="8" max="8" width="9.125" style="20" customWidth="1"/>
    <col min="9" max="9" width="9.5" style="20" customWidth="1"/>
    <col min="10" max="10" width="23.5" style="20" customWidth="1"/>
    <col min="11" max="13" width="9" style="20"/>
    <col min="14" max="14" width="12.25" style="20" customWidth="1"/>
    <col min="15" max="15" width="5.25" style="22" customWidth="1"/>
    <col min="16" max="16" width="4.625" style="20" customWidth="1"/>
    <col min="17" max="17" width="24.75" style="20" customWidth="1"/>
    <col min="18" max="18" width="5.5" style="20" customWidth="1"/>
    <col min="19" max="20" width="7.875" style="20" customWidth="1"/>
    <col min="21" max="21" width="11.875" style="20" customWidth="1"/>
    <col min="22" max="23" width="11" style="20" customWidth="1"/>
    <col min="24" max="24" width="22.625" style="20" customWidth="1"/>
    <col min="25" max="25" width="6" style="20" customWidth="1"/>
    <col min="26" max="28" width="9" style="20"/>
    <col min="29" max="29" width="5.375" style="22" customWidth="1"/>
    <col min="30" max="30" width="5.75" style="20" customWidth="1"/>
    <col min="31" max="31" width="25.375" style="20" customWidth="1"/>
    <col min="32" max="32" width="14.125" style="20" customWidth="1"/>
    <col min="33" max="40" width="9" style="20" customWidth="1"/>
    <col min="41" max="49" width="9" style="20"/>
    <col min="50" max="50" width="11" style="20" customWidth="1"/>
    <col min="51" max="54" width="9" style="20"/>
    <col min="55" max="55" width="9.125" style="20" customWidth="1"/>
    <col min="56" max="58" width="9" style="20"/>
    <col min="59" max="59" width="12.375" style="20" customWidth="1"/>
    <col min="60" max="62" width="9" style="20"/>
    <col min="63" max="63" width="10.75" style="20" customWidth="1"/>
    <col min="64" max="64" width="9" style="20"/>
    <col min="65" max="65" width="12.25" style="20" customWidth="1"/>
    <col min="66" max="66" width="12.5" style="20" customWidth="1"/>
    <col min="67" max="67" width="11.875" style="20" customWidth="1"/>
    <col min="68" max="68" width="10.625" style="20" customWidth="1"/>
    <col min="69" max="69" width="9" style="20"/>
    <col min="70" max="70" width="11.25" style="20" customWidth="1"/>
    <col min="71" max="71" width="12.125" style="20" customWidth="1"/>
    <col min="72" max="72" width="10.125" style="20" customWidth="1"/>
    <col min="73" max="73" width="11.625" style="20" customWidth="1"/>
    <col min="74" max="74" width="12.125" style="20" customWidth="1"/>
    <col min="75" max="75" width="10.875" style="20" customWidth="1"/>
    <col min="76" max="76" width="12.5" style="20" customWidth="1"/>
    <col min="77" max="16384" width="9" style="20"/>
  </cols>
  <sheetData>
    <row r="2" spans="1:76">
      <c r="B2" s="21" t="s">
        <v>65</v>
      </c>
      <c r="C2" s="21" t="s">
        <v>66</v>
      </c>
      <c r="D2" s="21" t="s">
        <v>67</v>
      </c>
      <c r="G2" s="20"/>
    </row>
    <row r="3" spans="1:76">
      <c r="B3" s="23" t="s">
        <v>97</v>
      </c>
      <c r="C3" s="23" t="s">
        <v>93</v>
      </c>
      <c r="D3" s="24"/>
      <c r="G3" s="20"/>
    </row>
    <row r="4" spans="1:76" ht="36" customHeight="1">
      <c r="B4" s="25" t="s">
        <v>68</v>
      </c>
      <c r="C4" s="26">
        <v>0</v>
      </c>
      <c r="D4" s="110" t="s">
        <v>69</v>
      </c>
      <c r="E4" s="27" t="s">
        <v>77</v>
      </c>
      <c r="F4" s="27" t="s">
        <v>70</v>
      </c>
      <c r="G4" s="27" t="s">
        <v>78</v>
      </c>
      <c r="H4" s="90"/>
      <c r="I4" s="90"/>
      <c r="J4" s="90"/>
      <c r="K4" s="90"/>
      <c r="L4" s="90"/>
      <c r="M4" s="90"/>
      <c r="N4" s="90"/>
    </row>
    <row r="5" spans="1:76" ht="36" customHeight="1">
      <c r="B5" s="89" t="s">
        <v>87</v>
      </c>
      <c r="C5" s="80">
        <v>0</v>
      </c>
      <c r="D5" s="111"/>
      <c r="E5" s="30"/>
      <c r="F5" s="30"/>
      <c r="G5" s="30"/>
      <c r="H5" s="32"/>
      <c r="I5" s="32"/>
      <c r="J5" s="32"/>
      <c r="K5" s="32"/>
      <c r="L5" s="32"/>
      <c r="M5" s="32"/>
      <c r="N5" s="32"/>
    </row>
    <row r="6" spans="1:76" ht="36" customHeight="1">
      <c r="B6" s="28" t="s">
        <v>86</v>
      </c>
      <c r="C6" s="29">
        <v>0</v>
      </c>
      <c r="D6" s="31"/>
      <c r="E6" s="32"/>
      <c r="F6" s="32"/>
      <c r="G6" s="32"/>
      <c r="H6" s="32"/>
      <c r="I6" s="32"/>
    </row>
    <row r="7" spans="1:76">
      <c r="B7" s="33" t="s">
        <v>71</v>
      </c>
      <c r="C7" s="34">
        <f>BV27</f>
        <v>39377.25763</v>
      </c>
      <c r="G7" s="20"/>
    </row>
    <row r="8" spans="1:76">
      <c r="B8" s="35" t="s">
        <v>33</v>
      </c>
      <c r="C8" s="36">
        <f>BW27</f>
        <v>0</v>
      </c>
      <c r="G8" s="20"/>
    </row>
    <row r="9" spans="1:76" ht="13.5" thickBot="1">
      <c r="B9" s="37" t="s">
        <v>72</v>
      </c>
      <c r="C9" s="38">
        <f>BX27</f>
        <v>39377.25763</v>
      </c>
      <c r="G9" s="20"/>
    </row>
    <row r="10" spans="1:76" ht="78" customHeight="1">
      <c r="B10" s="112" t="s">
        <v>92</v>
      </c>
      <c r="C10" s="113"/>
      <c r="D10" s="113"/>
      <c r="E10" s="113"/>
      <c r="F10" s="113"/>
      <c r="G10" s="113"/>
      <c r="H10" s="113"/>
      <c r="I10" s="113"/>
    </row>
    <row r="12" spans="1:76">
      <c r="B12" s="115" t="s">
        <v>0</v>
      </c>
      <c r="C12" s="115"/>
      <c r="D12" s="115"/>
      <c r="E12" s="115"/>
      <c r="F12" s="115"/>
      <c r="G12" s="115"/>
      <c r="H12" s="115"/>
      <c r="I12" s="115"/>
      <c r="J12" s="114" t="s">
        <v>59</v>
      </c>
      <c r="K12" s="114"/>
      <c r="L12" s="114"/>
      <c r="M12" s="114"/>
      <c r="N12" s="114"/>
      <c r="O12" s="114"/>
      <c r="P12" s="114"/>
      <c r="Q12" s="115" t="s">
        <v>62</v>
      </c>
      <c r="R12" s="115"/>
      <c r="S12" s="115"/>
      <c r="T12" s="115"/>
      <c r="U12" s="115"/>
      <c r="V12" s="115"/>
      <c r="W12" s="115"/>
      <c r="X12" s="114" t="s">
        <v>63</v>
      </c>
      <c r="Y12" s="114"/>
      <c r="Z12" s="114"/>
      <c r="AA12" s="114"/>
      <c r="AB12" s="114"/>
      <c r="AC12" s="114"/>
      <c r="AD12" s="114"/>
      <c r="AE12" s="114"/>
      <c r="AF12" s="114"/>
      <c r="AG12" s="39"/>
      <c r="AH12" s="39"/>
      <c r="AI12" s="39"/>
      <c r="AJ12" s="39"/>
      <c r="AK12" s="39"/>
      <c r="AL12" s="39"/>
      <c r="AM12" s="39"/>
      <c r="AN12" s="39"/>
      <c r="AO12" s="114" t="s">
        <v>169</v>
      </c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</row>
    <row r="13" spans="1:76" ht="127.5">
      <c r="A13" s="40" t="s">
        <v>29</v>
      </c>
      <c r="B13" s="41" t="s">
        <v>0</v>
      </c>
      <c r="C13" s="41" t="s">
        <v>1</v>
      </c>
      <c r="D13" s="41" t="s">
        <v>2</v>
      </c>
      <c r="E13" s="41" t="s">
        <v>3</v>
      </c>
      <c r="F13" s="41" t="s">
        <v>4</v>
      </c>
      <c r="G13" s="42" t="s">
        <v>5</v>
      </c>
      <c r="H13" s="43" t="s">
        <v>6</v>
      </c>
      <c r="I13" s="43" t="s">
        <v>26</v>
      </c>
      <c r="J13" s="44" t="s">
        <v>58</v>
      </c>
      <c r="K13" s="44" t="s">
        <v>1</v>
      </c>
      <c r="L13" s="44" t="s">
        <v>2</v>
      </c>
      <c r="M13" s="44" t="s">
        <v>3</v>
      </c>
      <c r="N13" s="44" t="s">
        <v>4</v>
      </c>
      <c r="O13" s="45" t="s">
        <v>5</v>
      </c>
      <c r="P13" s="46" t="s">
        <v>6</v>
      </c>
      <c r="Q13" s="47" t="s">
        <v>23</v>
      </c>
      <c r="R13" s="48" t="s">
        <v>24</v>
      </c>
      <c r="S13" s="48" t="s">
        <v>56</v>
      </c>
      <c r="T13" s="48" t="s">
        <v>60</v>
      </c>
      <c r="U13" s="47" t="s">
        <v>25</v>
      </c>
      <c r="V13" s="47" t="s">
        <v>50</v>
      </c>
      <c r="W13" s="47" t="s">
        <v>51</v>
      </c>
      <c r="X13" s="49" t="s">
        <v>7</v>
      </c>
      <c r="Y13" s="49" t="s">
        <v>1</v>
      </c>
      <c r="Z13" s="49" t="s">
        <v>2</v>
      </c>
      <c r="AA13" s="49" t="s">
        <v>3</v>
      </c>
      <c r="AB13" s="49" t="s">
        <v>4</v>
      </c>
      <c r="AC13" s="50" t="s">
        <v>5</v>
      </c>
      <c r="AD13" s="51" t="s">
        <v>6</v>
      </c>
      <c r="AE13" s="49" t="s">
        <v>27</v>
      </c>
      <c r="AF13" s="49" t="s">
        <v>52</v>
      </c>
      <c r="AG13" s="52" t="s">
        <v>13</v>
      </c>
      <c r="AH13" s="52" t="s">
        <v>14</v>
      </c>
      <c r="AI13" s="52" t="s">
        <v>15</v>
      </c>
      <c r="AJ13" s="52" t="s">
        <v>16</v>
      </c>
      <c r="AK13" s="52" t="s">
        <v>17</v>
      </c>
      <c r="AL13" s="52" t="s">
        <v>18</v>
      </c>
      <c r="AM13" s="52" t="s">
        <v>19</v>
      </c>
      <c r="AN13" s="52" t="s">
        <v>20</v>
      </c>
      <c r="AO13" s="52" t="s">
        <v>10</v>
      </c>
      <c r="AP13" s="52" t="s">
        <v>11</v>
      </c>
      <c r="AQ13" s="52" t="s">
        <v>21</v>
      </c>
      <c r="AR13" s="52" t="s">
        <v>12</v>
      </c>
      <c r="AS13" s="52" t="s">
        <v>13</v>
      </c>
      <c r="AT13" s="52" t="s">
        <v>14</v>
      </c>
      <c r="AU13" s="52" t="s">
        <v>15</v>
      </c>
      <c r="AV13" s="52" t="s">
        <v>16</v>
      </c>
      <c r="AW13" s="52" t="s">
        <v>17</v>
      </c>
      <c r="AX13" s="52" t="s">
        <v>18</v>
      </c>
      <c r="AY13" s="52" t="s">
        <v>19</v>
      </c>
      <c r="AZ13" s="52" t="s">
        <v>20</v>
      </c>
      <c r="BA13" s="52" t="s">
        <v>53</v>
      </c>
      <c r="BB13" s="52" t="s">
        <v>90</v>
      </c>
      <c r="BC13" s="51" t="s">
        <v>8</v>
      </c>
      <c r="BD13" s="53" t="s">
        <v>9</v>
      </c>
      <c r="BE13" s="54" t="s">
        <v>54</v>
      </c>
      <c r="BF13" s="54" t="s">
        <v>64</v>
      </c>
      <c r="BG13" s="54" t="s">
        <v>73</v>
      </c>
      <c r="BH13" s="54" t="s">
        <v>74</v>
      </c>
      <c r="BI13" s="55" t="s">
        <v>75</v>
      </c>
      <c r="BJ13" s="55" t="s">
        <v>76</v>
      </c>
      <c r="BK13" s="56" t="s">
        <v>79</v>
      </c>
      <c r="BL13" s="56" t="s">
        <v>80</v>
      </c>
      <c r="BM13" s="57" t="s">
        <v>81</v>
      </c>
      <c r="BN13" s="57" t="s">
        <v>82</v>
      </c>
      <c r="BO13" s="57" t="s">
        <v>31</v>
      </c>
      <c r="BP13" s="56" t="s">
        <v>37</v>
      </c>
      <c r="BQ13" s="54" t="s">
        <v>34</v>
      </c>
      <c r="BR13" s="56" t="s">
        <v>38</v>
      </c>
      <c r="BS13" s="58" t="s">
        <v>35</v>
      </c>
      <c r="BT13" s="56" t="s">
        <v>36</v>
      </c>
      <c r="BU13" s="58" t="s">
        <v>39</v>
      </c>
      <c r="BV13" s="56" t="s">
        <v>31</v>
      </c>
      <c r="BW13" s="59" t="s">
        <v>33</v>
      </c>
      <c r="BX13" s="60" t="s">
        <v>32</v>
      </c>
    </row>
    <row r="14" spans="1:76" s="81" customFormat="1" ht="13.5" customHeight="1">
      <c r="A14" s="48">
        <v>1</v>
      </c>
      <c r="B14" s="48" t="s">
        <v>95</v>
      </c>
      <c r="C14" s="48" t="s">
        <v>96</v>
      </c>
      <c r="D14" s="48" t="s">
        <v>97</v>
      </c>
      <c r="E14" s="48" t="s">
        <v>97</v>
      </c>
      <c r="F14" s="48" t="s">
        <v>98</v>
      </c>
      <c r="G14" s="92" t="s">
        <v>99</v>
      </c>
      <c r="H14" s="48"/>
      <c r="I14" s="92" t="s">
        <v>100</v>
      </c>
      <c r="J14" s="48" t="s">
        <v>101</v>
      </c>
      <c r="K14" s="92" t="s">
        <v>96</v>
      </c>
      <c r="L14" s="48" t="s">
        <v>97</v>
      </c>
      <c r="M14" s="48" t="s">
        <v>97</v>
      </c>
      <c r="N14" s="48" t="s">
        <v>102</v>
      </c>
      <c r="O14" s="92" t="s">
        <v>103</v>
      </c>
      <c r="P14" s="48"/>
      <c r="Q14" s="48" t="s">
        <v>146</v>
      </c>
      <c r="R14" s="48" t="s">
        <v>30</v>
      </c>
      <c r="S14" s="48" t="s">
        <v>28</v>
      </c>
      <c r="T14" s="48" t="s">
        <v>85</v>
      </c>
      <c r="U14" s="48" t="s">
        <v>168</v>
      </c>
      <c r="V14" s="102" t="s">
        <v>55</v>
      </c>
      <c r="W14" s="48" t="s">
        <v>61</v>
      </c>
      <c r="X14" s="48" t="s">
        <v>101</v>
      </c>
      <c r="Y14" s="48" t="s">
        <v>96</v>
      </c>
      <c r="Z14" s="48" t="s">
        <v>97</v>
      </c>
      <c r="AA14" s="48" t="s">
        <v>97</v>
      </c>
      <c r="AB14" s="48" t="s">
        <v>102</v>
      </c>
      <c r="AC14" s="92" t="s">
        <v>103</v>
      </c>
      <c r="AD14" s="48"/>
      <c r="AE14" s="92" t="s">
        <v>111</v>
      </c>
      <c r="AF14" s="92" t="s">
        <v>112</v>
      </c>
      <c r="AG14" s="48">
        <v>2598</v>
      </c>
      <c r="AH14" s="48">
        <v>102</v>
      </c>
      <c r="AI14" s="48">
        <v>45</v>
      </c>
      <c r="AJ14" s="48">
        <v>122</v>
      </c>
      <c r="AK14" s="48">
        <v>250</v>
      </c>
      <c r="AL14" s="48">
        <v>9152</v>
      </c>
      <c r="AM14" s="48">
        <v>12620</v>
      </c>
      <c r="AN14" s="48">
        <v>19065</v>
      </c>
      <c r="AO14" s="92" t="s">
        <v>147</v>
      </c>
      <c r="AP14" s="92" t="s">
        <v>148</v>
      </c>
      <c r="AQ14" s="48">
        <v>14770</v>
      </c>
      <c r="AR14" s="48">
        <v>12447</v>
      </c>
      <c r="AS14" s="48">
        <v>2598</v>
      </c>
      <c r="AT14" s="48">
        <v>102</v>
      </c>
      <c r="AU14" s="48">
        <v>45</v>
      </c>
      <c r="AV14" s="48">
        <v>122</v>
      </c>
      <c r="AW14" s="48">
        <v>250</v>
      </c>
      <c r="AX14" s="48">
        <v>9152</v>
      </c>
      <c r="AY14" s="48">
        <v>12620</v>
      </c>
      <c r="AZ14" s="48">
        <v>19065</v>
      </c>
      <c r="BA14" s="82">
        <f>SUM(AO14:AZ14)</f>
        <v>71171</v>
      </c>
      <c r="BB14" s="82">
        <f>SUM(AG14:AZ14)</f>
        <v>115125</v>
      </c>
      <c r="BC14" s="48" t="s">
        <v>160</v>
      </c>
      <c r="BD14" s="83"/>
      <c r="BE14" s="88">
        <v>8760</v>
      </c>
      <c r="BF14" s="48">
        <v>20</v>
      </c>
      <c r="BG14" s="92" t="s">
        <v>89</v>
      </c>
      <c r="BH14" s="92" t="s">
        <v>91</v>
      </c>
      <c r="BI14" s="105">
        <f>BA14*BG14</f>
        <v>0</v>
      </c>
      <c r="BJ14" s="106">
        <f>BB14*BH14</f>
        <v>115125</v>
      </c>
      <c r="BK14" s="84">
        <f>C4</f>
        <v>0</v>
      </c>
      <c r="BL14" s="84">
        <f>C5</f>
        <v>0</v>
      </c>
      <c r="BM14" s="85">
        <f>BI14*BK14</f>
        <v>0</v>
      </c>
      <c r="BN14" s="85">
        <f>BJ14*BL14</f>
        <v>0</v>
      </c>
      <c r="BO14" s="85">
        <f>SUM(BM14:BN14)</f>
        <v>0</v>
      </c>
      <c r="BP14" s="86">
        <f>F5</f>
        <v>0</v>
      </c>
      <c r="BQ14" s="86">
        <f t="shared" ref="BQ14:BQ23" si="0">BP14*BF14</f>
        <v>0</v>
      </c>
      <c r="BR14" s="86">
        <v>22.84</v>
      </c>
      <c r="BS14" s="86">
        <f>BR14*BF14</f>
        <v>456.8</v>
      </c>
      <c r="BT14" s="100">
        <v>3.8609999999999998E-2</v>
      </c>
      <c r="BU14" s="86">
        <f t="shared" ref="BU14:BU22" si="1">BT14*BB14</f>
        <v>4444.9762499999997</v>
      </c>
      <c r="BV14" s="87">
        <f>BU14+BS14+BQ14+BO14</f>
        <v>4901.7762499999999</v>
      </c>
      <c r="BW14" s="87">
        <f>BV14*0</f>
        <v>0</v>
      </c>
      <c r="BX14" s="87">
        <f>BW14+BV14</f>
        <v>4901.7762499999999</v>
      </c>
    </row>
    <row r="15" spans="1:76" s="81" customFormat="1" ht="13.5" customHeight="1">
      <c r="A15" s="48">
        <f>A14+1</f>
        <v>2</v>
      </c>
      <c r="B15" s="48" t="s">
        <v>95</v>
      </c>
      <c r="C15" s="48" t="s">
        <v>96</v>
      </c>
      <c r="D15" s="48" t="s">
        <v>97</v>
      </c>
      <c r="E15" s="48" t="s">
        <v>97</v>
      </c>
      <c r="F15" s="48" t="s">
        <v>98</v>
      </c>
      <c r="G15" s="92" t="s">
        <v>99</v>
      </c>
      <c r="H15" s="48"/>
      <c r="I15" s="92" t="s">
        <v>100</v>
      </c>
      <c r="J15" s="48" t="s">
        <v>104</v>
      </c>
      <c r="K15" s="92" t="s">
        <v>96</v>
      </c>
      <c r="L15" s="48" t="s">
        <v>97</v>
      </c>
      <c r="M15" s="48" t="s">
        <v>97</v>
      </c>
      <c r="N15" s="48" t="s">
        <v>105</v>
      </c>
      <c r="O15" s="92" t="s">
        <v>106</v>
      </c>
      <c r="P15" s="48"/>
      <c r="Q15" s="48" t="s">
        <v>146</v>
      </c>
      <c r="R15" s="48" t="s">
        <v>30</v>
      </c>
      <c r="S15" s="48" t="s">
        <v>28</v>
      </c>
      <c r="T15" s="48" t="s">
        <v>85</v>
      </c>
      <c r="U15" s="48" t="s">
        <v>168</v>
      </c>
      <c r="V15" s="102" t="s">
        <v>55</v>
      </c>
      <c r="W15" s="48" t="s">
        <v>61</v>
      </c>
      <c r="X15" s="48" t="s">
        <v>104</v>
      </c>
      <c r="Y15" s="48" t="s">
        <v>96</v>
      </c>
      <c r="Z15" s="48" t="s">
        <v>97</v>
      </c>
      <c r="AA15" s="48" t="s">
        <v>97</v>
      </c>
      <c r="AB15" s="48" t="s">
        <v>105</v>
      </c>
      <c r="AC15" s="92" t="s">
        <v>106</v>
      </c>
      <c r="AD15" s="48"/>
      <c r="AE15" s="92" t="s">
        <v>113</v>
      </c>
      <c r="AF15" s="92" t="s">
        <v>114</v>
      </c>
      <c r="AG15" s="48">
        <v>6470</v>
      </c>
      <c r="AH15" s="48">
        <v>0</v>
      </c>
      <c r="AI15" s="48">
        <v>1350</v>
      </c>
      <c r="AJ15" s="48">
        <v>0</v>
      </c>
      <c r="AK15" s="48">
        <v>838</v>
      </c>
      <c r="AL15" s="48">
        <v>0</v>
      </c>
      <c r="AM15" s="48">
        <v>5072</v>
      </c>
      <c r="AN15" s="48">
        <v>15965</v>
      </c>
      <c r="AO15" s="92" t="s">
        <v>149</v>
      </c>
      <c r="AP15" s="92" t="s">
        <v>89</v>
      </c>
      <c r="AQ15" s="48">
        <v>9115</v>
      </c>
      <c r="AR15" s="48">
        <v>0</v>
      </c>
      <c r="AS15" s="48">
        <v>6470</v>
      </c>
      <c r="AT15" s="48">
        <v>0</v>
      </c>
      <c r="AU15" s="48">
        <v>1350</v>
      </c>
      <c r="AV15" s="48">
        <v>0</v>
      </c>
      <c r="AW15" s="48">
        <v>838</v>
      </c>
      <c r="AX15" s="48">
        <v>0</v>
      </c>
      <c r="AY15" s="48">
        <v>5072</v>
      </c>
      <c r="AZ15" s="48">
        <v>15965</v>
      </c>
      <c r="BA15" s="82">
        <f t="shared" ref="BA15:BA26" si="2">SUM(AO15:AZ15)</f>
        <v>38810</v>
      </c>
      <c r="BB15" s="82">
        <f t="shared" ref="BB15:BB26" si="3">SUM(AG15:AZ15)</f>
        <v>68505</v>
      </c>
      <c r="BC15" s="48" t="s">
        <v>161</v>
      </c>
      <c r="BD15" s="83"/>
      <c r="BE15" s="88">
        <v>8760</v>
      </c>
      <c r="BF15" s="48">
        <v>20</v>
      </c>
      <c r="BG15" s="92" t="s">
        <v>89</v>
      </c>
      <c r="BH15" s="92" t="s">
        <v>91</v>
      </c>
      <c r="BI15" s="105">
        <f t="shared" ref="BI15:BI26" si="4">BA15*BG15</f>
        <v>0</v>
      </c>
      <c r="BJ15" s="106">
        <f t="shared" ref="BJ15:BJ17" si="5">BB15*BH15</f>
        <v>68505</v>
      </c>
      <c r="BK15" s="84">
        <f>C4</f>
        <v>0</v>
      </c>
      <c r="BL15" s="84">
        <f>C5</f>
        <v>0</v>
      </c>
      <c r="BM15" s="85">
        <f t="shared" ref="BM15:BM26" si="6">BI15*BK15</f>
        <v>0</v>
      </c>
      <c r="BN15" s="85">
        <f t="shared" ref="BN15:BN22" si="7">BJ15*BL15</f>
        <v>0</v>
      </c>
      <c r="BO15" s="85">
        <f t="shared" ref="BO15:BO23" si="8">SUM(BM15:BN15)</f>
        <v>0</v>
      </c>
      <c r="BP15" s="86">
        <f>BP14</f>
        <v>0</v>
      </c>
      <c r="BQ15" s="86">
        <f t="shared" si="0"/>
        <v>0</v>
      </c>
      <c r="BR15" s="86">
        <f>BR14</f>
        <v>22.84</v>
      </c>
      <c r="BS15" s="86">
        <f t="shared" ref="BS15:BS17" si="9">BR15*BF15</f>
        <v>456.8</v>
      </c>
      <c r="BT15" s="100">
        <v>3.8609999999999998E-2</v>
      </c>
      <c r="BU15" s="86">
        <f t="shared" si="1"/>
        <v>2644.9780499999997</v>
      </c>
      <c r="BV15" s="87">
        <f t="shared" ref="BV15:BV22" si="10">BU15+BS15+BQ15+BO15</f>
        <v>3101.7780499999999</v>
      </c>
      <c r="BW15" s="87">
        <f>BV15*0</f>
        <v>0</v>
      </c>
      <c r="BX15" s="87">
        <f t="shared" ref="BX15:BX22" si="11">BW15+BV15</f>
        <v>3101.7780499999999</v>
      </c>
    </row>
    <row r="16" spans="1:76" s="81" customFormat="1" ht="13.5" customHeight="1">
      <c r="A16" s="48">
        <f t="shared" ref="A16:A26" si="12">A15+1</f>
        <v>3</v>
      </c>
      <c r="B16" s="48" t="s">
        <v>95</v>
      </c>
      <c r="C16" s="48" t="s">
        <v>96</v>
      </c>
      <c r="D16" s="48" t="s">
        <v>97</v>
      </c>
      <c r="E16" s="48" t="s">
        <v>97</v>
      </c>
      <c r="F16" s="48" t="s">
        <v>98</v>
      </c>
      <c r="G16" s="92" t="s">
        <v>99</v>
      </c>
      <c r="H16" s="48"/>
      <c r="I16" s="92" t="s">
        <v>100</v>
      </c>
      <c r="J16" s="48" t="s">
        <v>107</v>
      </c>
      <c r="K16" s="92" t="s">
        <v>96</v>
      </c>
      <c r="L16" s="48" t="s">
        <v>97</v>
      </c>
      <c r="M16" s="48" t="s">
        <v>108</v>
      </c>
      <c r="N16" s="48" t="s">
        <v>109</v>
      </c>
      <c r="O16" s="92" t="s">
        <v>110</v>
      </c>
      <c r="P16" s="48"/>
      <c r="Q16" s="48" t="s">
        <v>146</v>
      </c>
      <c r="R16" s="48" t="s">
        <v>30</v>
      </c>
      <c r="S16" s="48" t="s">
        <v>28</v>
      </c>
      <c r="T16" s="48" t="s">
        <v>85</v>
      </c>
      <c r="U16" s="48" t="s">
        <v>168</v>
      </c>
      <c r="V16" s="102" t="s">
        <v>55</v>
      </c>
      <c r="W16" s="48" t="s">
        <v>61</v>
      </c>
      <c r="X16" s="48" t="s">
        <v>107</v>
      </c>
      <c r="Y16" s="48" t="s">
        <v>96</v>
      </c>
      <c r="Z16" s="48" t="s">
        <v>97</v>
      </c>
      <c r="AA16" s="48" t="s">
        <v>108</v>
      </c>
      <c r="AB16" s="48" t="s">
        <v>109</v>
      </c>
      <c r="AC16" s="92" t="s">
        <v>110</v>
      </c>
      <c r="AD16" s="48"/>
      <c r="AE16" s="92" t="s">
        <v>115</v>
      </c>
      <c r="AF16" s="92" t="s">
        <v>116</v>
      </c>
      <c r="AG16" s="48">
        <v>5014</v>
      </c>
      <c r="AH16" s="48">
        <v>0</v>
      </c>
      <c r="AI16" s="48">
        <v>146</v>
      </c>
      <c r="AJ16" s="48">
        <v>0</v>
      </c>
      <c r="AK16" s="48">
        <v>0</v>
      </c>
      <c r="AL16" s="48">
        <v>0</v>
      </c>
      <c r="AM16" s="48">
        <v>3270</v>
      </c>
      <c r="AN16" s="48">
        <v>0</v>
      </c>
      <c r="AO16" s="92" t="s">
        <v>150</v>
      </c>
      <c r="AP16" s="92" t="s">
        <v>89</v>
      </c>
      <c r="AQ16" s="48">
        <v>6467</v>
      </c>
      <c r="AR16" s="48">
        <v>0</v>
      </c>
      <c r="AS16" s="48">
        <v>5014</v>
      </c>
      <c r="AT16" s="48">
        <v>0</v>
      </c>
      <c r="AU16" s="48">
        <v>146</v>
      </c>
      <c r="AV16" s="48">
        <v>0</v>
      </c>
      <c r="AW16" s="48">
        <v>0</v>
      </c>
      <c r="AX16" s="48">
        <v>0</v>
      </c>
      <c r="AY16" s="48">
        <v>3270</v>
      </c>
      <c r="AZ16" s="48">
        <v>0</v>
      </c>
      <c r="BA16" s="82">
        <f t="shared" si="2"/>
        <v>14897</v>
      </c>
      <c r="BB16" s="82">
        <f t="shared" si="3"/>
        <v>23327</v>
      </c>
      <c r="BC16" s="48" t="s">
        <v>161</v>
      </c>
      <c r="BD16" s="83"/>
      <c r="BE16" s="88">
        <v>8760</v>
      </c>
      <c r="BF16" s="48">
        <v>20</v>
      </c>
      <c r="BG16" s="92" t="s">
        <v>89</v>
      </c>
      <c r="BH16" s="92" t="s">
        <v>91</v>
      </c>
      <c r="BI16" s="105">
        <f t="shared" si="4"/>
        <v>0</v>
      </c>
      <c r="BJ16" s="106">
        <f t="shared" si="5"/>
        <v>23327</v>
      </c>
      <c r="BK16" s="84">
        <f>C4</f>
        <v>0</v>
      </c>
      <c r="BL16" s="84">
        <f>C5</f>
        <v>0</v>
      </c>
      <c r="BM16" s="85">
        <f t="shared" si="6"/>
        <v>0</v>
      </c>
      <c r="BN16" s="85">
        <f t="shared" si="7"/>
        <v>0</v>
      </c>
      <c r="BO16" s="85">
        <f t="shared" si="8"/>
        <v>0</v>
      </c>
      <c r="BP16" s="86">
        <f>BP15</f>
        <v>0</v>
      </c>
      <c r="BQ16" s="86">
        <f t="shared" si="0"/>
        <v>0</v>
      </c>
      <c r="BR16" s="86">
        <f>BR15</f>
        <v>22.84</v>
      </c>
      <c r="BS16" s="86">
        <f t="shared" si="9"/>
        <v>456.8</v>
      </c>
      <c r="BT16" s="100">
        <v>3.8609999999999998E-2</v>
      </c>
      <c r="BU16" s="86">
        <f t="shared" si="1"/>
        <v>900.65546999999992</v>
      </c>
      <c r="BV16" s="87">
        <f t="shared" si="10"/>
        <v>1357.4554699999999</v>
      </c>
      <c r="BW16" s="87">
        <f t="shared" ref="BW16:BW22" si="13">BV16*0</f>
        <v>0</v>
      </c>
      <c r="BX16" s="87">
        <f t="shared" si="11"/>
        <v>1357.4554699999999</v>
      </c>
    </row>
    <row r="17" spans="1:86" s="81" customFormat="1" ht="13.5" customHeight="1">
      <c r="A17" s="48">
        <f t="shared" si="12"/>
        <v>4</v>
      </c>
      <c r="B17" s="48" t="s">
        <v>95</v>
      </c>
      <c r="C17" s="48" t="s">
        <v>96</v>
      </c>
      <c r="D17" s="48" t="s">
        <v>97</v>
      </c>
      <c r="E17" s="48" t="s">
        <v>97</v>
      </c>
      <c r="F17" s="48" t="s">
        <v>98</v>
      </c>
      <c r="G17" s="92" t="s">
        <v>99</v>
      </c>
      <c r="H17" s="48"/>
      <c r="I17" s="92" t="s">
        <v>100</v>
      </c>
      <c r="J17" s="48" t="s">
        <v>107</v>
      </c>
      <c r="K17" s="92" t="s">
        <v>96</v>
      </c>
      <c r="L17" s="48" t="s">
        <v>97</v>
      </c>
      <c r="M17" s="48" t="s">
        <v>108</v>
      </c>
      <c r="N17" s="48" t="s">
        <v>109</v>
      </c>
      <c r="O17" s="92" t="s">
        <v>110</v>
      </c>
      <c r="P17" s="48"/>
      <c r="Q17" s="48" t="s">
        <v>146</v>
      </c>
      <c r="R17" s="48" t="s">
        <v>30</v>
      </c>
      <c r="S17" s="48" t="s">
        <v>28</v>
      </c>
      <c r="T17" s="48" t="s">
        <v>85</v>
      </c>
      <c r="U17" s="48" t="s">
        <v>168</v>
      </c>
      <c r="V17" s="102" t="s">
        <v>55</v>
      </c>
      <c r="W17" s="48" t="s">
        <v>61</v>
      </c>
      <c r="X17" s="48" t="s">
        <v>107</v>
      </c>
      <c r="Y17" s="48" t="s">
        <v>96</v>
      </c>
      <c r="Z17" s="48" t="s">
        <v>97</v>
      </c>
      <c r="AA17" s="48" t="s">
        <v>108</v>
      </c>
      <c r="AB17" s="48" t="s">
        <v>117</v>
      </c>
      <c r="AC17" s="92" t="s">
        <v>110</v>
      </c>
      <c r="AD17" s="48"/>
      <c r="AE17" s="92" t="s">
        <v>118</v>
      </c>
      <c r="AF17" s="48"/>
      <c r="AG17" s="48">
        <v>8273</v>
      </c>
      <c r="AH17" s="48">
        <v>0</v>
      </c>
      <c r="AI17" s="48">
        <v>405</v>
      </c>
      <c r="AJ17" s="48">
        <v>0</v>
      </c>
      <c r="AK17" s="48">
        <v>66</v>
      </c>
      <c r="AL17" s="48">
        <v>0</v>
      </c>
      <c r="AM17" s="48">
        <v>6762</v>
      </c>
      <c r="AN17" s="48">
        <v>4865</v>
      </c>
      <c r="AO17" s="92" t="s">
        <v>151</v>
      </c>
      <c r="AP17" s="92" t="s">
        <v>89</v>
      </c>
      <c r="AQ17" s="48">
        <v>7418</v>
      </c>
      <c r="AR17" s="48">
        <v>0</v>
      </c>
      <c r="AS17" s="48">
        <v>8273</v>
      </c>
      <c r="AT17" s="48">
        <v>0</v>
      </c>
      <c r="AU17" s="48">
        <v>405</v>
      </c>
      <c r="AV17" s="48">
        <v>0</v>
      </c>
      <c r="AW17" s="48">
        <v>66</v>
      </c>
      <c r="AX17" s="48">
        <v>0</v>
      </c>
      <c r="AY17" s="48">
        <v>6762</v>
      </c>
      <c r="AZ17" s="48">
        <v>4865</v>
      </c>
      <c r="BA17" s="82">
        <f t="shared" si="2"/>
        <v>27789</v>
      </c>
      <c r="BB17" s="82">
        <f t="shared" si="3"/>
        <v>48160</v>
      </c>
      <c r="BC17" s="48" t="s">
        <v>161</v>
      </c>
      <c r="BD17" s="83"/>
      <c r="BE17" s="88">
        <v>8760</v>
      </c>
      <c r="BF17" s="48">
        <v>20</v>
      </c>
      <c r="BG17" s="92" t="s">
        <v>89</v>
      </c>
      <c r="BH17" s="92" t="s">
        <v>91</v>
      </c>
      <c r="BI17" s="105">
        <f t="shared" si="4"/>
        <v>0</v>
      </c>
      <c r="BJ17" s="106">
        <f t="shared" si="5"/>
        <v>48160</v>
      </c>
      <c r="BK17" s="84">
        <f>C4</f>
        <v>0</v>
      </c>
      <c r="BL17" s="84">
        <f>C5</f>
        <v>0</v>
      </c>
      <c r="BM17" s="85">
        <f t="shared" si="6"/>
        <v>0</v>
      </c>
      <c r="BN17" s="85">
        <f t="shared" si="7"/>
        <v>0</v>
      </c>
      <c r="BO17" s="85">
        <f t="shared" si="8"/>
        <v>0</v>
      </c>
      <c r="BP17" s="86">
        <f>BP16</f>
        <v>0</v>
      </c>
      <c r="BQ17" s="86">
        <f t="shared" si="0"/>
        <v>0</v>
      </c>
      <c r="BR17" s="86">
        <f>BR16</f>
        <v>22.84</v>
      </c>
      <c r="BS17" s="86">
        <f t="shared" si="9"/>
        <v>456.8</v>
      </c>
      <c r="BT17" s="100">
        <v>3.8609999999999998E-2</v>
      </c>
      <c r="BU17" s="86">
        <f t="shared" si="1"/>
        <v>1859.4576</v>
      </c>
      <c r="BV17" s="87">
        <f t="shared" si="10"/>
        <v>2316.2575999999999</v>
      </c>
      <c r="BW17" s="87">
        <f t="shared" si="13"/>
        <v>0</v>
      </c>
      <c r="BX17" s="87">
        <f t="shared" si="11"/>
        <v>2316.2575999999999</v>
      </c>
    </row>
    <row r="18" spans="1:86" s="61" customFormat="1" ht="13.5" customHeight="1">
      <c r="A18" s="41">
        <f t="shared" si="12"/>
        <v>5</v>
      </c>
      <c r="B18" s="41" t="s">
        <v>95</v>
      </c>
      <c r="C18" s="41" t="s">
        <v>96</v>
      </c>
      <c r="D18" s="41" t="s">
        <v>97</v>
      </c>
      <c r="E18" s="41" t="s">
        <v>97</v>
      </c>
      <c r="F18" s="41" t="s">
        <v>98</v>
      </c>
      <c r="G18" s="91" t="s">
        <v>99</v>
      </c>
      <c r="H18" s="41"/>
      <c r="I18" s="91" t="s">
        <v>100</v>
      </c>
      <c r="J18" s="41" t="s">
        <v>95</v>
      </c>
      <c r="K18" s="91" t="s">
        <v>96</v>
      </c>
      <c r="L18" s="41" t="s">
        <v>97</v>
      </c>
      <c r="M18" s="41" t="s">
        <v>97</v>
      </c>
      <c r="N18" s="41" t="s">
        <v>98</v>
      </c>
      <c r="O18" s="91" t="s">
        <v>99</v>
      </c>
      <c r="P18" s="41"/>
      <c r="Q18" s="41" t="s">
        <v>146</v>
      </c>
      <c r="R18" s="41" t="s">
        <v>30</v>
      </c>
      <c r="S18" s="41" t="s">
        <v>28</v>
      </c>
      <c r="T18" s="41" t="s">
        <v>85</v>
      </c>
      <c r="U18" s="41" t="s">
        <v>168</v>
      </c>
      <c r="V18" s="103" t="s">
        <v>55</v>
      </c>
      <c r="W18" s="41" t="s">
        <v>61</v>
      </c>
      <c r="X18" s="41" t="s">
        <v>95</v>
      </c>
      <c r="Y18" s="41" t="s">
        <v>96</v>
      </c>
      <c r="Z18" s="41" t="s">
        <v>97</v>
      </c>
      <c r="AA18" s="41" t="s">
        <v>97</v>
      </c>
      <c r="AB18" s="41" t="s">
        <v>98</v>
      </c>
      <c r="AC18" s="91" t="s">
        <v>99</v>
      </c>
      <c r="AD18" s="41"/>
      <c r="AE18" s="91" t="s">
        <v>119</v>
      </c>
      <c r="AF18" s="91" t="s">
        <v>120</v>
      </c>
      <c r="AG18" s="41">
        <v>2576</v>
      </c>
      <c r="AH18" s="41">
        <v>0</v>
      </c>
      <c r="AI18" s="41">
        <v>0</v>
      </c>
      <c r="AJ18" s="41">
        <v>0</v>
      </c>
      <c r="AK18" s="41">
        <v>2210</v>
      </c>
      <c r="AL18" s="41">
        <v>9982</v>
      </c>
      <c r="AM18" s="41">
        <v>20970</v>
      </c>
      <c r="AN18" s="41">
        <v>29819</v>
      </c>
      <c r="AO18" s="91" t="s">
        <v>152</v>
      </c>
      <c r="AP18" s="91" t="s">
        <v>153</v>
      </c>
      <c r="AQ18" s="41">
        <v>21859</v>
      </c>
      <c r="AR18" s="41">
        <v>15602</v>
      </c>
      <c r="AS18" s="41">
        <v>2576</v>
      </c>
      <c r="AT18" s="41">
        <v>0</v>
      </c>
      <c r="AU18" s="41">
        <v>0</v>
      </c>
      <c r="AV18" s="41">
        <v>0</v>
      </c>
      <c r="AW18" s="41">
        <v>2210</v>
      </c>
      <c r="AX18" s="41">
        <v>9982</v>
      </c>
      <c r="AY18" s="41">
        <v>20970</v>
      </c>
      <c r="AZ18" s="41">
        <v>29819</v>
      </c>
      <c r="BA18" s="62">
        <f t="shared" si="2"/>
        <v>103018</v>
      </c>
      <c r="BB18" s="62">
        <f t="shared" si="3"/>
        <v>168575</v>
      </c>
      <c r="BC18" s="41" t="s">
        <v>162</v>
      </c>
      <c r="BD18" s="63"/>
      <c r="BE18" s="93">
        <v>8760</v>
      </c>
      <c r="BF18" s="41">
        <v>20</v>
      </c>
      <c r="BG18" s="91" t="s">
        <v>165</v>
      </c>
      <c r="BH18" s="92" t="s">
        <v>164</v>
      </c>
      <c r="BI18" s="107">
        <v>133175</v>
      </c>
      <c r="BJ18" s="106" t="s">
        <v>170</v>
      </c>
      <c r="BK18" s="64">
        <f>C4</f>
        <v>0</v>
      </c>
      <c r="BL18" s="64">
        <f>C5</f>
        <v>0</v>
      </c>
      <c r="BM18" s="65">
        <f t="shared" si="6"/>
        <v>0</v>
      </c>
      <c r="BN18" s="65">
        <f t="shared" si="7"/>
        <v>0</v>
      </c>
      <c r="BO18" s="65">
        <f t="shared" si="8"/>
        <v>0</v>
      </c>
      <c r="BP18" s="66">
        <f>G5</f>
        <v>0</v>
      </c>
      <c r="BQ18" s="66">
        <f t="shared" si="0"/>
        <v>0</v>
      </c>
      <c r="BR18" s="66">
        <v>161.08000000000001</v>
      </c>
      <c r="BS18" s="66">
        <f>BR18*BF18</f>
        <v>3221.6000000000004</v>
      </c>
      <c r="BT18" s="63">
        <v>3.354E-2</v>
      </c>
      <c r="BU18" s="66">
        <f t="shared" si="1"/>
        <v>5654.0055000000002</v>
      </c>
      <c r="BV18" s="67">
        <f t="shared" si="10"/>
        <v>8875.6055000000015</v>
      </c>
      <c r="BW18" s="67">
        <f t="shared" si="13"/>
        <v>0</v>
      </c>
      <c r="BX18" s="67">
        <f t="shared" si="11"/>
        <v>8875.6055000000015</v>
      </c>
    </row>
    <row r="19" spans="1:86" s="61" customFormat="1" ht="13.5" customHeight="1">
      <c r="A19" s="41">
        <f t="shared" si="12"/>
        <v>6</v>
      </c>
      <c r="B19" s="41" t="s">
        <v>95</v>
      </c>
      <c r="C19" s="41" t="s">
        <v>96</v>
      </c>
      <c r="D19" s="41" t="s">
        <v>97</v>
      </c>
      <c r="E19" s="41" t="s">
        <v>97</v>
      </c>
      <c r="F19" s="41" t="s">
        <v>98</v>
      </c>
      <c r="G19" s="91" t="s">
        <v>99</v>
      </c>
      <c r="H19" s="41"/>
      <c r="I19" s="91" t="s">
        <v>100</v>
      </c>
      <c r="J19" s="41" t="s">
        <v>95</v>
      </c>
      <c r="K19" s="91" t="s">
        <v>96</v>
      </c>
      <c r="L19" s="41" t="s">
        <v>97</v>
      </c>
      <c r="M19" s="41" t="s">
        <v>97</v>
      </c>
      <c r="N19" s="41" t="s">
        <v>98</v>
      </c>
      <c r="O19" s="91" t="s">
        <v>99</v>
      </c>
      <c r="P19" s="41"/>
      <c r="Q19" s="41" t="s">
        <v>146</v>
      </c>
      <c r="R19" s="41" t="s">
        <v>30</v>
      </c>
      <c r="S19" s="41" t="s">
        <v>28</v>
      </c>
      <c r="T19" s="41" t="s">
        <v>85</v>
      </c>
      <c r="U19" s="41" t="s">
        <v>168</v>
      </c>
      <c r="V19" s="103" t="s">
        <v>55</v>
      </c>
      <c r="W19" s="41" t="s">
        <v>61</v>
      </c>
      <c r="X19" s="41" t="s">
        <v>121</v>
      </c>
      <c r="Y19" s="41" t="s">
        <v>96</v>
      </c>
      <c r="Z19" s="41" t="s">
        <v>97</v>
      </c>
      <c r="AA19" s="41" t="s">
        <v>108</v>
      </c>
      <c r="AB19" s="41" t="s">
        <v>109</v>
      </c>
      <c r="AC19" s="91" t="s">
        <v>122</v>
      </c>
      <c r="AD19" s="41"/>
      <c r="AE19" s="91" t="s">
        <v>123</v>
      </c>
      <c r="AF19" s="91" t="s">
        <v>124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8250</v>
      </c>
      <c r="AN19" s="41">
        <v>0</v>
      </c>
      <c r="AO19" s="91" t="s">
        <v>89</v>
      </c>
      <c r="AP19" s="91" t="s">
        <v>89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8250</v>
      </c>
      <c r="AZ19" s="41">
        <v>0</v>
      </c>
      <c r="BA19" s="62">
        <f t="shared" si="2"/>
        <v>8250</v>
      </c>
      <c r="BB19" s="62">
        <f t="shared" si="3"/>
        <v>16500</v>
      </c>
      <c r="BC19" s="41" t="s">
        <v>163</v>
      </c>
      <c r="BD19" s="63"/>
      <c r="BE19" s="93">
        <v>8760</v>
      </c>
      <c r="BF19" s="41">
        <v>20</v>
      </c>
      <c r="BG19" s="91" t="s">
        <v>91</v>
      </c>
      <c r="BH19" s="91" t="s">
        <v>89</v>
      </c>
      <c r="BI19" s="108">
        <f>BB19*BG19</f>
        <v>16500</v>
      </c>
      <c r="BJ19" s="109">
        <f t="shared" ref="BJ19:BJ20" si="14">BA19*BH19</f>
        <v>0</v>
      </c>
      <c r="BK19" s="64">
        <f>C4</f>
        <v>0</v>
      </c>
      <c r="BL19" s="64">
        <f>C5</f>
        <v>0</v>
      </c>
      <c r="BM19" s="65">
        <f t="shared" si="6"/>
        <v>0</v>
      </c>
      <c r="BN19" s="65">
        <f t="shared" si="7"/>
        <v>0</v>
      </c>
      <c r="BO19" s="65">
        <f t="shared" si="8"/>
        <v>0</v>
      </c>
      <c r="BP19" s="66">
        <f>E5</f>
        <v>0</v>
      </c>
      <c r="BQ19" s="66">
        <f t="shared" si="0"/>
        <v>0</v>
      </c>
      <c r="BR19" s="66">
        <v>8.7200000000000006</v>
      </c>
      <c r="BS19" s="66">
        <f>BR19*BF19</f>
        <v>174.4</v>
      </c>
      <c r="BT19" s="63">
        <v>4.2909999999999997E-2</v>
      </c>
      <c r="BU19" s="66">
        <f t="shared" si="1"/>
        <v>708.01499999999999</v>
      </c>
      <c r="BV19" s="67">
        <f t="shared" si="10"/>
        <v>882.41499999999996</v>
      </c>
      <c r="BW19" s="67">
        <f t="shared" si="13"/>
        <v>0</v>
      </c>
      <c r="BX19" s="67">
        <f t="shared" si="11"/>
        <v>882.41499999999996</v>
      </c>
    </row>
    <row r="20" spans="1:86" s="61" customFormat="1" ht="13.5" customHeight="1">
      <c r="A20" s="41">
        <f t="shared" si="12"/>
        <v>7</v>
      </c>
      <c r="B20" s="41" t="s">
        <v>95</v>
      </c>
      <c r="C20" s="41" t="s">
        <v>96</v>
      </c>
      <c r="D20" s="41" t="s">
        <v>97</v>
      </c>
      <c r="E20" s="41" t="s">
        <v>97</v>
      </c>
      <c r="F20" s="41" t="s">
        <v>98</v>
      </c>
      <c r="G20" s="91" t="s">
        <v>99</v>
      </c>
      <c r="H20" s="41"/>
      <c r="I20" s="91" t="s">
        <v>100</v>
      </c>
      <c r="J20" s="41" t="s">
        <v>95</v>
      </c>
      <c r="K20" s="91" t="s">
        <v>96</v>
      </c>
      <c r="L20" s="41" t="s">
        <v>97</v>
      </c>
      <c r="M20" s="41" t="s">
        <v>97</v>
      </c>
      <c r="N20" s="41" t="s">
        <v>98</v>
      </c>
      <c r="O20" s="91" t="s">
        <v>99</v>
      </c>
      <c r="P20" s="41"/>
      <c r="Q20" s="41" t="s">
        <v>146</v>
      </c>
      <c r="R20" s="41" t="s">
        <v>30</v>
      </c>
      <c r="S20" s="41" t="s">
        <v>28</v>
      </c>
      <c r="T20" s="41" t="s">
        <v>85</v>
      </c>
      <c r="U20" s="41" t="s">
        <v>168</v>
      </c>
      <c r="V20" s="103" t="s">
        <v>55</v>
      </c>
      <c r="W20" s="41" t="s">
        <v>61</v>
      </c>
      <c r="X20" s="41" t="s">
        <v>121</v>
      </c>
      <c r="Y20" s="41" t="s">
        <v>96</v>
      </c>
      <c r="Z20" s="41" t="s">
        <v>97</v>
      </c>
      <c r="AA20" s="41" t="s">
        <v>108</v>
      </c>
      <c r="AB20" s="41" t="s">
        <v>125</v>
      </c>
      <c r="AC20" s="91" t="s">
        <v>126</v>
      </c>
      <c r="AD20" s="41"/>
      <c r="AE20" s="91" t="s">
        <v>127</v>
      </c>
      <c r="AF20" s="91" t="s">
        <v>128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7622</v>
      </c>
      <c r="AN20" s="41">
        <v>0</v>
      </c>
      <c r="AO20" s="91" t="s">
        <v>89</v>
      </c>
      <c r="AP20" s="91" t="s">
        <v>89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7622</v>
      </c>
      <c r="AZ20" s="41">
        <v>0</v>
      </c>
      <c r="BA20" s="62">
        <f t="shared" si="2"/>
        <v>7622</v>
      </c>
      <c r="BB20" s="62">
        <f t="shared" si="3"/>
        <v>15244</v>
      </c>
      <c r="BC20" s="41" t="s">
        <v>163</v>
      </c>
      <c r="BD20" s="41"/>
      <c r="BE20" s="93">
        <v>8760</v>
      </c>
      <c r="BF20" s="41">
        <v>20</v>
      </c>
      <c r="BG20" s="91" t="s">
        <v>91</v>
      </c>
      <c r="BH20" s="91" t="s">
        <v>89</v>
      </c>
      <c r="BI20" s="108">
        <f>BB20*BG20</f>
        <v>15244</v>
      </c>
      <c r="BJ20" s="109">
        <f t="shared" si="14"/>
        <v>0</v>
      </c>
      <c r="BK20" s="64">
        <f>C4</f>
        <v>0</v>
      </c>
      <c r="BL20" s="64">
        <f>C5</f>
        <v>0</v>
      </c>
      <c r="BM20" s="65">
        <f t="shared" si="6"/>
        <v>0</v>
      </c>
      <c r="BN20" s="65">
        <f t="shared" si="7"/>
        <v>0</v>
      </c>
      <c r="BO20" s="65">
        <f t="shared" si="8"/>
        <v>0</v>
      </c>
      <c r="BP20" s="66">
        <f>E5</f>
        <v>0</v>
      </c>
      <c r="BQ20" s="66">
        <f t="shared" si="0"/>
        <v>0</v>
      </c>
      <c r="BR20" s="66">
        <v>8.7200000000000006</v>
      </c>
      <c r="BS20" s="66">
        <f>BR20*BF20</f>
        <v>174.4</v>
      </c>
      <c r="BT20" s="63">
        <v>4.2909999999999997E-2</v>
      </c>
      <c r="BU20" s="66">
        <f t="shared" si="1"/>
        <v>654.1200399999999</v>
      </c>
      <c r="BV20" s="67">
        <f t="shared" si="10"/>
        <v>828.52003999999988</v>
      </c>
      <c r="BW20" s="67">
        <f t="shared" si="13"/>
        <v>0</v>
      </c>
      <c r="BX20" s="67">
        <f t="shared" si="11"/>
        <v>828.52003999999988</v>
      </c>
    </row>
    <row r="21" spans="1:86" s="81" customFormat="1" ht="13.5" customHeight="1">
      <c r="A21" s="48">
        <f t="shared" si="12"/>
        <v>8</v>
      </c>
      <c r="B21" s="48" t="s">
        <v>95</v>
      </c>
      <c r="C21" s="48" t="s">
        <v>96</v>
      </c>
      <c r="D21" s="48" t="s">
        <v>97</v>
      </c>
      <c r="E21" s="48" t="s">
        <v>97</v>
      </c>
      <c r="F21" s="48" t="s">
        <v>98</v>
      </c>
      <c r="G21" s="92" t="s">
        <v>99</v>
      </c>
      <c r="H21" s="48"/>
      <c r="I21" s="92" t="s">
        <v>100</v>
      </c>
      <c r="J21" s="48" t="s">
        <v>95</v>
      </c>
      <c r="K21" s="92" t="s">
        <v>96</v>
      </c>
      <c r="L21" s="48" t="s">
        <v>97</v>
      </c>
      <c r="M21" s="48" t="s">
        <v>97</v>
      </c>
      <c r="N21" s="48" t="s">
        <v>98</v>
      </c>
      <c r="O21" s="92" t="s">
        <v>99</v>
      </c>
      <c r="P21" s="48"/>
      <c r="Q21" s="48" t="s">
        <v>146</v>
      </c>
      <c r="R21" s="48" t="s">
        <v>30</v>
      </c>
      <c r="S21" s="48" t="s">
        <v>28</v>
      </c>
      <c r="T21" s="48" t="s">
        <v>85</v>
      </c>
      <c r="U21" s="48" t="s">
        <v>168</v>
      </c>
      <c r="V21" s="102" t="s">
        <v>55</v>
      </c>
      <c r="W21" s="48" t="s">
        <v>61</v>
      </c>
      <c r="X21" s="48" t="s">
        <v>95</v>
      </c>
      <c r="Y21" s="48" t="s">
        <v>96</v>
      </c>
      <c r="Z21" s="48" t="s">
        <v>97</v>
      </c>
      <c r="AA21" s="48" t="s">
        <v>97</v>
      </c>
      <c r="AB21" s="48" t="s">
        <v>105</v>
      </c>
      <c r="AC21" s="92" t="s">
        <v>88</v>
      </c>
      <c r="AD21" s="48"/>
      <c r="AE21" s="92" t="s">
        <v>129</v>
      </c>
      <c r="AF21" s="92" t="s">
        <v>130</v>
      </c>
      <c r="AG21" s="48">
        <v>8513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6718</v>
      </c>
      <c r="AN21" s="48">
        <v>0</v>
      </c>
      <c r="AO21" s="92" t="s">
        <v>154</v>
      </c>
      <c r="AP21" s="92" t="s">
        <v>89</v>
      </c>
      <c r="AQ21" s="48">
        <v>11222</v>
      </c>
      <c r="AR21" s="48">
        <v>0</v>
      </c>
      <c r="AS21" s="48">
        <v>8513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8">
        <v>6718</v>
      </c>
      <c r="AZ21" s="48">
        <v>0</v>
      </c>
      <c r="BA21" s="82">
        <f t="shared" si="2"/>
        <v>26453</v>
      </c>
      <c r="BB21" s="82">
        <f t="shared" si="3"/>
        <v>41684</v>
      </c>
      <c r="BC21" s="48" t="s">
        <v>161</v>
      </c>
      <c r="BD21" s="48"/>
      <c r="BE21" s="88">
        <v>8760</v>
      </c>
      <c r="BF21" s="48">
        <v>20</v>
      </c>
      <c r="BG21" s="92" t="s">
        <v>89</v>
      </c>
      <c r="BH21" s="92" t="s">
        <v>91</v>
      </c>
      <c r="BI21" s="105">
        <f t="shared" si="4"/>
        <v>0</v>
      </c>
      <c r="BJ21" s="106">
        <f>BB21*BH21</f>
        <v>41684</v>
      </c>
      <c r="BK21" s="84">
        <f>C4</f>
        <v>0</v>
      </c>
      <c r="BL21" s="84">
        <f>C5</f>
        <v>0</v>
      </c>
      <c r="BM21" s="85">
        <f t="shared" si="6"/>
        <v>0</v>
      </c>
      <c r="BN21" s="85">
        <f t="shared" si="7"/>
        <v>0</v>
      </c>
      <c r="BO21" s="85">
        <f t="shared" si="8"/>
        <v>0</v>
      </c>
      <c r="BP21" s="86">
        <f>BP17</f>
        <v>0</v>
      </c>
      <c r="BQ21" s="86">
        <f t="shared" si="0"/>
        <v>0</v>
      </c>
      <c r="BR21" s="86">
        <f>BR17</f>
        <v>22.84</v>
      </c>
      <c r="BS21" s="86">
        <f t="shared" ref="BS21:BS26" si="15">BR21*BF21</f>
        <v>456.8</v>
      </c>
      <c r="BT21" s="100">
        <v>3.8609999999999998E-2</v>
      </c>
      <c r="BU21" s="86">
        <f t="shared" si="1"/>
        <v>1609.4192399999999</v>
      </c>
      <c r="BV21" s="87">
        <f t="shared" si="10"/>
        <v>2066.2192399999999</v>
      </c>
      <c r="BW21" s="87">
        <f t="shared" si="13"/>
        <v>0</v>
      </c>
      <c r="BX21" s="87">
        <f t="shared" si="11"/>
        <v>2066.2192399999999</v>
      </c>
    </row>
    <row r="22" spans="1:86" s="81" customFormat="1" ht="13.5" customHeight="1">
      <c r="A22" s="48">
        <f t="shared" si="12"/>
        <v>9</v>
      </c>
      <c r="B22" s="48" t="s">
        <v>95</v>
      </c>
      <c r="C22" s="48" t="s">
        <v>96</v>
      </c>
      <c r="D22" s="48" t="s">
        <v>97</v>
      </c>
      <c r="E22" s="48" t="s">
        <v>97</v>
      </c>
      <c r="F22" s="48" t="s">
        <v>98</v>
      </c>
      <c r="G22" s="92" t="s">
        <v>99</v>
      </c>
      <c r="H22" s="48"/>
      <c r="I22" s="92" t="s">
        <v>100</v>
      </c>
      <c r="J22" s="48" t="s">
        <v>95</v>
      </c>
      <c r="K22" s="92" t="s">
        <v>96</v>
      </c>
      <c r="L22" s="48" t="s">
        <v>97</v>
      </c>
      <c r="M22" s="48" t="s">
        <v>97</v>
      </c>
      <c r="N22" s="48" t="s">
        <v>98</v>
      </c>
      <c r="O22" s="92" t="s">
        <v>99</v>
      </c>
      <c r="P22" s="48"/>
      <c r="Q22" s="48" t="s">
        <v>146</v>
      </c>
      <c r="R22" s="48" t="s">
        <v>30</v>
      </c>
      <c r="S22" s="48" t="s">
        <v>28</v>
      </c>
      <c r="T22" s="48" t="s">
        <v>85</v>
      </c>
      <c r="U22" s="48" t="s">
        <v>168</v>
      </c>
      <c r="V22" s="102" t="s">
        <v>55</v>
      </c>
      <c r="W22" s="48" t="s">
        <v>61</v>
      </c>
      <c r="X22" s="48" t="s">
        <v>95</v>
      </c>
      <c r="Y22" s="48" t="s">
        <v>96</v>
      </c>
      <c r="Z22" s="48" t="s">
        <v>97</v>
      </c>
      <c r="AA22" s="48" t="s">
        <v>97</v>
      </c>
      <c r="AB22" s="48" t="s">
        <v>131</v>
      </c>
      <c r="AC22" s="92" t="s">
        <v>132</v>
      </c>
      <c r="AD22" s="48"/>
      <c r="AE22" s="92" t="s">
        <v>133</v>
      </c>
      <c r="AF22" s="92" t="s">
        <v>134</v>
      </c>
      <c r="AG22" s="48">
        <v>16225</v>
      </c>
      <c r="AH22" s="48">
        <v>0</v>
      </c>
      <c r="AI22" s="48">
        <v>1463</v>
      </c>
      <c r="AJ22" s="48">
        <v>0</v>
      </c>
      <c r="AK22" s="48">
        <v>1351</v>
      </c>
      <c r="AL22" s="48">
        <v>0</v>
      </c>
      <c r="AM22" s="48">
        <v>15093</v>
      </c>
      <c r="AN22" s="48">
        <v>0</v>
      </c>
      <c r="AO22" s="92" t="s">
        <v>155</v>
      </c>
      <c r="AP22" s="92" t="s">
        <v>89</v>
      </c>
      <c r="AQ22" s="48">
        <v>19717</v>
      </c>
      <c r="AR22" s="48">
        <v>0</v>
      </c>
      <c r="AS22" s="48">
        <v>16225</v>
      </c>
      <c r="AT22" s="48">
        <v>0</v>
      </c>
      <c r="AU22" s="48">
        <v>1463</v>
      </c>
      <c r="AV22" s="48">
        <v>0</v>
      </c>
      <c r="AW22" s="48">
        <v>1351</v>
      </c>
      <c r="AX22" s="48">
        <v>0</v>
      </c>
      <c r="AY22" s="48">
        <v>15093</v>
      </c>
      <c r="AZ22" s="48">
        <v>0</v>
      </c>
      <c r="BA22" s="82">
        <f t="shared" si="2"/>
        <v>53849</v>
      </c>
      <c r="BB22" s="82">
        <f t="shared" si="3"/>
        <v>87981</v>
      </c>
      <c r="BC22" s="48" t="s">
        <v>161</v>
      </c>
      <c r="BD22" s="48"/>
      <c r="BE22" s="88">
        <v>8760</v>
      </c>
      <c r="BF22" s="48">
        <v>20</v>
      </c>
      <c r="BG22" s="92" t="s">
        <v>89</v>
      </c>
      <c r="BH22" s="92" t="s">
        <v>91</v>
      </c>
      <c r="BI22" s="105">
        <f t="shared" si="4"/>
        <v>0</v>
      </c>
      <c r="BJ22" s="106">
        <f t="shared" ref="BJ22:BJ26" si="16">BB22*BH22</f>
        <v>87981</v>
      </c>
      <c r="BK22" s="84">
        <f>C4</f>
        <v>0</v>
      </c>
      <c r="BL22" s="84">
        <f>C5</f>
        <v>0</v>
      </c>
      <c r="BM22" s="85">
        <f t="shared" si="6"/>
        <v>0</v>
      </c>
      <c r="BN22" s="85">
        <f t="shared" si="7"/>
        <v>0</v>
      </c>
      <c r="BO22" s="85">
        <f t="shared" si="8"/>
        <v>0</v>
      </c>
      <c r="BP22" s="86">
        <f>BP21</f>
        <v>0</v>
      </c>
      <c r="BQ22" s="86">
        <f t="shared" si="0"/>
        <v>0</v>
      </c>
      <c r="BR22" s="86">
        <f>BR21</f>
        <v>22.84</v>
      </c>
      <c r="BS22" s="86">
        <f t="shared" si="15"/>
        <v>456.8</v>
      </c>
      <c r="BT22" s="100">
        <v>3.8609999999999998E-2</v>
      </c>
      <c r="BU22" s="87">
        <f t="shared" si="1"/>
        <v>3396.94641</v>
      </c>
      <c r="BV22" s="87">
        <f t="shared" si="10"/>
        <v>3853.7464100000002</v>
      </c>
      <c r="BW22" s="87">
        <f t="shared" si="13"/>
        <v>0</v>
      </c>
      <c r="BX22" s="87">
        <f t="shared" si="11"/>
        <v>3853.7464100000002</v>
      </c>
    </row>
    <row r="23" spans="1:86" s="81" customFormat="1" ht="13.5" customHeight="1">
      <c r="A23" s="48">
        <f t="shared" si="12"/>
        <v>10</v>
      </c>
      <c r="B23" s="48" t="s">
        <v>95</v>
      </c>
      <c r="C23" s="48" t="s">
        <v>96</v>
      </c>
      <c r="D23" s="48" t="s">
        <v>97</v>
      </c>
      <c r="E23" s="48" t="s">
        <v>97</v>
      </c>
      <c r="F23" s="48" t="s">
        <v>98</v>
      </c>
      <c r="G23" s="92" t="s">
        <v>99</v>
      </c>
      <c r="H23" s="48"/>
      <c r="I23" s="92" t="s">
        <v>100</v>
      </c>
      <c r="J23" s="48" t="s">
        <v>95</v>
      </c>
      <c r="K23" s="92" t="s">
        <v>96</v>
      </c>
      <c r="L23" s="48" t="s">
        <v>97</v>
      </c>
      <c r="M23" s="48" t="s">
        <v>97</v>
      </c>
      <c r="N23" s="48" t="s">
        <v>98</v>
      </c>
      <c r="O23" s="92" t="s">
        <v>99</v>
      </c>
      <c r="P23" s="48"/>
      <c r="Q23" s="48" t="s">
        <v>146</v>
      </c>
      <c r="R23" s="48" t="s">
        <v>30</v>
      </c>
      <c r="S23" s="48" t="s">
        <v>28</v>
      </c>
      <c r="T23" s="48" t="s">
        <v>85</v>
      </c>
      <c r="U23" s="48" t="s">
        <v>168</v>
      </c>
      <c r="V23" s="102" t="s">
        <v>55</v>
      </c>
      <c r="W23" s="48" t="s">
        <v>61</v>
      </c>
      <c r="X23" s="48" t="s">
        <v>135</v>
      </c>
      <c r="Y23" s="48" t="s">
        <v>96</v>
      </c>
      <c r="Z23" s="48" t="s">
        <v>97</v>
      </c>
      <c r="AA23" s="48" t="s">
        <v>136</v>
      </c>
      <c r="AB23" s="48" t="s">
        <v>137</v>
      </c>
      <c r="AC23" s="92" t="s">
        <v>138</v>
      </c>
      <c r="AD23" s="48"/>
      <c r="AE23" s="92" t="s">
        <v>166</v>
      </c>
      <c r="AF23" s="92" t="s">
        <v>139</v>
      </c>
      <c r="AG23" s="48">
        <v>8796</v>
      </c>
      <c r="AH23" s="48">
        <v>0</v>
      </c>
      <c r="AI23" s="48">
        <v>732</v>
      </c>
      <c r="AJ23" s="48">
        <v>0</v>
      </c>
      <c r="AK23" s="48">
        <v>428</v>
      </c>
      <c r="AL23" s="48">
        <v>0</v>
      </c>
      <c r="AM23" s="48">
        <v>6095</v>
      </c>
      <c r="AN23" s="48">
        <v>0</v>
      </c>
      <c r="AO23" s="92" t="s">
        <v>156</v>
      </c>
      <c r="AP23" s="92" t="s">
        <v>89</v>
      </c>
      <c r="AQ23" s="48">
        <v>10614</v>
      </c>
      <c r="AR23" s="48">
        <v>0</v>
      </c>
      <c r="AS23" s="48">
        <v>8796</v>
      </c>
      <c r="AT23" s="48">
        <v>0</v>
      </c>
      <c r="AU23" s="48">
        <v>732</v>
      </c>
      <c r="AV23" s="48">
        <v>0</v>
      </c>
      <c r="AW23" s="48">
        <v>428</v>
      </c>
      <c r="AX23" s="48">
        <v>0</v>
      </c>
      <c r="AY23" s="48">
        <v>6095</v>
      </c>
      <c r="AZ23" s="48">
        <v>0</v>
      </c>
      <c r="BA23" s="82">
        <f t="shared" si="2"/>
        <v>26665</v>
      </c>
      <c r="BB23" s="82">
        <f t="shared" si="3"/>
        <v>42716</v>
      </c>
      <c r="BC23" s="48" t="s">
        <v>161</v>
      </c>
      <c r="BD23" s="48"/>
      <c r="BE23" s="88">
        <v>8760</v>
      </c>
      <c r="BF23" s="48">
        <v>20</v>
      </c>
      <c r="BG23" s="92" t="s">
        <v>89</v>
      </c>
      <c r="BH23" s="92" t="s">
        <v>91</v>
      </c>
      <c r="BI23" s="105">
        <f t="shared" si="4"/>
        <v>0</v>
      </c>
      <c r="BJ23" s="106">
        <f t="shared" si="16"/>
        <v>42716</v>
      </c>
      <c r="BK23" s="84">
        <f>C4</f>
        <v>0</v>
      </c>
      <c r="BL23" s="84">
        <f>C5</f>
        <v>0</v>
      </c>
      <c r="BM23" s="85">
        <f t="shared" ref="BM23" si="17">BI23*BK23</f>
        <v>0</v>
      </c>
      <c r="BN23" s="85">
        <f t="shared" ref="BN23:BN25" si="18">BJ23*BL23</f>
        <v>0</v>
      </c>
      <c r="BO23" s="85">
        <f t="shared" si="8"/>
        <v>0</v>
      </c>
      <c r="BP23" s="86">
        <f t="shared" ref="BP23:BP26" si="19">BP22</f>
        <v>0</v>
      </c>
      <c r="BQ23" s="86">
        <f t="shared" si="0"/>
        <v>0</v>
      </c>
      <c r="BR23" s="86">
        <f t="shared" ref="BR23:BR26" si="20">BR22</f>
        <v>22.84</v>
      </c>
      <c r="BS23" s="86">
        <f t="shared" si="15"/>
        <v>456.8</v>
      </c>
      <c r="BT23" s="100">
        <v>3.8609999999999998E-2</v>
      </c>
      <c r="BU23" s="86">
        <f t="shared" ref="BU23" si="21">BT23*BB23</f>
        <v>1649.26476</v>
      </c>
      <c r="BV23" s="87">
        <f t="shared" ref="BV23" si="22">BU23+BS23+BQ23+BO23</f>
        <v>2106.0647600000002</v>
      </c>
      <c r="BW23" s="87">
        <f t="shared" ref="BW23" si="23">BV23*0</f>
        <v>0</v>
      </c>
      <c r="BX23" s="87">
        <f t="shared" ref="BX23" si="24">BW23+BV23</f>
        <v>2106.0647600000002</v>
      </c>
    </row>
    <row r="24" spans="1:86" s="81" customFormat="1" ht="13.5" customHeight="1">
      <c r="A24" s="48">
        <f t="shared" si="12"/>
        <v>11</v>
      </c>
      <c r="B24" s="48" t="s">
        <v>95</v>
      </c>
      <c r="C24" s="48" t="s">
        <v>96</v>
      </c>
      <c r="D24" s="48" t="s">
        <v>97</v>
      </c>
      <c r="E24" s="48" t="s">
        <v>97</v>
      </c>
      <c r="F24" s="48" t="s">
        <v>98</v>
      </c>
      <c r="G24" s="92" t="s">
        <v>99</v>
      </c>
      <c r="H24" s="48"/>
      <c r="I24" s="92" t="s">
        <v>100</v>
      </c>
      <c r="J24" s="48" t="s">
        <v>95</v>
      </c>
      <c r="K24" s="92" t="s">
        <v>96</v>
      </c>
      <c r="L24" s="48" t="s">
        <v>97</v>
      </c>
      <c r="M24" s="48" t="s">
        <v>97</v>
      </c>
      <c r="N24" s="48" t="s">
        <v>98</v>
      </c>
      <c r="O24" s="92" t="s">
        <v>99</v>
      </c>
      <c r="P24" s="48"/>
      <c r="Q24" s="48" t="s">
        <v>146</v>
      </c>
      <c r="R24" s="48" t="s">
        <v>30</v>
      </c>
      <c r="S24" s="48" t="s">
        <v>28</v>
      </c>
      <c r="T24" s="48" t="s">
        <v>85</v>
      </c>
      <c r="U24" s="48" t="s">
        <v>168</v>
      </c>
      <c r="V24" s="102" t="s">
        <v>55</v>
      </c>
      <c r="W24" s="48" t="s">
        <v>61</v>
      </c>
      <c r="X24" s="48" t="s">
        <v>95</v>
      </c>
      <c r="Y24" s="48" t="s">
        <v>96</v>
      </c>
      <c r="Z24" s="48" t="s">
        <v>97</v>
      </c>
      <c r="AA24" s="48" t="s">
        <v>97</v>
      </c>
      <c r="AB24" s="48" t="s">
        <v>105</v>
      </c>
      <c r="AC24" s="92" t="s">
        <v>140</v>
      </c>
      <c r="AD24" s="48"/>
      <c r="AE24" s="92" t="s">
        <v>141</v>
      </c>
      <c r="AF24" s="92" t="s">
        <v>142</v>
      </c>
      <c r="AG24" s="48">
        <v>15717</v>
      </c>
      <c r="AH24" s="48">
        <v>0</v>
      </c>
      <c r="AI24" s="48">
        <v>4029</v>
      </c>
      <c r="AJ24" s="48">
        <v>0</v>
      </c>
      <c r="AK24" s="48">
        <v>3043</v>
      </c>
      <c r="AL24" s="48">
        <v>0</v>
      </c>
      <c r="AM24" s="48">
        <v>11678</v>
      </c>
      <c r="AN24" s="48">
        <v>0</v>
      </c>
      <c r="AO24" s="92" t="s">
        <v>157</v>
      </c>
      <c r="AP24" s="92" t="s">
        <v>89</v>
      </c>
      <c r="AQ24" s="48">
        <v>16179</v>
      </c>
      <c r="AR24" s="48">
        <v>0</v>
      </c>
      <c r="AS24" s="48">
        <v>15717</v>
      </c>
      <c r="AT24" s="48">
        <v>0</v>
      </c>
      <c r="AU24" s="48">
        <v>4029</v>
      </c>
      <c r="AV24" s="48">
        <v>0</v>
      </c>
      <c r="AW24" s="48">
        <v>3043</v>
      </c>
      <c r="AX24" s="48">
        <v>0</v>
      </c>
      <c r="AY24" s="48">
        <v>11678</v>
      </c>
      <c r="AZ24" s="48">
        <v>0</v>
      </c>
      <c r="BA24" s="82">
        <f t="shared" si="2"/>
        <v>50646</v>
      </c>
      <c r="BB24" s="82">
        <f t="shared" si="3"/>
        <v>85113</v>
      </c>
      <c r="BC24" s="48" t="s">
        <v>161</v>
      </c>
      <c r="BD24" s="48"/>
      <c r="BE24" s="88">
        <v>8760</v>
      </c>
      <c r="BF24" s="48">
        <v>20</v>
      </c>
      <c r="BG24" s="92" t="s">
        <v>89</v>
      </c>
      <c r="BH24" s="92" t="s">
        <v>91</v>
      </c>
      <c r="BI24" s="105">
        <f t="shared" si="4"/>
        <v>0</v>
      </c>
      <c r="BJ24" s="106">
        <f t="shared" si="16"/>
        <v>85113</v>
      </c>
      <c r="BK24" s="84">
        <f>C4</f>
        <v>0</v>
      </c>
      <c r="BL24" s="84">
        <f>C5</f>
        <v>0</v>
      </c>
      <c r="BM24" s="85">
        <f t="shared" si="6"/>
        <v>0</v>
      </c>
      <c r="BN24" s="85">
        <f t="shared" si="18"/>
        <v>0</v>
      </c>
      <c r="BO24" s="85">
        <f t="shared" ref="BO24:BO25" si="25">SUM(BM24:BN24)</f>
        <v>0</v>
      </c>
      <c r="BP24" s="86">
        <f t="shared" si="19"/>
        <v>0</v>
      </c>
      <c r="BQ24" s="86">
        <f t="shared" ref="BQ24:BQ25" si="26">BP24*BF24</f>
        <v>0</v>
      </c>
      <c r="BR24" s="86">
        <f t="shared" si="20"/>
        <v>22.84</v>
      </c>
      <c r="BS24" s="86">
        <f t="shared" si="15"/>
        <v>456.8</v>
      </c>
      <c r="BT24" s="100">
        <v>3.8609999999999998E-2</v>
      </c>
      <c r="BU24" s="86">
        <f t="shared" ref="BU24:BU25" si="27">BT24*BB24</f>
        <v>3286.2129299999997</v>
      </c>
      <c r="BV24" s="87">
        <f t="shared" ref="BV24:BV25" si="28">BU24+BS24+BQ24+BO24</f>
        <v>3743.0129299999999</v>
      </c>
      <c r="BW24" s="87">
        <f t="shared" ref="BW24:BW25" si="29">BV24*0</f>
        <v>0</v>
      </c>
      <c r="BX24" s="87">
        <f t="shared" ref="BX24:BX25" si="30">BW24+BV24</f>
        <v>3743.0129299999999</v>
      </c>
    </row>
    <row r="25" spans="1:86" s="81" customFormat="1" ht="13.5" customHeight="1">
      <c r="A25" s="48">
        <f t="shared" si="12"/>
        <v>12</v>
      </c>
      <c r="B25" s="48" t="s">
        <v>95</v>
      </c>
      <c r="C25" s="48" t="s">
        <v>96</v>
      </c>
      <c r="D25" s="48" t="s">
        <v>97</v>
      </c>
      <c r="E25" s="48" t="s">
        <v>97</v>
      </c>
      <c r="F25" s="48" t="s">
        <v>98</v>
      </c>
      <c r="G25" s="92" t="s">
        <v>99</v>
      </c>
      <c r="H25" s="48"/>
      <c r="I25" s="92" t="s">
        <v>100</v>
      </c>
      <c r="J25" s="48" t="s">
        <v>95</v>
      </c>
      <c r="K25" s="92" t="s">
        <v>96</v>
      </c>
      <c r="L25" s="48" t="s">
        <v>97</v>
      </c>
      <c r="M25" s="48" t="s">
        <v>97</v>
      </c>
      <c r="N25" s="48" t="s">
        <v>98</v>
      </c>
      <c r="O25" s="92" t="s">
        <v>99</v>
      </c>
      <c r="P25" s="48"/>
      <c r="Q25" s="48" t="s">
        <v>146</v>
      </c>
      <c r="R25" s="48" t="s">
        <v>30</v>
      </c>
      <c r="S25" s="48" t="s">
        <v>28</v>
      </c>
      <c r="T25" s="48" t="s">
        <v>85</v>
      </c>
      <c r="U25" s="48" t="s">
        <v>168</v>
      </c>
      <c r="V25" s="102" t="s">
        <v>55</v>
      </c>
      <c r="W25" s="48" t="s">
        <v>61</v>
      </c>
      <c r="X25" s="48" t="s">
        <v>121</v>
      </c>
      <c r="Y25" s="48" t="s">
        <v>96</v>
      </c>
      <c r="Z25" s="48" t="s">
        <v>97</v>
      </c>
      <c r="AA25" s="48" t="s">
        <v>108</v>
      </c>
      <c r="AB25" s="48" t="s">
        <v>125</v>
      </c>
      <c r="AC25" s="92" t="s">
        <v>91</v>
      </c>
      <c r="AD25" s="48"/>
      <c r="AE25" s="92" t="s">
        <v>143</v>
      </c>
      <c r="AF25" s="92" t="s">
        <v>144</v>
      </c>
      <c r="AG25" s="48">
        <v>14783</v>
      </c>
      <c r="AH25" s="48">
        <v>0</v>
      </c>
      <c r="AI25" s="48">
        <v>0</v>
      </c>
      <c r="AJ25" s="48">
        <v>0</v>
      </c>
      <c r="AK25" s="48">
        <v>22</v>
      </c>
      <c r="AL25" s="48">
        <v>5389</v>
      </c>
      <c r="AM25" s="48">
        <v>10340</v>
      </c>
      <c r="AN25" s="48">
        <v>0</v>
      </c>
      <c r="AO25" s="92" t="s">
        <v>158</v>
      </c>
      <c r="AP25" s="92" t="s">
        <v>89</v>
      </c>
      <c r="AQ25" s="48">
        <v>28141</v>
      </c>
      <c r="AR25" s="48">
        <v>0</v>
      </c>
      <c r="AS25" s="48">
        <v>14783</v>
      </c>
      <c r="AT25" s="48">
        <v>0</v>
      </c>
      <c r="AU25" s="48">
        <v>0</v>
      </c>
      <c r="AV25" s="48">
        <v>0</v>
      </c>
      <c r="AW25" s="48">
        <v>22</v>
      </c>
      <c r="AX25" s="48">
        <v>5389</v>
      </c>
      <c r="AY25" s="48">
        <v>10340</v>
      </c>
      <c r="AZ25" s="48">
        <v>0</v>
      </c>
      <c r="BA25" s="82">
        <f t="shared" si="2"/>
        <v>58675</v>
      </c>
      <c r="BB25" s="82">
        <f t="shared" si="3"/>
        <v>89209</v>
      </c>
      <c r="BC25" s="48" t="s">
        <v>161</v>
      </c>
      <c r="BD25" s="48"/>
      <c r="BE25" s="88">
        <v>8760</v>
      </c>
      <c r="BF25" s="48">
        <v>20</v>
      </c>
      <c r="BG25" s="92" t="s">
        <v>89</v>
      </c>
      <c r="BH25" s="92" t="s">
        <v>91</v>
      </c>
      <c r="BI25" s="105">
        <f t="shared" si="4"/>
        <v>0</v>
      </c>
      <c r="BJ25" s="106">
        <f t="shared" si="16"/>
        <v>89209</v>
      </c>
      <c r="BK25" s="84">
        <f>C4</f>
        <v>0</v>
      </c>
      <c r="BL25" s="84">
        <f>C5</f>
        <v>0</v>
      </c>
      <c r="BM25" s="85">
        <f t="shared" ref="BM25" si="31">BI25*BK25</f>
        <v>0</v>
      </c>
      <c r="BN25" s="85">
        <f t="shared" si="18"/>
        <v>0</v>
      </c>
      <c r="BO25" s="85">
        <f t="shared" si="25"/>
        <v>0</v>
      </c>
      <c r="BP25" s="86">
        <f t="shared" si="19"/>
        <v>0</v>
      </c>
      <c r="BQ25" s="86">
        <f t="shared" si="26"/>
        <v>0</v>
      </c>
      <c r="BR25" s="86">
        <f t="shared" si="20"/>
        <v>22.84</v>
      </c>
      <c r="BS25" s="86">
        <f t="shared" si="15"/>
        <v>456.8</v>
      </c>
      <c r="BT25" s="100">
        <v>3.8609999999999998E-2</v>
      </c>
      <c r="BU25" s="86">
        <f t="shared" si="27"/>
        <v>3444.3594899999998</v>
      </c>
      <c r="BV25" s="87">
        <f t="shared" si="28"/>
        <v>3901.15949</v>
      </c>
      <c r="BW25" s="87">
        <f t="shared" si="29"/>
        <v>0</v>
      </c>
      <c r="BX25" s="87">
        <f t="shared" si="30"/>
        <v>3901.15949</v>
      </c>
    </row>
    <row r="26" spans="1:86" s="81" customFormat="1" ht="13.5" customHeight="1">
      <c r="A26" s="48">
        <f t="shared" si="12"/>
        <v>13</v>
      </c>
      <c r="B26" s="48" t="s">
        <v>95</v>
      </c>
      <c r="C26" s="48" t="s">
        <v>96</v>
      </c>
      <c r="D26" s="48" t="s">
        <v>97</v>
      </c>
      <c r="E26" s="48" t="s">
        <v>97</v>
      </c>
      <c r="F26" s="48" t="s">
        <v>98</v>
      </c>
      <c r="G26" s="92" t="s">
        <v>99</v>
      </c>
      <c r="H26" s="48"/>
      <c r="I26" s="92" t="s">
        <v>100</v>
      </c>
      <c r="J26" s="48" t="s">
        <v>95</v>
      </c>
      <c r="K26" s="92" t="s">
        <v>96</v>
      </c>
      <c r="L26" s="48" t="s">
        <v>97</v>
      </c>
      <c r="M26" s="48" t="s">
        <v>97</v>
      </c>
      <c r="N26" s="48" t="s">
        <v>98</v>
      </c>
      <c r="O26" s="92" t="s">
        <v>99</v>
      </c>
      <c r="P26" s="48"/>
      <c r="Q26" s="48" t="s">
        <v>146</v>
      </c>
      <c r="R26" s="48" t="s">
        <v>30</v>
      </c>
      <c r="S26" s="48" t="s">
        <v>28</v>
      </c>
      <c r="T26" s="48" t="s">
        <v>85</v>
      </c>
      <c r="U26" s="48" t="s">
        <v>168</v>
      </c>
      <c r="V26" s="102" t="s">
        <v>55</v>
      </c>
      <c r="W26" s="48" t="s">
        <v>61</v>
      </c>
      <c r="X26" s="48" t="s">
        <v>95</v>
      </c>
      <c r="Y26" s="48" t="s">
        <v>96</v>
      </c>
      <c r="Z26" s="48" t="s">
        <v>97</v>
      </c>
      <c r="AA26" s="48" t="s">
        <v>97</v>
      </c>
      <c r="AB26" s="48" t="s">
        <v>109</v>
      </c>
      <c r="AC26" s="92" t="s">
        <v>122</v>
      </c>
      <c r="AD26" s="48"/>
      <c r="AE26" s="92" t="s">
        <v>167</v>
      </c>
      <c r="AF26" s="92" t="s">
        <v>145</v>
      </c>
      <c r="AG26" s="48">
        <v>5341</v>
      </c>
      <c r="AH26" s="48">
        <v>0</v>
      </c>
      <c r="AI26" s="48">
        <v>630</v>
      </c>
      <c r="AJ26" s="48">
        <v>0</v>
      </c>
      <c r="AK26" s="48">
        <v>0</v>
      </c>
      <c r="AL26" s="48">
        <v>0</v>
      </c>
      <c r="AM26" s="48">
        <v>3570</v>
      </c>
      <c r="AN26" s="48">
        <v>0</v>
      </c>
      <c r="AO26" s="92" t="s">
        <v>159</v>
      </c>
      <c r="AP26" s="92" t="s">
        <v>89</v>
      </c>
      <c r="AQ26" s="48">
        <v>6467</v>
      </c>
      <c r="AR26" s="48">
        <v>0</v>
      </c>
      <c r="AS26" s="48">
        <v>5341</v>
      </c>
      <c r="AT26" s="48">
        <v>0</v>
      </c>
      <c r="AU26" s="48">
        <v>630</v>
      </c>
      <c r="AV26" s="48">
        <v>0</v>
      </c>
      <c r="AW26" s="48">
        <v>0</v>
      </c>
      <c r="AX26" s="48">
        <v>0</v>
      </c>
      <c r="AY26" s="48">
        <v>3570</v>
      </c>
      <c r="AZ26" s="48">
        <v>0</v>
      </c>
      <c r="BA26" s="82">
        <f t="shared" si="2"/>
        <v>16008</v>
      </c>
      <c r="BB26" s="82">
        <f t="shared" si="3"/>
        <v>25549</v>
      </c>
      <c r="BC26" s="48" t="s">
        <v>161</v>
      </c>
      <c r="BD26" s="48"/>
      <c r="BE26" s="88">
        <v>8760</v>
      </c>
      <c r="BF26" s="48">
        <v>20</v>
      </c>
      <c r="BG26" s="92" t="s">
        <v>89</v>
      </c>
      <c r="BH26" s="92" t="s">
        <v>91</v>
      </c>
      <c r="BI26" s="105">
        <f t="shared" si="4"/>
        <v>0</v>
      </c>
      <c r="BJ26" s="106">
        <f t="shared" si="16"/>
        <v>25549</v>
      </c>
      <c r="BK26" s="84">
        <f>C4</f>
        <v>0</v>
      </c>
      <c r="BL26" s="84">
        <f>C5</f>
        <v>0</v>
      </c>
      <c r="BM26" s="85">
        <f t="shared" si="6"/>
        <v>0</v>
      </c>
      <c r="BN26" s="85">
        <f t="shared" ref="BN26" si="32">BJ26*BL26</f>
        <v>0</v>
      </c>
      <c r="BO26" s="85">
        <f t="shared" ref="BO26" si="33">SUM(BM26:BN26)</f>
        <v>0</v>
      </c>
      <c r="BP26" s="86">
        <f t="shared" si="19"/>
        <v>0</v>
      </c>
      <c r="BQ26" s="86">
        <f t="shared" ref="BQ26" si="34">BP26*BF26</f>
        <v>0</v>
      </c>
      <c r="BR26" s="86">
        <f t="shared" si="20"/>
        <v>22.84</v>
      </c>
      <c r="BS26" s="86">
        <f t="shared" si="15"/>
        <v>456.8</v>
      </c>
      <c r="BT26" s="100">
        <v>3.8609999999999998E-2</v>
      </c>
      <c r="BU26" s="86">
        <f t="shared" ref="BU26" si="35">BT26*BB26</f>
        <v>986.44688999999994</v>
      </c>
      <c r="BV26" s="87">
        <f t="shared" ref="BV26" si="36">BU26+BS26+BQ26+BO26</f>
        <v>1443.2468899999999</v>
      </c>
      <c r="BW26" s="87">
        <f t="shared" ref="BW26" si="37">BV26*0</f>
        <v>0</v>
      </c>
      <c r="BX26" s="87">
        <f t="shared" ref="BX26" si="38">BW26+BV26</f>
        <v>1443.2468899999999</v>
      </c>
    </row>
    <row r="27" spans="1:86" s="61" customFormat="1" ht="13.5" customHeight="1">
      <c r="A27" s="68"/>
      <c r="B27" s="68"/>
      <c r="C27" s="68"/>
      <c r="D27" s="68"/>
      <c r="E27" s="68"/>
      <c r="F27" s="68"/>
      <c r="G27" s="69"/>
      <c r="H27" s="68"/>
      <c r="I27" s="70"/>
      <c r="K27" s="68"/>
      <c r="O27" s="94"/>
      <c r="V27" s="68"/>
      <c r="Y27" s="68"/>
      <c r="AC27" s="94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BA27" s="61">
        <f>SUM(BA14:BA26)</f>
        <v>503853</v>
      </c>
      <c r="BB27" s="96">
        <f>SUM(BB14:BB26)</f>
        <v>827688</v>
      </c>
      <c r="BS27" s="97"/>
      <c r="BT27" s="97"/>
      <c r="BU27" s="98"/>
      <c r="BV27" s="98">
        <f>SUM(BV14:BV26)</f>
        <v>39377.25763</v>
      </c>
      <c r="BW27" s="98">
        <f>SUM(BW14:BW26)</f>
        <v>0</v>
      </c>
      <c r="BX27" s="99">
        <f>SUM(BX14:BX26)</f>
        <v>39377.25763</v>
      </c>
    </row>
    <row r="28" spans="1:86">
      <c r="A28" s="68"/>
      <c r="B28" s="68"/>
      <c r="C28" s="68"/>
      <c r="D28" s="68"/>
      <c r="E28" s="68"/>
      <c r="F28" s="68"/>
      <c r="G28" s="69"/>
      <c r="H28" s="68"/>
      <c r="I28" s="70"/>
      <c r="K28" s="71"/>
      <c r="V28" s="71"/>
      <c r="Y28" s="71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BB28" s="73"/>
      <c r="BS28" s="74"/>
      <c r="BT28" s="74"/>
      <c r="BU28" s="75"/>
      <c r="BV28" s="75"/>
      <c r="BW28" s="75"/>
    </row>
    <row r="29" spans="1:86">
      <c r="B29" s="76" t="s">
        <v>48</v>
      </c>
      <c r="C29" s="77"/>
      <c r="D29" s="77"/>
      <c r="E29" s="77"/>
      <c r="F29" s="77"/>
      <c r="G29" s="77"/>
      <c r="H29" s="77"/>
      <c r="I29" s="77"/>
      <c r="J29" s="77"/>
      <c r="O29" s="20"/>
      <c r="AC29" s="20"/>
      <c r="BE29" s="78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78"/>
      <c r="BV29" s="78"/>
      <c r="BW29" s="78"/>
      <c r="BX29" s="78"/>
      <c r="BY29" s="61"/>
      <c r="BZ29" s="61"/>
      <c r="CA29" s="61"/>
      <c r="CB29" s="61"/>
      <c r="CC29" s="61"/>
      <c r="CD29" s="61"/>
      <c r="CE29" s="61"/>
      <c r="CF29" s="61"/>
      <c r="CG29" s="61"/>
      <c r="CH29" s="61"/>
    </row>
    <row r="30" spans="1:86">
      <c r="B30" s="76" t="s">
        <v>94</v>
      </c>
      <c r="C30" s="77"/>
      <c r="D30" s="77"/>
      <c r="E30" s="77"/>
      <c r="F30" s="77"/>
      <c r="G30" s="77"/>
      <c r="H30" s="77"/>
      <c r="I30" s="77"/>
      <c r="J30" s="77"/>
      <c r="O30" s="20"/>
      <c r="AC30" s="20"/>
      <c r="BE30" s="78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78"/>
      <c r="BV30" s="78"/>
      <c r="BW30" s="78"/>
      <c r="BX30" s="78"/>
      <c r="BY30" s="61"/>
      <c r="BZ30" s="61"/>
      <c r="CA30" s="61"/>
      <c r="CB30" s="61"/>
      <c r="CC30" s="61"/>
      <c r="CD30" s="61"/>
      <c r="CE30" s="61"/>
      <c r="CF30" s="61"/>
      <c r="CG30" s="61"/>
      <c r="CH30" s="61"/>
    </row>
    <row r="31" spans="1:86">
      <c r="B31" s="76" t="s">
        <v>83</v>
      </c>
      <c r="C31" s="77"/>
      <c r="D31" s="77"/>
      <c r="E31" s="77"/>
      <c r="F31" s="77"/>
      <c r="G31" s="77"/>
      <c r="H31" s="77"/>
      <c r="I31" s="77"/>
      <c r="J31" s="77"/>
      <c r="O31" s="20"/>
      <c r="AC31" s="20"/>
      <c r="BE31" s="78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</row>
    <row r="32" spans="1:86">
      <c r="BK32" s="104"/>
      <c r="BL32" s="79"/>
      <c r="BM32" s="79"/>
      <c r="BN32" s="79"/>
    </row>
  </sheetData>
  <mergeCells count="7">
    <mergeCell ref="D4:D5"/>
    <mergeCell ref="B10:I10"/>
    <mergeCell ref="AO12:AZ12"/>
    <mergeCell ref="B12:I12"/>
    <mergeCell ref="J12:P12"/>
    <mergeCell ref="Q12:W12"/>
    <mergeCell ref="X12:AF12"/>
  </mergeCell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4"/>
  <sheetViews>
    <sheetView workbookViewId="0">
      <selection activeCell="L10" sqref="L10"/>
    </sheetView>
  </sheetViews>
  <sheetFormatPr defaultColWidth="9" defaultRowHeight="11.25"/>
  <cols>
    <col min="1" max="1" width="2.125" style="5" customWidth="1"/>
    <col min="2" max="2" width="14.25" style="5" customWidth="1"/>
    <col min="3" max="3" width="17.875" style="5" customWidth="1"/>
    <col min="4" max="4" width="8.25" style="5" customWidth="1"/>
    <col min="5" max="5" width="9.125" style="5" customWidth="1"/>
    <col min="6" max="6" width="8.375" style="5" customWidth="1"/>
    <col min="7" max="7" width="10.5" style="5" customWidth="1"/>
    <col min="8" max="8" width="9.25" style="5" customWidth="1"/>
    <col min="9" max="9" width="10.25" style="5" customWidth="1"/>
    <col min="10" max="16384" width="9" style="5"/>
  </cols>
  <sheetData>
    <row r="1" spans="1:11">
      <c r="B1" s="8" t="s">
        <v>84</v>
      </c>
    </row>
    <row r="2" spans="1:11" s="6" customFormat="1" ht="67.5">
      <c r="A2" s="2" t="s">
        <v>29</v>
      </c>
      <c r="B2" s="9" t="s">
        <v>40</v>
      </c>
      <c r="C2" s="9" t="s">
        <v>41</v>
      </c>
      <c r="D2" s="15" t="s">
        <v>22</v>
      </c>
      <c r="E2" s="16" t="s">
        <v>57</v>
      </c>
      <c r="F2" s="16" t="s">
        <v>34</v>
      </c>
      <c r="G2" s="3" t="s">
        <v>35</v>
      </c>
      <c r="H2" s="3" t="s">
        <v>39</v>
      </c>
      <c r="I2" s="4" t="s">
        <v>31</v>
      </c>
    </row>
    <row r="3" spans="1:11" ht="13.5" customHeight="1">
      <c r="A3" s="1">
        <v>1</v>
      </c>
      <c r="B3" s="101" t="str">
        <f>'Wykaz ppg'!X14</f>
        <v>Zespół Szkolno-Przedszkolny</v>
      </c>
      <c r="C3" s="14" t="str">
        <f>'Wykaz ppg'!AE14</f>
        <v>8018590365500006807707</v>
      </c>
      <c r="D3" s="1">
        <f>'Wykaz ppg'!BB14</f>
        <v>115125</v>
      </c>
      <c r="E3" s="10">
        <f>'Wykaz ppg'!BO14</f>
        <v>0</v>
      </c>
      <c r="F3" s="10">
        <f>'Wykaz ppg'!BQ14</f>
        <v>0</v>
      </c>
      <c r="G3" s="10">
        <f>'Wykaz ppg'!BS14</f>
        <v>456.8</v>
      </c>
      <c r="H3" s="10">
        <f>'Wykaz ppg'!BU14</f>
        <v>4444.9762499999997</v>
      </c>
      <c r="I3" s="11">
        <f t="shared" ref="I3" si="0">H3+G3+F3+E3</f>
        <v>4901.7762499999999</v>
      </c>
      <c r="K3" s="19"/>
    </row>
    <row r="4" spans="1:11" ht="13.5" customHeight="1">
      <c r="A4" s="1">
        <f>A3+1</f>
        <v>2</v>
      </c>
      <c r="B4" s="101" t="str">
        <f>'Wykaz ppg'!X15</f>
        <v>Zespół Szkolno-Przedszkolny w Ciasnej</v>
      </c>
      <c r="C4" s="14" t="str">
        <f>'Wykaz ppg'!AE15</f>
        <v>8018590365500007317861</v>
      </c>
      <c r="D4" s="1">
        <f>'Wykaz ppg'!BB15</f>
        <v>68505</v>
      </c>
      <c r="E4" s="10">
        <f>'Wykaz ppg'!BO15</f>
        <v>0</v>
      </c>
      <c r="F4" s="10">
        <f>'Wykaz ppg'!BQ15</f>
        <v>0</v>
      </c>
      <c r="G4" s="10">
        <f>'Wykaz ppg'!BS15</f>
        <v>456.8</v>
      </c>
      <c r="H4" s="10">
        <f>'Wykaz ppg'!BU15</f>
        <v>2644.9780499999997</v>
      </c>
      <c r="I4" s="11">
        <f t="shared" ref="I4:I15" si="1">H4+G4+F4+E4</f>
        <v>3101.7780499999999</v>
      </c>
      <c r="K4" s="19"/>
    </row>
    <row r="5" spans="1:11" ht="13.5" customHeight="1">
      <c r="A5" s="1">
        <f t="shared" ref="A5:A12" si="2">A4+1</f>
        <v>3</v>
      </c>
      <c r="B5" s="101" t="str">
        <f>'Wykaz ppg'!X16</f>
        <v>Szkoła Podstawowa w Zborowskiem</v>
      </c>
      <c r="C5" s="14" t="str">
        <f>'Wykaz ppg'!AE16</f>
        <v>8018590365500018266899</v>
      </c>
      <c r="D5" s="1">
        <f>'Wykaz ppg'!BB16</f>
        <v>23327</v>
      </c>
      <c r="E5" s="10">
        <f>'Wykaz ppg'!BO16</f>
        <v>0</v>
      </c>
      <c r="F5" s="10">
        <f>'Wykaz ppg'!BQ16</f>
        <v>0</v>
      </c>
      <c r="G5" s="10">
        <f>'Wykaz ppg'!BS16</f>
        <v>456.8</v>
      </c>
      <c r="H5" s="10">
        <f>'Wykaz ppg'!BU16</f>
        <v>900.65546999999992</v>
      </c>
      <c r="I5" s="11">
        <f t="shared" si="1"/>
        <v>1357.4554699999999</v>
      </c>
      <c r="K5" s="19"/>
    </row>
    <row r="6" spans="1:11" ht="13.5" customHeight="1">
      <c r="A6" s="1">
        <f t="shared" si="2"/>
        <v>4</v>
      </c>
      <c r="B6" s="101" t="str">
        <f>'Wykaz ppg'!X17</f>
        <v>Szkoła Podstawowa w Zborowskiem</v>
      </c>
      <c r="C6" s="14" t="str">
        <f>'Wykaz ppg'!AE17</f>
        <v>8018590365500013700886</v>
      </c>
      <c r="D6" s="1">
        <f>'Wykaz ppg'!BB17</f>
        <v>48160</v>
      </c>
      <c r="E6" s="10">
        <f>'Wykaz ppg'!BO17</f>
        <v>0</v>
      </c>
      <c r="F6" s="10">
        <f>'Wykaz ppg'!BQ17</f>
        <v>0</v>
      </c>
      <c r="G6" s="10">
        <f>'Wykaz ppg'!BS17</f>
        <v>456.8</v>
      </c>
      <c r="H6" s="10">
        <f>'Wykaz ppg'!BU17</f>
        <v>1859.4576</v>
      </c>
      <c r="I6" s="11">
        <f t="shared" si="1"/>
        <v>2316.2575999999999</v>
      </c>
      <c r="K6" s="19"/>
    </row>
    <row r="7" spans="1:11" ht="13.5" customHeight="1">
      <c r="A7" s="1">
        <f t="shared" si="2"/>
        <v>5</v>
      </c>
      <c r="B7" s="101" t="str">
        <f>'Wykaz ppg'!X18</f>
        <v>Gmina Ciasna</v>
      </c>
      <c r="C7" s="14" t="str">
        <f>'Wykaz ppg'!AE18</f>
        <v>8018590365500007697413</v>
      </c>
      <c r="D7" s="1">
        <f>'Wykaz ppg'!BB18</f>
        <v>168575</v>
      </c>
      <c r="E7" s="10">
        <f>'Wykaz ppg'!BO18</f>
        <v>0</v>
      </c>
      <c r="F7" s="10">
        <f>'Wykaz ppg'!BQ18</f>
        <v>0</v>
      </c>
      <c r="G7" s="10">
        <f>'Wykaz ppg'!BS18</f>
        <v>3221.6000000000004</v>
      </c>
      <c r="H7" s="10">
        <f>'Wykaz ppg'!BU18</f>
        <v>5654.0055000000002</v>
      </c>
      <c r="I7" s="11">
        <f t="shared" si="1"/>
        <v>8875.6055000000015</v>
      </c>
      <c r="K7" s="19"/>
    </row>
    <row r="8" spans="1:11" ht="13.5" customHeight="1">
      <c r="A8" s="1">
        <f t="shared" si="2"/>
        <v>6</v>
      </c>
      <c r="B8" s="101" t="str">
        <f>'Wykaz ppg'!X19</f>
        <v>Gmina Ciasna - Zborowskie</v>
      </c>
      <c r="C8" s="14" t="str">
        <f>'Wykaz ppg'!AE19</f>
        <v>8018590365500013700930</v>
      </c>
      <c r="D8" s="1">
        <f>'Wykaz ppg'!BB19</f>
        <v>16500</v>
      </c>
      <c r="E8" s="10">
        <f>'Wykaz ppg'!BO19</f>
        <v>0</v>
      </c>
      <c r="F8" s="10">
        <f>'Wykaz ppg'!BQ19</f>
        <v>0</v>
      </c>
      <c r="G8" s="10">
        <f>'Wykaz ppg'!BS19</f>
        <v>174.4</v>
      </c>
      <c r="H8" s="10">
        <f>'Wykaz ppg'!BU19</f>
        <v>708.01499999999999</v>
      </c>
      <c r="I8" s="11">
        <f t="shared" si="1"/>
        <v>882.41499999999996</v>
      </c>
      <c r="K8" s="19"/>
    </row>
    <row r="9" spans="1:11" ht="13.5" customHeight="1">
      <c r="A9" s="1">
        <f t="shared" si="2"/>
        <v>7</v>
      </c>
      <c r="B9" s="101" t="str">
        <f>'Wykaz ppg'!X20</f>
        <v>Gmina Ciasna - Zborowskie</v>
      </c>
      <c r="C9" s="14" t="str">
        <f>'Wykaz ppg'!AE20</f>
        <v>8018590365500018309367</v>
      </c>
      <c r="D9" s="1">
        <f>'Wykaz ppg'!BB20</f>
        <v>15244</v>
      </c>
      <c r="E9" s="10">
        <f>'Wykaz ppg'!BO20</f>
        <v>0</v>
      </c>
      <c r="F9" s="10">
        <f>'Wykaz ppg'!BQ20</f>
        <v>0</v>
      </c>
      <c r="G9" s="10">
        <f>'Wykaz ppg'!BS20</f>
        <v>174.4</v>
      </c>
      <c r="H9" s="10">
        <f>'Wykaz ppg'!BU20</f>
        <v>654.1200399999999</v>
      </c>
      <c r="I9" s="11">
        <f t="shared" si="1"/>
        <v>828.52003999999988</v>
      </c>
      <c r="K9" s="19"/>
    </row>
    <row r="10" spans="1:11" ht="13.5" customHeight="1">
      <c r="A10" s="1">
        <f t="shared" si="2"/>
        <v>8</v>
      </c>
      <c r="B10" s="101" t="str">
        <f>'Wykaz ppg'!X21</f>
        <v>Gmina Ciasna</v>
      </c>
      <c r="C10" s="14" t="str">
        <f>'Wykaz ppg'!AE21</f>
        <v>8018590365500018641306</v>
      </c>
      <c r="D10" s="1">
        <f>'Wykaz ppg'!BB21</f>
        <v>41684</v>
      </c>
      <c r="E10" s="10">
        <f>'Wykaz ppg'!BO21</f>
        <v>0</v>
      </c>
      <c r="F10" s="10">
        <f>'Wykaz ppg'!BQ21</f>
        <v>0</v>
      </c>
      <c r="G10" s="10">
        <f>'Wykaz ppg'!BS21</f>
        <v>456.8</v>
      </c>
      <c r="H10" s="10">
        <f>'Wykaz ppg'!BU21</f>
        <v>1609.4192399999999</v>
      </c>
      <c r="I10" s="11">
        <f t="shared" si="1"/>
        <v>2066.2192399999999</v>
      </c>
      <c r="K10" s="19"/>
    </row>
    <row r="11" spans="1:11" ht="13.5" customHeight="1">
      <c r="A11" s="1">
        <f t="shared" si="2"/>
        <v>9</v>
      </c>
      <c r="B11" s="101" t="str">
        <f>'Wykaz ppg'!X22</f>
        <v>Gmina Ciasna</v>
      </c>
      <c r="C11" s="14" t="str">
        <f>'Wykaz ppg'!AE22</f>
        <v>8018590365500018641313</v>
      </c>
      <c r="D11" s="1">
        <f>'Wykaz ppg'!BB22</f>
        <v>87981</v>
      </c>
      <c r="E11" s="10">
        <f>'Wykaz ppg'!BO22</f>
        <v>0</v>
      </c>
      <c r="F11" s="10">
        <f>'Wykaz ppg'!BQ22</f>
        <v>0</v>
      </c>
      <c r="G11" s="10">
        <f>'Wykaz ppg'!BS22</f>
        <v>456.8</v>
      </c>
      <c r="H11" s="10">
        <f>'Wykaz ppg'!BU22</f>
        <v>3396.94641</v>
      </c>
      <c r="I11" s="11">
        <f t="shared" si="1"/>
        <v>3853.7464100000002</v>
      </c>
      <c r="K11" s="19"/>
    </row>
    <row r="12" spans="1:11" ht="13.5" customHeight="1">
      <c r="A12" s="1">
        <f t="shared" si="2"/>
        <v>10</v>
      </c>
      <c r="B12" s="101" t="str">
        <f>'Wykaz ppg'!X23</f>
        <v>Gmina Ciasna - Jeżowa</v>
      </c>
      <c r="C12" s="14" t="str">
        <f>'Wykaz ppg'!AE23</f>
        <v>8018590365500013700909</v>
      </c>
      <c r="D12" s="1">
        <f>'Wykaz ppg'!BB23</f>
        <v>42716</v>
      </c>
      <c r="E12" s="10">
        <f>'Wykaz ppg'!BO23</f>
        <v>0</v>
      </c>
      <c r="F12" s="10">
        <f>'Wykaz ppg'!BQ23</f>
        <v>0</v>
      </c>
      <c r="G12" s="10">
        <f>'Wykaz ppg'!BS23</f>
        <v>456.8</v>
      </c>
      <c r="H12" s="10">
        <f>'Wykaz ppg'!BU23</f>
        <v>1649.26476</v>
      </c>
      <c r="I12" s="11">
        <f t="shared" si="1"/>
        <v>2106.0647600000002</v>
      </c>
      <c r="K12" s="19"/>
    </row>
    <row r="13" spans="1:11" ht="13.5" customHeight="1">
      <c r="A13" s="1"/>
      <c r="B13" s="101" t="str">
        <f>'Wykaz ppg'!X24</f>
        <v>Gmina Ciasna</v>
      </c>
      <c r="C13" s="14" t="str">
        <f>'Wykaz ppg'!AE24</f>
        <v>8018590365500018309381</v>
      </c>
      <c r="D13" s="1">
        <f>'Wykaz ppg'!BB24</f>
        <v>85113</v>
      </c>
      <c r="E13" s="10">
        <f>'Wykaz ppg'!BO24</f>
        <v>0</v>
      </c>
      <c r="F13" s="10">
        <f>'Wykaz ppg'!BQ24</f>
        <v>0</v>
      </c>
      <c r="G13" s="10">
        <f>'Wykaz ppg'!BS24</f>
        <v>456.8</v>
      </c>
      <c r="H13" s="10">
        <f>'Wykaz ppg'!BU24</f>
        <v>3286.2129299999997</v>
      </c>
      <c r="I13" s="11">
        <f t="shared" si="1"/>
        <v>3743.0129299999999</v>
      </c>
      <c r="K13" s="19"/>
    </row>
    <row r="14" spans="1:11">
      <c r="A14" s="1"/>
      <c r="B14" s="101" t="str">
        <f>'Wykaz ppg'!X25</f>
        <v>Gmina Ciasna - Zborowskie</v>
      </c>
      <c r="C14" s="14" t="str">
        <f>'Wykaz ppg'!AE25</f>
        <v>8018590365500007697451</v>
      </c>
      <c r="D14" s="1">
        <f>'Wykaz ppg'!BB25</f>
        <v>89209</v>
      </c>
      <c r="E14" s="10">
        <f>'Wykaz ppg'!BO25</f>
        <v>0</v>
      </c>
      <c r="F14" s="10">
        <f>'Wykaz ppg'!BQ25</f>
        <v>0</v>
      </c>
      <c r="G14" s="10">
        <f>'Wykaz ppg'!BS25</f>
        <v>456.8</v>
      </c>
      <c r="H14" s="10">
        <f>'Wykaz ppg'!BU25</f>
        <v>3444.3594899999998</v>
      </c>
      <c r="I14" s="11">
        <f t="shared" si="1"/>
        <v>3901.15949</v>
      </c>
      <c r="K14" s="19"/>
    </row>
    <row r="15" spans="1:11">
      <c r="A15" s="1"/>
      <c r="B15" s="101" t="str">
        <f>'Wykaz ppg'!X26</f>
        <v>Gmina Ciasna</v>
      </c>
      <c r="C15" s="14" t="str">
        <f>'Wykaz ppg'!AE26</f>
        <v>8018590365500013700893</v>
      </c>
      <c r="D15" s="1">
        <f>'Wykaz ppg'!BB26</f>
        <v>25549</v>
      </c>
      <c r="E15" s="10">
        <f>'Wykaz ppg'!BO26</f>
        <v>0</v>
      </c>
      <c r="F15" s="10">
        <f>'Wykaz ppg'!BQ26</f>
        <v>0</v>
      </c>
      <c r="G15" s="10">
        <f>'Wykaz ppg'!BS26</f>
        <v>456.8</v>
      </c>
      <c r="H15" s="10">
        <f>'Wykaz ppg'!BU26</f>
        <v>986.44688999999994</v>
      </c>
      <c r="I15" s="11">
        <f t="shared" si="1"/>
        <v>1443.2468899999999</v>
      </c>
      <c r="K15" s="19"/>
    </row>
    <row r="16" spans="1:11">
      <c r="B16" s="116" t="s">
        <v>42</v>
      </c>
      <c r="C16" s="116"/>
      <c r="D16" s="116"/>
      <c r="E16" s="116"/>
      <c r="F16" s="116"/>
      <c r="G16" s="116"/>
      <c r="H16" s="116"/>
      <c r="I16" s="7">
        <f>SUM(I3:I15)</f>
        <v>39377.25763</v>
      </c>
      <c r="K16" s="19"/>
    </row>
    <row r="17" spans="2:9">
      <c r="B17" s="116" t="s">
        <v>33</v>
      </c>
      <c r="C17" s="116"/>
      <c r="D17" s="116"/>
      <c r="E17" s="116"/>
      <c r="F17" s="116"/>
      <c r="G17" s="116"/>
      <c r="H17" s="116"/>
      <c r="I17" s="7">
        <f>'Wykaz ppg'!BW27</f>
        <v>0</v>
      </c>
    </row>
    <row r="18" spans="2:9">
      <c r="B18" s="116" t="s">
        <v>43</v>
      </c>
      <c r="C18" s="116"/>
      <c r="D18" s="116"/>
      <c r="E18" s="116"/>
      <c r="F18" s="116"/>
      <c r="G18" s="116"/>
      <c r="H18" s="116"/>
      <c r="I18" s="7">
        <f>I16+I17</f>
        <v>39377.25763</v>
      </c>
    </row>
    <row r="22" spans="2:9">
      <c r="F22" s="12"/>
      <c r="H22" s="12"/>
      <c r="I22" s="12"/>
    </row>
    <row r="23" spans="2:9">
      <c r="F23" s="17" t="s">
        <v>44</v>
      </c>
      <c r="H23" s="17" t="s">
        <v>45</v>
      </c>
    </row>
    <row r="24" spans="2:9" ht="14.25" customHeight="1">
      <c r="H24" s="18" t="s">
        <v>46</v>
      </c>
    </row>
    <row r="26" spans="2:9">
      <c r="B26" s="13" t="s">
        <v>47</v>
      </c>
    </row>
    <row r="27" spans="2:9">
      <c r="B27" s="13" t="s">
        <v>49</v>
      </c>
    </row>
    <row r="32" spans="2:9" ht="14.25" customHeight="1"/>
    <row r="40" ht="14.25" customHeight="1"/>
    <row r="48" ht="14.25" customHeight="1"/>
    <row r="56" ht="14.25" customHeight="1"/>
    <row r="64" ht="14.25" customHeight="1"/>
  </sheetData>
  <mergeCells count="3">
    <mergeCell ref="B16:H16"/>
    <mergeCell ref="B17:H17"/>
    <mergeCell ref="B18:H18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Załącznik do oferty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Sylwia</cp:lastModifiedBy>
  <cp:revision>147</cp:revision>
  <cp:lastPrinted>2017-09-11T08:29:14Z</cp:lastPrinted>
  <dcterms:created xsi:type="dcterms:W3CDTF">2016-09-26T13:43:19Z</dcterms:created>
  <dcterms:modified xsi:type="dcterms:W3CDTF">2022-03-16T12:30:11Z</dcterms:modified>
</cp:coreProperties>
</file>