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05. Podjazd pod Univerzitným mostom - Cyklotrasa\"/>
    </mc:Choice>
  </mc:AlternateContent>
  <xr:revisionPtr revIDLastSave="0" documentId="13_ncr:1_{512F85D5-3BD5-43A3-87C2-172FD08BD73E}" xr6:coauthVersionLast="36" xr6:coauthVersionMax="36" xr10:uidLastSave="{00000000-0000-0000-0000-000000000000}"/>
  <bookViews>
    <workbookView xWindow="3816" yWindow="3816" windowWidth="38700" windowHeight="15432" xr2:uid="{00000000-000D-0000-FFFF-FFFF00000000}"/>
  </bookViews>
  <sheets>
    <sheet name="Rekapitulácia stavby" sheetId="1" r:id="rId1"/>
    <sheet name="SO 000 - Vedľajšie rozpoč..." sheetId="2" r:id="rId2"/>
    <sheet name="SO 101 - Cyklotrasa pri r..." sheetId="3" r:id="rId3"/>
    <sheet name="SO 201 - Oporné múry-CS2022" sheetId="4" r:id="rId4"/>
    <sheet name="Zoznam figúr" sheetId="5" r:id="rId5"/>
  </sheets>
  <definedNames>
    <definedName name="_xlnm._FilterDatabase" localSheetId="1" hidden="1">'SO 000 - Vedľajšie rozpoč...'!$C$122:$K$148</definedName>
    <definedName name="_xlnm._FilterDatabase" localSheetId="2" hidden="1">'SO 101 - Cyklotrasa pri r...'!$C$125:$K$221</definedName>
    <definedName name="_xlnm._FilterDatabase" localSheetId="3" hidden="1">'SO 201 - Oporné múry-CS2022'!$C$128:$K$567</definedName>
    <definedName name="_xlnm.Print_Titles" localSheetId="0">'Rekapitulácia stavby'!$92:$92</definedName>
    <definedName name="_xlnm.Print_Titles" localSheetId="1">'SO 000 - Vedľajšie rozpoč...'!$122:$122</definedName>
    <definedName name="_xlnm.Print_Titles" localSheetId="2">'SO 101 - Cyklotrasa pri r...'!$125:$125</definedName>
    <definedName name="_xlnm.Print_Titles" localSheetId="3">'SO 201 - Oporné múry-CS2022'!$128:$128</definedName>
    <definedName name="_xlnm.Print_Titles" localSheetId="4">'Zoznam figúr'!$9:$9</definedName>
    <definedName name="_xlnm.Print_Area" localSheetId="0">'Rekapitulácia stavby'!$D$4:$AO$76,'Rekapitulácia stavby'!$C$82:$AQ$98</definedName>
    <definedName name="_xlnm.Print_Area" localSheetId="1">'SO 000 - Vedľajšie rozpoč...'!$C$110:$J$148</definedName>
    <definedName name="_xlnm.Print_Area" localSheetId="2">'SO 101 - Cyklotrasa pri r...'!$C$113:$J$221</definedName>
    <definedName name="_xlnm.Print_Area" localSheetId="3">'SO 201 - Oporné múry-CS2022'!$C$116:$J$567</definedName>
    <definedName name="_xlnm.Print_Area" localSheetId="4">'Zoznam figúr'!$C$4:$G$793</definedName>
  </definedNames>
  <calcPr calcId="191029"/>
</workbook>
</file>

<file path=xl/calcChain.xml><?xml version="1.0" encoding="utf-8"?>
<calcChain xmlns="http://schemas.openxmlformats.org/spreadsheetml/2006/main">
  <c r="D7" i="5" l="1"/>
  <c r="J37" i="4"/>
  <c r="J36" i="4"/>
  <c r="AY97" i="1" s="1"/>
  <c r="J35" i="4"/>
  <c r="AX97" i="1"/>
  <c r="BI561" i="4"/>
  <c r="BH561" i="4"/>
  <c r="BG561" i="4"/>
  <c r="BE561" i="4"/>
  <c r="T561" i="4"/>
  <c r="R561" i="4"/>
  <c r="P561" i="4"/>
  <c r="BI554" i="4"/>
  <c r="BH554" i="4"/>
  <c r="BG554" i="4"/>
  <c r="BE554" i="4"/>
  <c r="T554" i="4"/>
  <c r="R554" i="4"/>
  <c r="P554" i="4"/>
  <c r="BI552" i="4"/>
  <c r="BH552" i="4"/>
  <c r="BG552" i="4"/>
  <c r="BE552" i="4"/>
  <c r="T552" i="4"/>
  <c r="R552" i="4"/>
  <c r="P552" i="4"/>
  <c r="BI551" i="4"/>
  <c r="BH551" i="4"/>
  <c r="BG551" i="4"/>
  <c r="BE551" i="4"/>
  <c r="T551" i="4"/>
  <c r="R551" i="4"/>
  <c r="P551" i="4"/>
  <c r="BI545" i="4"/>
  <c r="BH545" i="4"/>
  <c r="BG545" i="4"/>
  <c r="BE545" i="4"/>
  <c r="T545" i="4"/>
  <c r="R545" i="4"/>
  <c r="P545" i="4"/>
  <c r="BI544" i="4"/>
  <c r="BH544" i="4"/>
  <c r="BG544" i="4"/>
  <c r="BE544" i="4"/>
  <c r="T544" i="4"/>
  <c r="R544" i="4"/>
  <c r="P544" i="4"/>
  <c r="BI540" i="4"/>
  <c r="BH540" i="4"/>
  <c r="BG540" i="4"/>
  <c r="BE540" i="4"/>
  <c r="T540" i="4"/>
  <c r="R540" i="4"/>
  <c r="P540" i="4"/>
  <c r="BI539" i="4"/>
  <c r="BH539" i="4"/>
  <c r="BG539" i="4"/>
  <c r="BE539" i="4"/>
  <c r="T539" i="4"/>
  <c r="R539" i="4"/>
  <c r="P539" i="4"/>
  <c r="BI536" i="4"/>
  <c r="BH536" i="4"/>
  <c r="BG536" i="4"/>
  <c r="BE536" i="4"/>
  <c r="T536" i="4"/>
  <c r="R536" i="4"/>
  <c r="P536" i="4"/>
  <c r="BI535" i="4"/>
  <c r="BH535" i="4"/>
  <c r="BG535" i="4"/>
  <c r="BE535" i="4"/>
  <c r="T535" i="4"/>
  <c r="R535" i="4"/>
  <c r="P535" i="4"/>
  <c r="BI528" i="4"/>
  <c r="BH528" i="4"/>
  <c r="BG528" i="4"/>
  <c r="BE528" i="4"/>
  <c r="T528" i="4"/>
  <c r="R528" i="4"/>
  <c r="P528" i="4"/>
  <c r="BI525" i="4"/>
  <c r="BH525" i="4"/>
  <c r="BG525" i="4"/>
  <c r="BE525" i="4"/>
  <c r="T525" i="4"/>
  <c r="R525" i="4"/>
  <c r="P525" i="4"/>
  <c r="BI522" i="4"/>
  <c r="BH522" i="4"/>
  <c r="BG522" i="4"/>
  <c r="BE522" i="4"/>
  <c r="T522" i="4"/>
  <c r="R522" i="4"/>
  <c r="P522" i="4"/>
  <c r="BI519" i="4"/>
  <c r="BH519" i="4"/>
  <c r="BG519" i="4"/>
  <c r="BE519" i="4"/>
  <c r="T519" i="4"/>
  <c r="R519" i="4"/>
  <c r="P519" i="4"/>
  <c r="BI516" i="4"/>
  <c r="BH516" i="4"/>
  <c r="BG516" i="4"/>
  <c r="BE516" i="4"/>
  <c r="T516" i="4"/>
  <c r="R516" i="4"/>
  <c r="P516" i="4"/>
  <c r="BI513" i="4"/>
  <c r="BH513" i="4"/>
  <c r="BG513" i="4"/>
  <c r="BE513" i="4"/>
  <c r="T513" i="4"/>
  <c r="R513" i="4"/>
  <c r="P513" i="4"/>
  <c r="BI504" i="4"/>
  <c r="BH504" i="4"/>
  <c r="BG504" i="4"/>
  <c r="BE504" i="4"/>
  <c r="T504" i="4"/>
  <c r="R504" i="4"/>
  <c r="P504" i="4"/>
  <c r="BI501" i="4"/>
  <c r="BH501" i="4"/>
  <c r="BG501" i="4"/>
  <c r="BE501" i="4"/>
  <c r="T501" i="4"/>
  <c r="R501" i="4"/>
  <c r="P501" i="4"/>
  <c r="BI495" i="4"/>
  <c r="BH495" i="4"/>
  <c r="BG495" i="4"/>
  <c r="BE495" i="4"/>
  <c r="T495" i="4"/>
  <c r="R495" i="4"/>
  <c r="P495" i="4"/>
  <c r="BI492" i="4"/>
  <c r="BH492" i="4"/>
  <c r="BG492" i="4"/>
  <c r="BE492" i="4"/>
  <c r="T492" i="4"/>
  <c r="T491" i="4" s="1"/>
  <c r="R492" i="4"/>
  <c r="R491" i="4" s="1"/>
  <c r="P492" i="4"/>
  <c r="P491" i="4"/>
  <c r="BI490" i="4"/>
  <c r="BH490" i="4"/>
  <c r="BG490" i="4"/>
  <c r="BE490" i="4"/>
  <c r="T490" i="4"/>
  <c r="R490" i="4"/>
  <c r="P490" i="4"/>
  <c r="BI482" i="4"/>
  <c r="BH482" i="4"/>
  <c r="BG482" i="4"/>
  <c r="BE482" i="4"/>
  <c r="T482" i="4"/>
  <c r="R482" i="4"/>
  <c r="P482" i="4"/>
  <c r="BI481" i="4"/>
  <c r="BH481" i="4"/>
  <c r="BG481" i="4"/>
  <c r="BE481" i="4"/>
  <c r="T481" i="4"/>
  <c r="R481" i="4"/>
  <c r="P481" i="4"/>
  <c r="BI479" i="4"/>
  <c r="BH479" i="4"/>
  <c r="BG479" i="4"/>
  <c r="BE479" i="4"/>
  <c r="T479" i="4"/>
  <c r="R479" i="4"/>
  <c r="P479" i="4"/>
  <c r="BI478" i="4"/>
  <c r="BH478" i="4"/>
  <c r="BG478" i="4"/>
  <c r="BE478" i="4"/>
  <c r="T478" i="4"/>
  <c r="R478" i="4"/>
  <c r="P478" i="4"/>
  <c r="BI470" i="4"/>
  <c r="BH470" i="4"/>
  <c r="BG470" i="4"/>
  <c r="BE470" i="4"/>
  <c r="T470" i="4"/>
  <c r="R470" i="4"/>
  <c r="P470" i="4"/>
  <c r="BI469" i="4"/>
  <c r="BH469" i="4"/>
  <c r="BG469" i="4"/>
  <c r="BE469" i="4"/>
  <c r="T469" i="4"/>
  <c r="R469" i="4"/>
  <c r="P469" i="4"/>
  <c r="BI466" i="4"/>
  <c r="BH466" i="4"/>
  <c r="BG466" i="4"/>
  <c r="BE466" i="4"/>
  <c r="T466" i="4"/>
  <c r="R466" i="4"/>
  <c r="P466" i="4"/>
  <c r="BI463" i="4"/>
  <c r="BH463" i="4"/>
  <c r="BG463" i="4"/>
  <c r="BE463" i="4"/>
  <c r="T463" i="4"/>
  <c r="R463" i="4"/>
  <c r="P463" i="4"/>
  <c r="BI459" i="4"/>
  <c r="BH459" i="4"/>
  <c r="BG459" i="4"/>
  <c r="BE459" i="4"/>
  <c r="T459" i="4"/>
  <c r="R459" i="4"/>
  <c r="P459" i="4"/>
  <c r="BI454" i="4"/>
  <c r="BH454" i="4"/>
  <c r="BG454" i="4"/>
  <c r="BE454" i="4"/>
  <c r="T454" i="4"/>
  <c r="R454" i="4"/>
  <c r="P454" i="4"/>
  <c r="BI446" i="4"/>
  <c r="BH446" i="4"/>
  <c r="BG446" i="4"/>
  <c r="BE446" i="4"/>
  <c r="T446" i="4"/>
  <c r="R446" i="4"/>
  <c r="P446" i="4"/>
  <c r="BI440" i="4"/>
  <c r="BH440" i="4"/>
  <c r="BG440" i="4"/>
  <c r="BE440" i="4"/>
  <c r="T440" i="4"/>
  <c r="R440" i="4"/>
  <c r="P440" i="4"/>
  <c r="BI439" i="4"/>
  <c r="BH439" i="4"/>
  <c r="BG439" i="4"/>
  <c r="BE439" i="4"/>
  <c r="T439" i="4"/>
  <c r="R439" i="4"/>
  <c r="P439" i="4"/>
  <c r="BI435" i="4"/>
  <c r="BH435" i="4"/>
  <c r="BG435" i="4"/>
  <c r="BE435" i="4"/>
  <c r="T435" i="4"/>
  <c r="R435" i="4"/>
  <c r="P435" i="4"/>
  <c r="BI432" i="4"/>
  <c r="BH432" i="4"/>
  <c r="BG432" i="4"/>
  <c r="BE432" i="4"/>
  <c r="T432" i="4"/>
  <c r="R432" i="4"/>
  <c r="P432" i="4"/>
  <c r="BI428" i="4"/>
  <c r="BH428" i="4"/>
  <c r="BG428" i="4"/>
  <c r="BE428" i="4"/>
  <c r="T428" i="4"/>
  <c r="R428" i="4"/>
  <c r="P428" i="4"/>
  <c r="BI421" i="4"/>
  <c r="BH421" i="4"/>
  <c r="BG421" i="4"/>
  <c r="BE421" i="4"/>
  <c r="T421" i="4"/>
  <c r="R421" i="4"/>
  <c r="P421" i="4"/>
  <c r="BI414" i="4"/>
  <c r="BH414" i="4"/>
  <c r="BG414" i="4"/>
  <c r="BE414" i="4"/>
  <c r="T414" i="4"/>
  <c r="R414" i="4"/>
  <c r="P414" i="4"/>
  <c r="BI410" i="4"/>
  <c r="BH410" i="4"/>
  <c r="BG410" i="4"/>
  <c r="BE410" i="4"/>
  <c r="T410" i="4"/>
  <c r="R410" i="4"/>
  <c r="P410" i="4"/>
  <c r="BI403" i="4"/>
  <c r="BH403" i="4"/>
  <c r="BG403" i="4"/>
  <c r="BE403" i="4"/>
  <c r="T403" i="4"/>
  <c r="R403" i="4"/>
  <c r="P403" i="4"/>
  <c r="BI396" i="4"/>
  <c r="BH396" i="4"/>
  <c r="BG396" i="4"/>
  <c r="BE396" i="4"/>
  <c r="T396" i="4"/>
  <c r="R396" i="4"/>
  <c r="P396" i="4"/>
  <c r="BI389" i="4"/>
  <c r="BH389" i="4"/>
  <c r="BG389" i="4"/>
  <c r="BE389" i="4"/>
  <c r="T389" i="4"/>
  <c r="R389" i="4"/>
  <c r="P389" i="4"/>
  <c r="BI387" i="4"/>
  <c r="BH387" i="4"/>
  <c r="BG387" i="4"/>
  <c r="BE387" i="4"/>
  <c r="T387" i="4"/>
  <c r="R387" i="4"/>
  <c r="P387" i="4"/>
  <c r="BI381" i="4"/>
  <c r="BH381" i="4"/>
  <c r="BG381" i="4"/>
  <c r="BE381" i="4"/>
  <c r="T381" i="4"/>
  <c r="R381" i="4"/>
  <c r="P381" i="4"/>
  <c r="BI376" i="4"/>
  <c r="BH376" i="4"/>
  <c r="BG376" i="4"/>
  <c r="BE376" i="4"/>
  <c r="T376" i="4"/>
  <c r="R376" i="4"/>
  <c r="P376" i="4"/>
  <c r="BI374" i="4"/>
  <c r="BH374" i="4"/>
  <c r="BG374" i="4"/>
  <c r="BE374" i="4"/>
  <c r="T374" i="4"/>
  <c r="R374" i="4"/>
  <c r="P374" i="4"/>
  <c r="BI370" i="4"/>
  <c r="BH370" i="4"/>
  <c r="BG370" i="4"/>
  <c r="BE370" i="4"/>
  <c r="T370" i="4"/>
  <c r="R370" i="4"/>
  <c r="P370" i="4"/>
  <c r="BI366" i="4"/>
  <c r="BH366" i="4"/>
  <c r="BG366" i="4"/>
  <c r="BE366" i="4"/>
  <c r="T366" i="4"/>
  <c r="R366" i="4"/>
  <c r="P366" i="4"/>
  <c r="BI365" i="4"/>
  <c r="BH365" i="4"/>
  <c r="BG365" i="4"/>
  <c r="BE365" i="4"/>
  <c r="T365" i="4"/>
  <c r="R365" i="4"/>
  <c r="P365" i="4"/>
  <c r="BI362" i="4"/>
  <c r="BH362" i="4"/>
  <c r="BG362" i="4"/>
  <c r="BE362" i="4"/>
  <c r="T362" i="4"/>
  <c r="R362" i="4"/>
  <c r="P362" i="4"/>
  <c r="BI361" i="4"/>
  <c r="BH361" i="4"/>
  <c r="BG361" i="4"/>
  <c r="BE361" i="4"/>
  <c r="T361" i="4"/>
  <c r="R361" i="4"/>
  <c r="P361" i="4"/>
  <c r="BI358" i="4"/>
  <c r="BH358" i="4"/>
  <c r="BG358" i="4"/>
  <c r="BE358" i="4"/>
  <c r="T358" i="4"/>
  <c r="R358" i="4"/>
  <c r="P358" i="4"/>
  <c r="BI354" i="4"/>
  <c r="BH354" i="4"/>
  <c r="BG354" i="4"/>
  <c r="BE354" i="4"/>
  <c r="T354" i="4"/>
  <c r="R354" i="4"/>
  <c r="P354" i="4"/>
  <c r="BI351" i="4"/>
  <c r="BH351" i="4"/>
  <c r="BG351" i="4"/>
  <c r="BE351" i="4"/>
  <c r="T351" i="4"/>
  <c r="R351" i="4"/>
  <c r="P351" i="4"/>
  <c r="BI348" i="4"/>
  <c r="BH348" i="4"/>
  <c r="BG348" i="4"/>
  <c r="BE348" i="4"/>
  <c r="T348" i="4"/>
  <c r="R348" i="4"/>
  <c r="P348" i="4"/>
  <c r="BI345" i="4"/>
  <c r="BH345" i="4"/>
  <c r="BG345" i="4"/>
  <c r="BE345" i="4"/>
  <c r="T345" i="4"/>
  <c r="R345" i="4"/>
  <c r="P345" i="4"/>
  <c r="BI344" i="4"/>
  <c r="BH344" i="4"/>
  <c r="BG344" i="4"/>
  <c r="BE344" i="4"/>
  <c r="T344" i="4"/>
  <c r="R344" i="4"/>
  <c r="P344" i="4"/>
  <c r="BI341" i="4"/>
  <c r="BH341" i="4"/>
  <c r="BG341" i="4"/>
  <c r="BE341" i="4"/>
  <c r="T341" i="4"/>
  <c r="R341" i="4"/>
  <c r="P341" i="4"/>
  <c r="BI337" i="4"/>
  <c r="BH337" i="4"/>
  <c r="BG337" i="4"/>
  <c r="BE337" i="4"/>
  <c r="T337" i="4"/>
  <c r="R337" i="4"/>
  <c r="P337" i="4"/>
  <c r="BI333" i="4"/>
  <c r="BH333" i="4"/>
  <c r="BG333" i="4"/>
  <c r="BE333" i="4"/>
  <c r="T333" i="4"/>
  <c r="R333" i="4"/>
  <c r="P333" i="4"/>
  <c r="BI330" i="4"/>
  <c r="BH330" i="4"/>
  <c r="BG330" i="4"/>
  <c r="BE330" i="4"/>
  <c r="T330" i="4"/>
  <c r="R330" i="4"/>
  <c r="P330" i="4"/>
  <c r="BI328" i="4"/>
  <c r="BH328" i="4"/>
  <c r="BG328" i="4"/>
  <c r="BE328" i="4"/>
  <c r="T328" i="4"/>
  <c r="R328" i="4"/>
  <c r="P328" i="4"/>
  <c r="BI327" i="4"/>
  <c r="BH327" i="4"/>
  <c r="BG327" i="4"/>
  <c r="BE327" i="4"/>
  <c r="T327" i="4"/>
  <c r="R327" i="4"/>
  <c r="P327" i="4"/>
  <c r="BI323" i="4"/>
  <c r="BH323" i="4"/>
  <c r="BG323" i="4"/>
  <c r="BE323" i="4"/>
  <c r="T323" i="4"/>
  <c r="R323" i="4"/>
  <c r="P323" i="4"/>
  <c r="BI322" i="4"/>
  <c r="BH322" i="4"/>
  <c r="BG322" i="4"/>
  <c r="BE322" i="4"/>
  <c r="T322" i="4"/>
  <c r="R322" i="4"/>
  <c r="P322" i="4"/>
  <c r="BI318" i="4"/>
  <c r="BH318" i="4"/>
  <c r="BG318" i="4"/>
  <c r="BE318" i="4"/>
  <c r="T318" i="4"/>
  <c r="R318" i="4"/>
  <c r="P318" i="4"/>
  <c r="BI312" i="4"/>
  <c r="BH312" i="4"/>
  <c r="BG312" i="4"/>
  <c r="BE312" i="4"/>
  <c r="T312" i="4"/>
  <c r="R312" i="4"/>
  <c r="P312" i="4"/>
  <c r="BI304" i="4"/>
  <c r="BH304" i="4"/>
  <c r="BG304" i="4"/>
  <c r="BE304" i="4"/>
  <c r="T304" i="4"/>
  <c r="R304" i="4"/>
  <c r="P304" i="4"/>
  <c r="BI296" i="4"/>
  <c r="BH296" i="4"/>
  <c r="BG296" i="4"/>
  <c r="BE296" i="4"/>
  <c r="T296" i="4"/>
  <c r="R296" i="4"/>
  <c r="P296" i="4"/>
  <c r="BI288" i="4"/>
  <c r="BH288" i="4"/>
  <c r="BG288" i="4"/>
  <c r="BE288" i="4"/>
  <c r="T288" i="4"/>
  <c r="R288" i="4"/>
  <c r="P288" i="4"/>
  <c r="BI280" i="4"/>
  <c r="BH280" i="4"/>
  <c r="BG280" i="4"/>
  <c r="BE280" i="4"/>
  <c r="T280" i="4"/>
  <c r="R280" i="4"/>
  <c r="P280" i="4"/>
  <c r="BI272" i="4"/>
  <c r="BH272" i="4"/>
  <c r="BG272" i="4"/>
  <c r="BE272" i="4"/>
  <c r="T272" i="4"/>
  <c r="R272" i="4"/>
  <c r="P272" i="4"/>
  <c r="BI264" i="4"/>
  <c r="BH264" i="4"/>
  <c r="BG264" i="4"/>
  <c r="BE264" i="4"/>
  <c r="T264" i="4"/>
  <c r="R264" i="4"/>
  <c r="P264" i="4"/>
  <c r="BI256" i="4"/>
  <c r="BH256" i="4"/>
  <c r="BG256" i="4"/>
  <c r="BE256" i="4"/>
  <c r="T256" i="4"/>
  <c r="R256" i="4"/>
  <c r="P256" i="4"/>
  <c r="BI253" i="4"/>
  <c r="BH253" i="4"/>
  <c r="BG253" i="4"/>
  <c r="BE253" i="4"/>
  <c r="T253" i="4"/>
  <c r="R253" i="4"/>
  <c r="P253" i="4"/>
  <c r="BI251" i="4"/>
  <c r="BH251" i="4"/>
  <c r="BG251" i="4"/>
  <c r="BE251" i="4"/>
  <c r="T251" i="4"/>
  <c r="R251" i="4"/>
  <c r="P251" i="4"/>
  <c r="BI245" i="4"/>
  <c r="BH245" i="4"/>
  <c r="BG245" i="4"/>
  <c r="BE245" i="4"/>
  <c r="T245" i="4"/>
  <c r="R245" i="4"/>
  <c r="P245" i="4"/>
  <c r="BI241" i="4"/>
  <c r="BH241" i="4"/>
  <c r="BG241" i="4"/>
  <c r="BE241" i="4"/>
  <c r="T241" i="4"/>
  <c r="R241" i="4"/>
  <c r="P241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28" i="4"/>
  <c r="BH228" i="4"/>
  <c r="BG228" i="4"/>
  <c r="BE228" i="4"/>
  <c r="T228" i="4"/>
  <c r="R228" i="4"/>
  <c r="P228" i="4"/>
  <c r="BI226" i="4"/>
  <c r="BH226" i="4"/>
  <c r="BG226" i="4"/>
  <c r="BE226" i="4"/>
  <c r="T226" i="4"/>
  <c r="R226" i="4"/>
  <c r="P226" i="4"/>
  <c r="BI221" i="4"/>
  <c r="BH221" i="4"/>
  <c r="BG221" i="4"/>
  <c r="BE221" i="4"/>
  <c r="T221" i="4"/>
  <c r="R221" i="4"/>
  <c r="P221" i="4"/>
  <c r="BI219" i="4"/>
  <c r="BH219" i="4"/>
  <c r="BG219" i="4"/>
  <c r="BE219" i="4"/>
  <c r="T219" i="4"/>
  <c r="R219" i="4"/>
  <c r="P219" i="4"/>
  <c r="BI217" i="4"/>
  <c r="BH217" i="4"/>
  <c r="BG217" i="4"/>
  <c r="BE217" i="4"/>
  <c r="T217" i="4"/>
  <c r="R217" i="4"/>
  <c r="P217" i="4"/>
  <c r="BI216" i="4"/>
  <c r="BH216" i="4"/>
  <c r="BG216" i="4"/>
  <c r="BE216" i="4"/>
  <c r="T216" i="4"/>
  <c r="R216" i="4"/>
  <c r="P216" i="4"/>
  <c r="BI208" i="4"/>
  <c r="BH208" i="4"/>
  <c r="BG208" i="4"/>
  <c r="BE208" i="4"/>
  <c r="T208" i="4"/>
  <c r="R208" i="4"/>
  <c r="P208" i="4"/>
  <c r="BI206" i="4"/>
  <c r="BH206" i="4"/>
  <c r="BG206" i="4"/>
  <c r="BE206" i="4"/>
  <c r="T206" i="4"/>
  <c r="R206" i="4"/>
  <c r="P206" i="4"/>
  <c r="BI202" i="4"/>
  <c r="BH202" i="4"/>
  <c r="BG202" i="4"/>
  <c r="BE202" i="4"/>
  <c r="T202" i="4"/>
  <c r="R202" i="4"/>
  <c r="P202" i="4"/>
  <c r="BI194" i="4"/>
  <c r="BH194" i="4"/>
  <c r="BG194" i="4"/>
  <c r="BE194" i="4"/>
  <c r="T194" i="4"/>
  <c r="R194" i="4"/>
  <c r="P194" i="4"/>
  <c r="BI186" i="4"/>
  <c r="BH186" i="4"/>
  <c r="BG186" i="4"/>
  <c r="BE186" i="4"/>
  <c r="T186" i="4"/>
  <c r="R186" i="4"/>
  <c r="P186" i="4"/>
  <c r="BI179" i="4"/>
  <c r="BH179" i="4"/>
  <c r="BG179" i="4"/>
  <c r="BE179" i="4"/>
  <c r="T179" i="4"/>
  <c r="R179" i="4"/>
  <c r="P179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4" i="4"/>
  <c r="BH174" i="4"/>
  <c r="BG174" i="4"/>
  <c r="BE174" i="4"/>
  <c r="T174" i="4"/>
  <c r="R174" i="4"/>
  <c r="P174" i="4"/>
  <c r="BI169" i="4"/>
  <c r="BH169" i="4"/>
  <c r="BG169" i="4"/>
  <c r="BE169" i="4"/>
  <c r="T169" i="4"/>
  <c r="R169" i="4"/>
  <c r="P169" i="4"/>
  <c r="BI167" i="4"/>
  <c r="BH167" i="4"/>
  <c r="BG167" i="4"/>
  <c r="BE167" i="4"/>
  <c r="T167" i="4"/>
  <c r="R167" i="4"/>
  <c r="P167" i="4"/>
  <c r="BI165" i="4"/>
  <c r="BH165" i="4"/>
  <c r="BG165" i="4"/>
  <c r="BE165" i="4"/>
  <c r="T165" i="4"/>
  <c r="R165" i="4"/>
  <c r="P165" i="4"/>
  <c r="BI163" i="4"/>
  <c r="BH163" i="4"/>
  <c r="BG163" i="4"/>
  <c r="BE163" i="4"/>
  <c r="T163" i="4"/>
  <c r="R163" i="4"/>
  <c r="P163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49" i="4"/>
  <c r="BH149" i="4"/>
  <c r="BG149" i="4"/>
  <c r="BE149" i="4"/>
  <c r="T149" i="4"/>
  <c r="R149" i="4"/>
  <c r="P149" i="4"/>
  <c r="BI144" i="4"/>
  <c r="BH144" i="4"/>
  <c r="BG144" i="4"/>
  <c r="BE144" i="4"/>
  <c r="T144" i="4"/>
  <c r="R144" i="4"/>
  <c r="P144" i="4"/>
  <c r="BI142" i="4"/>
  <c r="BH142" i="4"/>
  <c r="BG142" i="4"/>
  <c r="BE142" i="4"/>
  <c r="T142" i="4"/>
  <c r="R142" i="4"/>
  <c r="P142" i="4"/>
  <c r="BI140" i="4"/>
  <c r="BH140" i="4"/>
  <c r="BG140" i="4"/>
  <c r="BE140" i="4"/>
  <c r="T140" i="4"/>
  <c r="R140" i="4"/>
  <c r="P140" i="4"/>
  <c r="BI138" i="4"/>
  <c r="BH138" i="4"/>
  <c r="BG138" i="4"/>
  <c r="BE138" i="4"/>
  <c r="T138" i="4"/>
  <c r="R138" i="4"/>
  <c r="P138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2" i="4"/>
  <c r="BH132" i="4"/>
  <c r="BG132" i="4"/>
  <c r="BE132" i="4"/>
  <c r="T132" i="4"/>
  <c r="R132" i="4"/>
  <c r="P132" i="4"/>
  <c r="F125" i="4"/>
  <c r="F123" i="4"/>
  <c r="E121" i="4"/>
  <c r="F91" i="4"/>
  <c r="F89" i="4"/>
  <c r="E87" i="4"/>
  <c r="J24" i="4"/>
  <c r="E24" i="4"/>
  <c r="J126" i="4" s="1"/>
  <c r="J23" i="4"/>
  <c r="J21" i="4"/>
  <c r="E21" i="4"/>
  <c r="J91" i="4" s="1"/>
  <c r="J20" i="4"/>
  <c r="J18" i="4"/>
  <c r="E18" i="4"/>
  <c r="F126" i="4" s="1"/>
  <c r="J17" i="4"/>
  <c r="J12" i="4"/>
  <c r="J89" i="4" s="1"/>
  <c r="E7" i="4"/>
  <c r="E119" i="4"/>
  <c r="J37" i="3"/>
  <c r="J36" i="3"/>
  <c r="AY96" i="1" s="1"/>
  <c r="J35" i="3"/>
  <c r="AX96" i="1"/>
  <c r="BI221" i="3"/>
  <c r="BH221" i="3"/>
  <c r="BG221" i="3"/>
  <c r="BE221" i="3"/>
  <c r="T221" i="3"/>
  <c r="R221" i="3"/>
  <c r="P221" i="3"/>
  <c r="BI218" i="3"/>
  <c r="BH218" i="3"/>
  <c r="BG218" i="3"/>
  <c r="BE218" i="3"/>
  <c r="T218" i="3"/>
  <c r="R218" i="3"/>
  <c r="P218" i="3"/>
  <c r="BI215" i="3"/>
  <c r="BH215" i="3"/>
  <c r="BG215" i="3"/>
  <c r="BE215" i="3"/>
  <c r="T215" i="3"/>
  <c r="T214" i="3"/>
  <c r="R215" i="3"/>
  <c r="R214" i="3" s="1"/>
  <c r="P215" i="3"/>
  <c r="P214" i="3"/>
  <c r="BI211" i="3"/>
  <c r="BH211" i="3"/>
  <c r="BG211" i="3"/>
  <c r="BE211" i="3"/>
  <c r="T211" i="3"/>
  <c r="R211" i="3"/>
  <c r="P211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5" i="3"/>
  <c r="BH205" i="3"/>
  <c r="BG205" i="3"/>
  <c r="BE205" i="3"/>
  <c r="T205" i="3"/>
  <c r="R205" i="3"/>
  <c r="P205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0" i="3"/>
  <c r="BH200" i="3"/>
  <c r="BG200" i="3"/>
  <c r="BE200" i="3"/>
  <c r="T200" i="3"/>
  <c r="R200" i="3"/>
  <c r="P200" i="3"/>
  <c r="BI197" i="3"/>
  <c r="BH197" i="3"/>
  <c r="BG197" i="3"/>
  <c r="BE197" i="3"/>
  <c r="T197" i="3"/>
  <c r="R197" i="3"/>
  <c r="P197" i="3"/>
  <c r="BI195" i="3"/>
  <c r="BH195" i="3"/>
  <c r="BG195" i="3"/>
  <c r="BE195" i="3"/>
  <c r="T195" i="3"/>
  <c r="R195" i="3"/>
  <c r="P195" i="3"/>
  <c r="BI193" i="3"/>
  <c r="BH193" i="3"/>
  <c r="BG193" i="3"/>
  <c r="BE193" i="3"/>
  <c r="T193" i="3"/>
  <c r="R193" i="3"/>
  <c r="P193" i="3"/>
  <c r="BI190" i="3"/>
  <c r="BH190" i="3"/>
  <c r="BG190" i="3"/>
  <c r="BE190" i="3"/>
  <c r="T190" i="3"/>
  <c r="R190" i="3"/>
  <c r="P190" i="3"/>
  <c r="BI185" i="3"/>
  <c r="BH185" i="3"/>
  <c r="BG185" i="3"/>
  <c r="BE185" i="3"/>
  <c r="T185" i="3"/>
  <c r="R185" i="3"/>
  <c r="P185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79" i="3"/>
  <c r="BH179" i="3"/>
  <c r="BG179" i="3"/>
  <c r="BE179" i="3"/>
  <c r="T179" i="3"/>
  <c r="R179" i="3"/>
  <c r="P179" i="3"/>
  <c r="BI176" i="3"/>
  <c r="BH176" i="3"/>
  <c r="BG176" i="3"/>
  <c r="BE176" i="3"/>
  <c r="T176" i="3"/>
  <c r="R176" i="3"/>
  <c r="P176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68" i="3"/>
  <c r="BH168" i="3"/>
  <c r="BG168" i="3"/>
  <c r="BE168" i="3"/>
  <c r="T168" i="3"/>
  <c r="R168" i="3"/>
  <c r="P168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0" i="3"/>
  <c r="BH160" i="3"/>
  <c r="BG160" i="3"/>
  <c r="BE160" i="3"/>
  <c r="T160" i="3"/>
  <c r="R160" i="3"/>
  <c r="P160" i="3"/>
  <c r="BI158" i="3"/>
  <c r="BH158" i="3"/>
  <c r="BG158" i="3"/>
  <c r="BE158" i="3"/>
  <c r="T158" i="3"/>
  <c r="R158" i="3"/>
  <c r="P158" i="3"/>
  <c r="BI154" i="3"/>
  <c r="BH154" i="3"/>
  <c r="BG154" i="3"/>
  <c r="BE154" i="3"/>
  <c r="T154" i="3"/>
  <c r="R154" i="3"/>
  <c r="P154" i="3"/>
  <c r="BI151" i="3"/>
  <c r="BH151" i="3"/>
  <c r="BG151" i="3"/>
  <c r="BE151" i="3"/>
  <c r="T151" i="3"/>
  <c r="R151" i="3"/>
  <c r="P151" i="3"/>
  <c r="BI147" i="3"/>
  <c r="BH147" i="3"/>
  <c r="BG147" i="3"/>
  <c r="BE147" i="3"/>
  <c r="T147" i="3"/>
  <c r="R147" i="3"/>
  <c r="P147" i="3"/>
  <c r="BI144" i="3"/>
  <c r="BH144" i="3"/>
  <c r="BG144" i="3"/>
  <c r="BE144" i="3"/>
  <c r="T144" i="3"/>
  <c r="R144" i="3"/>
  <c r="P144" i="3"/>
  <c r="BI142" i="3"/>
  <c r="BH142" i="3"/>
  <c r="BG142" i="3"/>
  <c r="BE142" i="3"/>
  <c r="T142" i="3"/>
  <c r="R142" i="3"/>
  <c r="P142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29" i="3"/>
  <c r="BH129" i="3"/>
  <c r="BG129" i="3"/>
  <c r="BE129" i="3"/>
  <c r="T129" i="3"/>
  <c r="R129" i="3"/>
  <c r="P129" i="3"/>
  <c r="F122" i="3"/>
  <c r="F120" i="3"/>
  <c r="E118" i="3"/>
  <c r="F91" i="3"/>
  <c r="F89" i="3"/>
  <c r="E87" i="3"/>
  <c r="J24" i="3"/>
  <c r="E24" i="3"/>
  <c r="J123" i="3" s="1"/>
  <c r="J23" i="3"/>
  <c r="J21" i="3"/>
  <c r="E21" i="3"/>
  <c r="J91" i="3" s="1"/>
  <c r="J20" i="3"/>
  <c r="J18" i="3"/>
  <c r="E18" i="3"/>
  <c r="F123" i="3" s="1"/>
  <c r="J17" i="3"/>
  <c r="J12" i="3"/>
  <c r="J120" i="3" s="1"/>
  <c r="E7" i="3"/>
  <c r="E116" i="3"/>
  <c r="J37" i="2"/>
  <c r="J36" i="2"/>
  <c r="AY95" i="1" s="1"/>
  <c r="J35" i="2"/>
  <c r="AX95" i="1"/>
  <c r="BI148" i="2"/>
  <c r="BH148" i="2"/>
  <c r="BG148" i="2"/>
  <c r="BE148" i="2"/>
  <c r="T148" i="2"/>
  <c r="T147" i="2" s="1"/>
  <c r="R148" i="2"/>
  <c r="R147" i="2"/>
  <c r="P148" i="2"/>
  <c r="P147" i="2" s="1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T137" i="2" s="1"/>
  <c r="R138" i="2"/>
  <c r="R137" i="2"/>
  <c r="P138" i="2"/>
  <c r="P137" i="2"/>
  <c r="BI136" i="2"/>
  <c r="BH136" i="2"/>
  <c r="BG136" i="2"/>
  <c r="BE136" i="2"/>
  <c r="T136" i="2"/>
  <c r="T135" i="2"/>
  <c r="R136" i="2"/>
  <c r="R135" i="2"/>
  <c r="P136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8" i="2"/>
  <c r="BH128" i="2"/>
  <c r="BG128" i="2"/>
  <c r="BE128" i="2"/>
  <c r="T128" i="2"/>
  <c r="R128" i="2"/>
  <c r="P128" i="2"/>
  <c r="BI125" i="2"/>
  <c r="BH125" i="2"/>
  <c r="BG125" i="2"/>
  <c r="BE125" i="2"/>
  <c r="T125" i="2"/>
  <c r="R125" i="2"/>
  <c r="P125" i="2"/>
  <c r="F119" i="2"/>
  <c r="F117" i="2"/>
  <c r="E115" i="2"/>
  <c r="F91" i="2"/>
  <c r="F89" i="2"/>
  <c r="E87" i="2"/>
  <c r="J24" i="2"/>
  <c r="E24" i="2"/>
  <c r="J120" i="2" s="1"/>
  <c r="J23" i="2"/>
  <c r="J21" i="2"/>
  <c r="E21" i="2"/>
  <c r="J91" i="2" s="1"/>
  <c r="J20" i="2"/>
  <c r="J18" i="2"/>
  <c r="E18" i="2"/>
  <c r="F120" i="2" s="1"/>
  <c r="J17" i="2"/>
  <c r="J12" i="2"/>
  <c r="J89" i="2" s="1"/>
  <c r="E7" i="2"/>
  <c r="E113" i="2"/>
  <c r="L90" i="1"/>
  <c r="AM90" i="1"/>
  <c r="AM89" i="1"/>
  <c r="L89" i="1"/>
  <c r="AM87" i="1"/>
  <c r="L87" i="1"/>
  <c r="L85" i="1"/>
  <c r="L84" i="1"/>
  <c r="J134" i="2"/>
  <c r="AS94" i="1"/>
  <c r="J193" i="3"/>
  <c r="BK166" i="3"/>
  <c r="BK205" i="3"/>
  <c r="BK183" i="3"/>
  <c r="J166" i="3"/>
  <c r="J137" i="3"/>
  <c r="J207" i="3"/>
  <c r="J171" i="3"/>
  <c r="BK207" i="3"/>
  <c r="J160" i="3"/>
  <c r="BK211" i="3"/>
  <c r="BK172" i="3"/>
  <c r="J133" i="3"/>
  <c r="J179" i="3"/>
  <c r="BK545" i="4"/>
  <c r="J495" i="4"/>
  <c r="BK421" i="4"/>
  <c r="J362" i="4"/>
  <c r="BK304" i="4"/>
  <c r="BK158" i="4"/>
  <c r="BK501" i="4"/>
  <c r="J414" i="4"/>
  <c r="J327" i="4"/>
  <c r="BK216" i="4"/>
  <c r="J552" i="4"/>
  <c r="J501" i="4"/>
  <c r="BK328" i="4"/>
  <c r="BK202" i="4"/>
  <c r="BK561" i="4"/>
  <c r="BK516" i="4"/>
  <c r="BK381" i="4"/>
  <c r="J322" i="4"/>
  <c r="J165" i="4"/>
  <c r="BK528" i="4"/>
  <c r="J469" i="4"/>
  <c r="BK365" i="4"/>
  <c r="BK253" i="4"/>
  <c r="J174" i="4"/>
  <c r="J337" i="4"/>
  <c r="J206" i="4"/>
  <c r="J403" i="4"/>
  <c r="BK345" i="4"/>
  <c r="J256" i="4"/>
  <c r="BK221" i="4"/>
  <c r="J158" i="4"/>
  <c r="J144" i="4"/>
  <c r="BK136" i="2"/>
  <c r="BK125" i="2"/>
  <c r="BK128" i="2"/>
  <c r="BK142" i="2"/>
  <c r="J128" i="2"/>
  <c r="J182" i="3"/>
  <c r="BK179" i="3"/>
  <c r="J139" i="3"/>
  <c r="BK215" i="3"/>
  <c r="BK193" i="3"/>
  <c r="J132" i="3"/>
  <c r="J183" i="3"/>
  <c r="J147" i="3"/>
  <c r="J221" i="3"/>
  <c r="BK181" i="3"/>
  <c r="J151" i="3"/>
  <c r="J129" i="3"/>
  <c r="BK160" i="3"/>
  <c r="J554" i="4"/>
  <c r="J519" i="4"/>
  <c r="J435" i="4"/>
  <c r="J330" i="4"/>
  <c r="BK233" i="4"/>
  <c r="BK155" i="4"/>
  <c r="BK504" i="4"/>
  <c r="BK432" i="4"/>
  <c r="J361" i="4"/>
  <c r="J272" i="4"/>
  <c r="BK149" i="4"/>
  <c r="J539" i="4"/>
  <c r="J482" i="4"/>
  <c r="BK322" i="4"/>
  <c r="J136" i="4"/>
  <c r="J522" i="4"/>
  <c r="J446" i="4"/>
  <c r="BK374" i="4"/>
  <c r="BK296" i="4"/>
  <c r="J159" i="4"/>
  <c r="J535" i="4"/>
  <c r="J481" i="4"/>
  <c r="BK428" i="4"/>
  <c r="J328" i="4"/>
  <c r="BK194" i="4"/>
  <c r="J439" i="4"/>
  <c r="J341" i="4"/>
  <c r="J202" i="4"/>
  <c r="J387" i="4"/>
  <c r="BK344" i="4"/>
  <c r="BK241" i="4"/>
  <c r="J208" i="4"/>
  <c r="J138" i="4"/>
  <c r="J142" i="2"/>
  <c r="BK143" i="2"/>
  <c r="BK130" i="2"/>
  <c r="BK141" i="2"/>
  <c r="BK131" i="2"/>
  <c r="BK176" i="3"/>
  <c r="BK142" i="3"/>
  <c r="BK202" i="3"/>
  <c r="J173" i="3"/>
  <c r="BK154" i="3"/>
  <c r="J134" i="3"/>
  <c r="BK200" i="3"/>
  <c r="BK139" i="3"/>
  <c r="J215" i="3"/>
  <c r="BK203" i="3"/>
  <c r="BK164" i="3"/>
  <c r="BK137" i="3"/>
  <c r="BK195" i="3"/>
  <c r="BK138" i="3"/>
  <c r="BK221" i="3"/>
  <c r="J172" i="3"/>
  <c r="J561" i="4"/>
  <c r="BK522" i="4"/>
  <c r="J396" i="4"/>
  <c r="BK327" i="4"/>
  <c r="J241" i="4"/>
  <c r="J169" i="4"/>
  <c r="BK136" i="4"/>
  <c r="J478" i="4"/>
  <c r="BK389" i="4"/>
  <c r="BK333" i="4"/>
  <c r="J228" i="4"/>
  <c r="BK144" i="4"/>
  <c r="J544" i="4"/>
  <c r="BK535" i="4"/>
  <c r="BK469" i="4"/>
  <c r="BK186" i="4"/>
  <c r="J545" i="4"/>
  <c r="J470" i="4"/>
  <c r="BK387" i="4"/>
  <c r="J354" i="4"/>
  <c r="BK256" i="4"/>
  <c r="BK540" i="4"/>
  <c r="BK478" i="4"/>
  <c r="BK410" i="4"/>
  <c r="J344" i="4"/>
  <c r="BK208" i="4"/>
  <c r="J163" i="4"/>
  <c r="J459" i="4"/>
  <c r="BK396" i="4"/>
  <c r="J245" i="4"/>
  <c r="BK439" i="4"/>
  <c r="BK362" i="4"/>
  <c r="BK288" i="4"/>
  <c r="J232" i="4"/>
  <c r="BK159" i="4"/>
  <c r="J179" i="4"/>
  <c r="J148" i="2"/>
  <c r="BK140" i="2"/>
  <c r="J145" i="2"/>
  <c r="J138" i="2"/>
  <c r="BK208" i="3"/>
  <c r="J142" i="4"/>
  <c r="BK513" i="4"/>
  <c r="J479" i="4"/>
  <c r="BK361" i="4"/>
  <c r="J264" i="4"/>
  <c r="BK163" i="4"/>
  <c r="BK358" i="4"/>
  <c r="BK318" i="4"/>
  <c r="BK245" i="4"/>
  <c r="BK169" i="4"/>
  <c r="J132" i="4"/>
  <c r="J131" i="2"/>
  <c r="J141" i="2"/>
  <c r="J125" i="2"/>
  <c r="J136" i="2"/>
  <c r="BK190" i="3"/>
  <c r="J158" i="3"/>
  <c r="J410" i="4"/>
  <c r="BK337" i="4"/>
  <c r="BK176" i="4"/>
  <c r="J156" i="4"/>
  <c r="J513" i="4"/>
  <c r="J440" i="4"/>
  <c r="J345" i="4"/>
  <c r="BK217" i="4"/>
  <c r="J149" i="4"/>
  <c r="J551" i="4"/>
  <c r="J525" i="4"/>
  <c r="BK492" i="4"/>
  <c r="BK463" i="4"/>
  <c r="BK414" i="4"/>
  <c r="J288" i="4"/>
  <c r="J177" i="4"/>
  <c r="BK376" i="4"/>
  <c r="J333" i="4"/>
  <c r="BK251" i="4"/>
  <c r="J226" i="4"/>
  <c r="BK165" i="4"/>
  <c r="J146" i="2"/>
  <c r="BK144" i="2"/>
  <c r="BK146" i="2"/>
  <c r="J140" i="2"/>
  <c r="BK133" i="2"/>
  <c r="BK185" i="3"/>
  <c r="J144" i="3"/>
  <c r="J200" i="3"/>
  <c r="J168" i="3"/>
  <c r="BK147" i="3"/>
  <c r="BK129" i="3"/>
  <c r="J195" i="3"/>
  <c r="BK173" i="3"/>
  <c r="BK209" i="3"/>
  <c r="BK182" i="3"/>
  <c r="BK151" i="3"/>
  <c r="BK132" i="3"/>
  <c r="J203" i="3"/>
  <c r="J154" i="3"/>
  <c r="J197" i="3"/>
  <c r="BK168" i="3"/>
  <c r="J142" i="3"/>
  <c r="J540" i="4"/>
  <c r="BK470" i="4"/>
  <c r="J428" i="4"/>
  <c r="J374" i="4"/>
  <c r="J296" i="4"/>
  <c r="BK219" i="4"/>
  <c r="BK140" i="4"/>
  <c r="BK466" i="4"/>
  <c r="J381" i="4"/>
  <c r="BK330" i="4"/>
  <c r="BK179" i="4"/>
  <c r="BK551" i="4"/>
  <c r="BK495" i="4"/>
  <c r="BK440" i="4"/>
  <c r="J155" i="4"/>
  <c r="J528" i="4"/>
  <c r="BK435" i="4"/>
  <c r="J370" i="4"/>
  <c r="J304" i="4"/>
  <c r="BK174" i="4"/>
  <c r="J154" i="4"/>
  <c r="J490" i="4"/>
  <c r="BK354" i="4"/>
  <c r="BK312" i="4"/>
  <c r="J176" i="4"/>
  <c r="J358" i="4"/>
  <c r="J251" i="4"/>
  <c r="J463" i="4"/>
  <c r="BK351" i="4"/>
  <c r="BK272" i="4"/>
  <c r="BK228" i="4"/>
  <c r="BK177" i="4"/>
  <c r="BK134" i="4"/>
  <c r="J130" i="2"/>
  <c r="BK138" i="2"/>
  <c r="J144" i="2"/>
  <c r="BK218" i="3"/>
  <c r="J181" i="3"/>
  <c r="J218" i="3"/>
  <c r="J208" i="3"/>
  <c r="BK197" i="3"/>
  <c r="BK165" i="3"/>
  <c r="J138" i="3"/>
  <c r="J209" i="3"/>
  <c r="J176" i="3"/>
  <c r="BK133" i="3"/>
  <c r="J202" i="3"/>
  <c r="BK144" i="3"/>
  <c r="J205" i="3"/>
  <c r="BK171" i="3"/>
  <c r="BK134" i="3"/>
  <c r="J185" i="3"/>
  <c r="BK158" i="3"/>
  <c r="BK544" i="4"/>
  <c r="J504" i="4"/>
  <c r="J432" i="4"/>
  <c r="J389" i="4"/>
  <c r="J318" i="4"/>
  <c r="J216" i="4"/>
  <c r="BK519" i="4"/>
  <c r="BK446" i="4"/>
  <c r="J351" i="4"/>
  <c r="BK206" i="4"/>
  <c r="BK554" i="4"/>
  <c r="BK536" i="4"/>
  <c r="BK479" i="4"/>
  <c r="BK280" i="4"/>
  <c r="BK552" i="4"/>
  <c r="J492" i="4"/>
  <c r="BK403" i="4"/>
  <c r="J366" i="4"/>
  <c r="BK232" i="4"/>
  <c r="BK525" i="4"/>
  <c r="J466" i="4"/>
  <c r="J348" i="4"/>
  <c r="J219" i="4"/>
  <c r="BK167" i="4"/>
  <c r="J421" i="4"/>
  <c r="J323" i="4"/>
  <c r="J140" i="4"/>
  <c r="BK366" i="4"/>
  <c r="BK341" i="4"/>
  <c r="J253" i="4"/>
  <c r="J217" i="4"/>
  <c r="BK156" i="4"/>
  <c r="BK148" i="2"/>
  <c r="BK145" i="2"/>
  <c r="J133" i="2"/>
  <c r="J143" i="2"/>
  <c r="BK134" i="2"/>
  <c r="J165" i="3"/>
  <c r="J211" i="3"/>
  <c r="J190" i="3"/>
  <c r="J164" i="3"/>
  <c r="BK459" i="4"/>
  <c r="J376" i="4"/>
  <c r="J312" i="4"/>
  <c r="J221" i="4"/>
  <c r="BK142" i="4"/>
  <c r="BK490" i="4"/>
  <c r="J365" i="4"/>
  <c r="BK323" i="4"/>
  <c r="J167" i="4"/>
  <c r="BK132" i="4"/>
  <c r="J516" i="4"/>
  <c r="BK454" i="4"/>
  <c r="BK226" i="4"/>
  <c r="BK138" i="4"/>
  <c r="J536" i="4"/>
  <c r="BK481" i="4"/>
  <c r="BK264" i="4"/>
  <c r="BK154" i="4"/>
  <c r="BK539" i="4"/>
  <c r="BK482" i="4"/>
  <c r="J454" i="4"/>
  <c r="BK370" i="4"/>
  <c r="J186" i="4"/>
  <c r="BK348" i="4"/>
  <c r="J280" i="4"/>
  <c r="J233" i="4"/>
  <c r="J194" i="4"/>
  <c r="J134" i="4"/>
  <c r="R124" i="2" l="1"/>
  <c r="R132" i="2"/>
  <c r="P143" i="3"/>
  <c r="R157" i="3"/>
  <c r="T189" i="3"/>
  <c r="P131" i="4"/>
  <c r="T124" i="2"/>
  <c r="T132" i="2"/>
  <c r="R128" i="3"/>
  <c r="R150" i="3"/>
  <c r="T163" i="3"/>
  <c r="T217" i="3"/>
  <c r="T216" i="3"/>
  <c r="T166" i="4"/>
  <c r="T364" i="4"/>
  <c r="P124" i="2"/>
  <c r="BK132" i="2"/>
  <c r="J132" i="2"/>
  <c r="J99" i="2"/>
  <c r="BK143" i="3"/>
  <c r="J143" i="3"/>
  <c r="J99" i="3" s="1"/>
  <c r="T157" i="3"/>
  <c r="R189" i="3"/>
  <c r="BK131" i="4"/>
  <c r="BK317" i="4"/>
  <c r="J317" i="4"/>
  <c r="J100" i="4"/>
  <c r="R364" i="4"/>
  <c r="T386" i="4"/>
  <c r="P438" i="4"/>
  <c r="P129" i="2"/>
  <c r="P139" i="2"/>
  <c r="P128" i="3"/>
  <c r="BK150" i="3"/>
  <c r="J150" i="3"/>
  <c r="J100" i="3"/>
  <c r="BK163" i="3"/>
  <c r="J163" i="3" s="1"/>
  <c r="J102" i="3" s="1"/>
  <c r="BK217" i="3"/>
  <c r="BK216" i="3"/>
  <c r="J216" i="3"/>
  <c r="J105" i="3"/>
  <c r="R131" i="4"/>
  <c r="T317" i="4"/>
  <c r="P395" i="4"/>
  <c r="R438" i="4"/>
  <c r="T129" i="2"/>
  <c r="T139" i="2"/>
  <c r="R143" i="3"/>
  <c r="P157" i="3"/>
  <c r="BK189" i="3"/>
  <c r="J189" i="3" s="1"/>
  <c r="J103" i="3" s="1"/>
  <c r="R217" i="3"/>
  <c r="R216" i="3" s="1"/>
  <c r="R166" i="4"/>
  <c r="BK364" i="4"/>
  <c r="J364" i="4"/>
  <c r="J101" i="4"/>
  <c r="P386" i="4"/>
  <c r="T395" i="4"/>
  <c r="P431" i="4"/>
  <c r="T438" i="4"/>
  <c r="R494" i="4"/>
  <c r="BK124" i="2"/>
  <c r="J124" i="2"/>
  <c r="J97" i="2"/>
  <c r="P132" i="2"/>
  <c r="BK128" i="3"/>
  <c r="T150" i="3"/>
  <c r="P163" i="3"/>
  <c r="T131" i="4"/>
  <c r="R317" i="4"/>
  <c r="BK386" i="4"/>
  <c r="J386" i="4"/>
  <c r="J102" i="4" s="1"/>
  <c r="R386" i="4"/>
  <c r="BK431" i="4"/>
  <c r="J431" i="4" s="1"/>
  <c r="J104" i="4" s="1"/>
  <c r="R431" i="4"/>
  <c r="BK494" i="4"/>
  <c r="P553" i="4"/>
  <c r="P493" i="4" s="1"/>
  <c r="R129" i="2"/>
  <c r="R139" i="2"/>
  <c r="T128" i="3"/>
  <c r="P150" i="3"/>
  <c r="R163" i="3"/>
  <c r="P217" i="3"/>
  <c r="P216" i="3"/>
  <c r="P166" i="4"/>
  <c r="P364" i="4"/>
  <c r="R395" i="4"/>
  <c r="T431" i="4"/>
  <c r="P494" i="4"/>
  <c r="BK553" i="4"/>
  <c r="J553" i="4"/>
  <c r="J109" i="4"/>
  <c r="T553" i="4"/>
  <c r="BK129" i="2"/>
  <c r="J129" i="2"/>
  <c r="J98" i="2" s="1"/>
  <c r="BK139" i="2"/>
  <c r="J139" i="2" s="1"/>
  <c r="J102" i="2" s="1"/>
  <c r="T143" i="3"/>
  <c r="BK157" i="3"/>
  <c r="J157" i="3" s="1"/>
  <c r="J101" i="3" s="1"/>
  <c r="P189" i="3"/>
  <c r="BK166" i="4"/>
  <c r="J166" i="4" s="1"/>
  <c r="J99" i="4" s="1"/>
  <c r="P317" i="4"/>
  <c r="BK395" i="4"/>
  <c r="J395" i="4" s="1"/>
  <c r="J103" i="4" s="1"/>
  <c r="BK438" i="4"/>
  <c r="J438" i="4"/>
  <c r="J105" i="4" s="1"/>
  <c r="T494" i="4"/>
  <c r="T493" i="4"/>
  <c r="R553" i="4"/>
  <c r="BK135" i="2"/>
  <c r="J135" i="2"/>
  <c r="J100" i="2" s="1"/>
  <c r="BK137" i="2"/>
  <c r="J137" i="2" s="1"/>
  <c r="J101" i="2" s="1"/>
  <c r="BK147" i="2"/>
  <c r="J147" i="2" s="1"/>
  <c r="J103" i="2" s="1"/>
  <c r="BK214" i="3"/>
  <c r="J214" i="3" s="1"/>
  <c r="J104" i="3" s="1"/>
  <c r="BK491" i="4"/>
  <c r="J491" i="4"/>
  <c r="J106" i="4"/>
  <c r="E85" i="4"/>
  <c r="F92" i="4"/>
  <c r="J125" i="4"/>
  <c r="BF154" i="4"/>
  <c r="BF156" i="4"/>
  <c r="BF167" i="4"/>
  <c r="BF179" i="4"/>
  <c r="BF206" i="4"/>
  <c r="BF226" i="4"/>
  <c r="BF232" i="4"/>
  <c r="BF251" i="4"/>
  <c r="BF253" i="4"/>
  <c r="BF264" i="4"/>
  <c r="BF280" i="4"/>
  <c r="BF333" i="4"/>
  <c r="BF354" i="4"/>
  <c r="BF370" i="4"/>
  <c r="BF421" i="4"/>
  <c r="BF432" i="4"/>
  <c r="BF440" i="4"/>
  <c r="BF454" i="4"/>
  <c r="J128" i="3"/>
  <c r="J98" i="3"/>
  <c r="BF136" i="4"/>
  <c r="BF142" i="4"/>
  <c r="BF165" i="4"/>
  <c r="BF208" i="4"/>
  <c r="BF272" i="4"/>
  <c r="BF318" i="4"/>
  <c r="BF322" i="4"/>
  <c r="BF374" i="4"/>
  <c r="BF376" i="4"/>
  <c r="BF381" i="4"/>
  <c r="BF387" i="4"/>
  <c r="BF479" i="4"/>
  <c r="BF504" i="4"/>
  <c r="BF522" i="4"/>
  <c r="BF528" i="4"/>
  <c r="J217" i="3"/>
  <c r="J106" i="3"/>
  <c r="J92" i="4"/>
  <c r="BF138" i="4"/>
  <c r="BF155" i="4"/>
  <c r="BF158" i="4"/>
  <c r="BF221" i="4"/>
  <c r="BF233" i="4"/>
  <c r="BF288" i="4"/>
  <c r="BF296" i="4"/>
  <c r="BF328" i="4"/>
  <c r="BF358" i="4"/>
  <c r="BF403" i="4"/>
  <c r="BF414" i="4"/>
  <c r="BF435" i="4"/>
  <c r="BF516" i="4"/>
  <c r="BF525" i="4"/>
  <c r="BF552" i="4"/>
  <c r="BF132" i="4"/>
  <c r="BF216" i="4"/>
  <c r="BF217" i="4"/>
  <c r="BF245" i="4"/>
  <c r="BF341" i="4"/>
  <c r="BF348" i="4"/>
  <c r="BF361" i="4"/>
  <c r="BF365" i="4"/>
  <c r="BF389" i="4"/>
  <c r="BF428" i="4"/>
  <c r="BF469" i="4"/>
  <c r="BF490" i="4"/>
  <c r="BF501" i="4"/>
  <c r="BF536" i="4"/>
  <c r="BF539" i="4"/>
  <c r="BF544" i="4"/>
  <c r="BF140" i="4"/>
  <c r="BF149" i="4"/>
  <c r="BF159" i="4"/>
  <c r="BF169" i="4"/>
  <c r="BF177" i="4"/>
  <c r="BF219" i="4"/>
  <c r="BF228" i="4"/>
  <c r="BF327" i="4"/>
  <c r="BF330" i="4"/>
  <c r="BF344" i="4"/>
  <c r="BF351" i="4"/>
  <c r="BF362" i="4"/>
  <c r="BF463" i="4"/>
  <c r="BF470" i="4"/>
  <c r="BF478" i="4"/>
  <c r="BF519" i="4"/>
  <c r="BF535" i="4"/>
  <c r="BF540" i="4"/>
  <c r="BF545" i="4"/>
  <c r="BF554" i="4"/>
  <c r="BF561" i="4"/>
  <c r="J123" i="4"/>
  <c r="BF134" i="4"/>
  <c r="BF163" i="4"/>
  <c r="BF174" i="4"/>
  <c r="BF241" i="4"/>
  <c r="BF256" i="4"/>
  <c r="BF304" i="4"/>
  <c r="BF312" i="4"/>
  <c r="BF345" i="4"/>
  <c r="BF396" i="4"/>
  <c r="BF459" i="4"/>
  <c r="BF481" i="4"/>
  <c r="BF482" i="4"/>
  <c r="BF492" i="4"/>
  <c r="BF495" i="4"/>
  <c r="BF513" i="4"/>
  <c r="BF144" i="4"/>
  <c r="BF176" i="4"/>
  <c r="BF186" i="4"/>
  <c r="BF194" i="4"/>
  <c r="BF202" i="4"/>
  <c r="BF323" i="4"/>
  <c r="BF337" i="4"/>
  <c r="BF366" i="4"/>
  <c r="BF410" i="4"/>
  <c r="BF439" i="4"/>
  <c r="BF446" i="4"/>
  <c r="BF466" i="4"/>
  <c r="BF551" i="4"/>
  <c r="BF129" i="3"/>
  <c r="BF132" i="3"/>
  <c r="BF134" i="3"/>
  <c r="BF147" i="3"/>
  <c r="BF181" i="3"/>
  <c r="BF190" i="3"/>
  <c r="BF193" i="3"/>
  <c r="BF208" i="3"/>
  <c r="BF209" i="3"/>
  <c r="BF211" i="3"/>
  <c r="BF218" i="3"/>
  <c r="J89" i="3"/>
  <c r="J92" i="3"/>
  <c r="BF144" i="3"/>
  <c r="BF158" i="3"/>
  <c r="BF164" i="3"/>
  <c r="BF166" i="3"/>
  <c r="BF176" i="3"/>
  <c r="BF202" i="3"/>
  <c r="BF205" i="3"/>
  <c r="BF207" i="3"/>
  <c r="BF133" i="3"/>
  <c r="BF139" i="3"/>
  <c r="BF142" i="3"/>
  <c r="BF171" i="3"/>
  <c r="BF179" i="3"/>
  <c r="F92" i="3"/>
  <c r="J122" i="3"/>
  <c r="BF154" i="3"/>
  <c r="BF165" i="3"/>
  <c r="BF183" i="3"/>
  <c r="BF185" i="3"/>
  <c r="E85" i="3"/>
  <c r="BF137" i="3"/>
  <c r="BF151" i="3"/>
  <c r="BF160" i="3"/>
  <c r="BF182" i="3"/>
  <c r="BK123" i="2"/>
  <c r="J123" i="2" s="1"/>
  <c r="J30" i="2" s="1"/>
  <c r="BF138" i="3"/>
  <c r="BF168" i="3"/>
  <c r="BF172" i="3"/>
  <c r="BF173" i="3"/>
  <c r="BF195" i="3"/>
  <c r="BF197" i="3"/>
  <c r="BF200" i="3"/>
  <c r="BF203" i="3"/>
  <c r="BF215" i="3"/>
  <c r="BF221" i="3"/>
  <c r="J92" i="2"/>
  <c r="J117" i="2"/>
  <c r="BF125" i="2"/>
  <c r="BF130" i="2"/>
  <c r="BF131" i="2"/>
  <c r="BF133" i="2"/>
  <c r="BF145" i="2"/>
  <c r="E85" i="2"/>
  <c r="J119" i="2"/>
  <c r="BF128" i="2"/>
  <c r="BF140" i="2"/>
  <c r="BF141" i="2"/>
  <c r="BF142" i="2"/>
  <c r="BF143" i="2"/>
  <c r="BF144" i="2"/>
  <c r="BF136" i="2"/>
  <c r="F92" i="2"/>
  <c r="BF134" i="2"/>
  <c r="BF138" i="2"/>
  <c r="BF146" i="2"/>
  <c r="BF148" i="2"/>
  <c r="F37" i="2"/>
  <c r="BD95" i="1" s="1"/>
  <c r="F35" i="4"/>
  <c r="BB97" i="1" s="1"/>
  <c r="J33" i="2"/>
  <c r="AV95" i="1" s="1"/>
  <c r="F37" i="3"/>
  <c r="BD96" i="1"/>
  <c r="J33" i="3"/>
  <c r="AV96" i="1" s="1"/>
  <c r="F33" i="3"/>
  <c r="AZ96" i="1" s="1"/>
  <c r="F36" i="4"/>
  <c r="BC97" i="1" s="1"/>
  <c r="F36" i="2"/>
  <c r="BC95" i="1"/>
  <c r="F36" i="3"/>
  <c r="BC96" i="1" s="1"/>
  <c r="F33" i="2"/>
  <c r="AZ95" i="1" s="1"/>
  <c r="J33" i="4"/>
  <c r="AV97" i="1" s="1"/>
  <c r="F35" i="3"/>
  <c r="BB96" i="1"/>
  <c r="F37" i="4"/>
  <c r="BD97" i="1" s="1"/>
  <c r="F35" i="2"/>
  <c r="BB95" i="1" s="1"/>
  <c r="F33" i="4"/>
  <c r="AZ97" i="1"/>
  <c r="BK127" i="3" l="1"/>
  <c r="J127" i="3" s="1"/>
  <c r="J97" i="3" s="1"/>
  <c r="BK130" i="4"/>
  <c r="J130" i="4"/>
  <c r="J97" i="4" s="1"/>
  <c r="P123" i="2"/>
  <c r="AU95" i="1"/>
  <c r="BK493" i="4"/>
  <c r="J493" i="4" s="1"/>
  <c r="J107" i="4" s="1"/>
  <c r="T130" i="4"/>
  <c r="T129" i="4"/>
  <c r="P127" i="3"/>
  <c r="P126" i="3"/>
  <c r="AU96" i="1"/>
  <c r="T127" i="3"/>
  <c r="T126" i="3" s="1"/>
  <c r="R127" i="3"/>
  <c r="R126" i="3"/>
  <c r="T123" i="2"/>
  <c r="R493" i="4"/>
  <c r="R130" i="4"/>
  <c r="R129" i="4"/>
  <c r="P130" i="4"/>
  <c r="P129" i="4" s="1"/>
  <c r="AU97" i="1" s="1"/>
  <c r="R123" i="2"/>
  <c r="J131" i="4"/>
  <c r="J98" i="4" s="1"/>
  <c r="J494" i="4"/>
  <c r="J108" i="4"/>
  <c r="AG95" i="1"/>
  <c r="J96" i="2"/>
  <c r="J34" i="2"/>
  <c r="AW95" i="1"/>
  <c r="AT95" i="1"/>
  <c r="AN95" i="1" s="1"/>
  <c r="BD94" i="1"/>
  <c r="W33" i="1"/>
  <c r="J34" i="4"/>
  <c r="AW97" i="1" s="1"/>
  <c r="AT97" i="1" s="1"/>
  <c r="J34" i="3"/>
  <c r="AW96" i="1"/>
  <c r="AT96" i="1"/>
  <c r="F34" i="2"/>
  <c r="BA95" i="1"/>
  <c r="BC94" i="1"/>
  <c r="AY94" i="1" s="1"/>
  <c r="AZ94" i="1"/>
  <c r="W29" i="1"/>
  <c r="BB94" i="1"/>
  <c r="AX94" i="1"/>
  <c r="F34" i="3"/>
  <c r="BA96" i="1"/>
  <c r="F34" i="4"/>
  <c r="BA97" i="1" s="1"/>
  <c r="BK129" i="4" l="1"/>
  <c r="J129" i="4"/>
  <c r="BK126" i="3"/>
  <c r="J126" i="3" s="1"/>
  <c r="J96" i="3" s="1"/>
  <c r="J39" i="2"/>
  <c r="AU94" i="1"/>
  <c r="W32" i="1"/>
  <c r="W31" i="1"/>
  <c r="J30" i="4"/>
  <c r="AG97" i="1"/>
  <c r="BA94" i="1"/>
  <c r="W30" i="1" s="1"/>
  <c r="AV94" i="1"/>
  <c r="AK29" i="1" s="1"/>
  <c r="J39" i="4" l="1"/>
  <c r="J96" i="4"/>
  <c r="AN97" i="1"/>
  <c r="J30" i="3"/>
  <c r="AG96" i="1" s="1"/>
  <c r="AG94" i="1" s="1"/>
  <c r="AK26" i="1" s="1"/>
  <c r="AK35" i="1" s="1"/>
  <c r="AW94" i="1"/>
  <c r="AK30" i="1" s="1"/>
  <c r="J39" i="3" l="1"/>
  <c r="AN96" i="1"/>
  <c r="AT94" i="1"/>
  <c r="AN94" i="1" l="1"/>
</calcChain>
</file>

<file path=xl/sharedStrings.xml><?xml version="1.0" encoding="utf-8"?>
<sst xmlns="http://schemas.openxmlformats.org/spreadsheetml/2006/main" count="8778" uniqueCount="1330">
  <si>
    <t>Export Komplet</t>
  </si>
  <si>
    <t/>
  </si>
  <si>
    <t>2.0</t>
  </si>
  <si>
    <t>False</t>
  </si>
  <si>
    <t>{69f6395c-cc6c-494c-b71e-fff77577c57d}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</si>
  <si>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</si>
  <si>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</si>
  <si>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</si>
  <si>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</si>
  <si>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</si>
  <si>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</si>
  <si>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</si>
  <si>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</si>
  <si>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CS2022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</si>
  <si>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</si>
  <si>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</si>
  <si>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Cyklotrasa - podjazd pod Univerzitným mostom TR.A.Hlinku-CS2022</t>
  </si>
  <si>
    <t>JKSO:</t>
  </si>
  <si>
    <t>KS:</t>
  </si>
  <si>
    <t>Miesto:</t>
  </si>
  <si>
    <t>Nitra</t>
  </si>
  <si>
    <t>Dátum: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</si>
  <si>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</si>
  <si>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</si>
  <si>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</si>
  <si>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</si>
  <si>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</si>
  <si>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</si>
  <si>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</si>
  <si>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</si>
  <si>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</si>
  <si>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</si>
  <si>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</si>
  <si>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</si>
  <si>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</si>
  <si>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</si>
  <si>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</si>
  <si>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</si>
  <si>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</si>
  <si>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</si>
  <si>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</si>
  <si>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</si>
  <si>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</si>
  <si>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</si>
  <si>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</si>
  <si>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</si>
  <si>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</si>
  <si>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</si>
  <si>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</si>
  <si>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</si>
  <si>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</si>
  <si>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</si>
  <si>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</si>
  <si>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</si>
  <si>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</si>
  <si>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</si>
  <si>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</si>
  <si>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</si>
  <si>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</si>
  <si>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</si>
  <si>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</si>
  <si>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</si>
  <si>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</si>
  <si>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</si>
  <si>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</si>
  <si>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</si>
  <si>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</si>
  <si>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</si>
  <si>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</si>
  <si>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</si>
  <si>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</si>
  <si>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</si>
  <si>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</si>
  <si>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</si>
  <si>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</si>
  <si>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</si>
  <si>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</si>
  <si>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</si>
  <si>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 000</t>
  </si>
  <si>
    <t>Vedľajšie rozpočtové náklady-CS2022</t>
  </si>
  <si>
    <t>STA</t>
  </si>
  <si>
    <t>1</t>
  </si>
  <si>
    <t>{6e603c93-57b8-48af-a735-37a00b67f4e1}</t>
  </si>
  <si>
    <t>SO 101</t>
  </si>
  <si>
    <t>Cyklotrasa pri rieke Nitra-CS2022</t>
  </si>
  <si>
    <t>{44fa405e-47a7-4db6-8236-c6b50edde2b6}</t>
  </si>
  <si>
    <t>SO 201</t>
  </si>
  <si>
    <t>Oporné múry-CS2022</t>
  </si>
  <si>
    <t>{b5ef0969-c1d0-44f1-850d-1a81c0e22b92}</t>
  </si>
  <si>
    <t>KRYCÍ LIST ROZPOČTU</t>
  </si>
  <si>
    <t>Objekt:</t>
  </si>
  <si>
    <t>SO 000 - Vedľajšie rozpočtové náklady-CS2022</t>
  </si>
  <si>
    <t>REKAPITULÁCIA ROZPOČTU</t>
  </si>
  <si>
    <t>Kód dielu - Popis</t>
  </si>
  <si>
    <t>Cena celkom [EUR]</t>
  </si>
  <si>
    <t>Náklady z rozpočtu</t>
  </si>
  <si>
    <t>-1</t>
  </si>
  <si>
    <t>VRN02 - Prieskumné práce</t>
  </si>
  <si>
    <t>VRN03 - Geodetické práce</t>
  </si>
  <si>
    <t>VRN04 - Projektové práce</t>
  </si>
  <si>
    <t>VRN06 - Zariadenie staveniska</t>
  </si>
  <si>
    <t>VRN09 - Vplyv územia</t>
  </si>
  <si>
    <t>VRN10 - Inžinierska činnosť</t>
  </si>
  <si>
    <t>VRN12 - Monitoring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</si>
  <si>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</si>
  <si>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</si>
  <si>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</si>
  <si>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</si>
  <si>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</si>
  <si>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</si>
  <si>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</si>
  <si>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</si>
  <si>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</si>
  <si>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</si>
  <si>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</si>
  <si>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</si>
  <si>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VRN02</t>
  </si>
  <si>
    <t>Prieskumné práce</t>
  </si>
  <si>
    <t>4</t>
  </si>
  <si>
    <t>ROZPOCET</t>
  </si>
  <si>
    <t>K</t>
  </si>
  <si>
    <t>000200011</t>
  </si>
  <si>
    <t>Prieskumné práce - geologický prieskum inžiniersko-geologický a geotechnický</t>
  </si>
  <si>
    <t>eur</t>
  </si>
  <si>
    <t>2</t>
  </si>
  <si>
    <t>-768561227</t>
  </si>
  <si>
    <t>VV</t>
  </si>
  <si>
    <t>A1</t>
  </si>
  <si>
    <t>"2 ks vrtanej sondy IGP dl. 8,0 m+2 ks penetračnej sondy dl. 8,0 m+1 ks kopanej sondy hl. 2,0 m+doprava + vyhodnotenie sond + sprac. záv. správy" 1</t>
  </si>
  <si>
    <t>B1</t>
  </si>
  <si>
    <t>"Celkem: "A1</t>
  </si>
  <si>
    <t>000200031</t>
  </si>
  <si>
    <t>Prieskumné práce - archeologická činnosť archeologický prieskum</t>
  </si>
  <si>
    <t>-83230464</t>
  </si>
  <si>
    <t>VRN03</t>
  </si>
  <si>
    <t>Geodetické práce</t>
  </si>
  <si>
    <t>3</t>
  </si>
  <si>
    <t>000300021</t>
  </si>
  <si>
    <t>Geodetické práce - vykonávané v priebehu výstavby výškové merania</t>
  </si>
  <si>
    <t>-506880697</t>
  </si>
  <si>
    <t>000300031</t>
  </si>
  <si>
    <t>Geodetické práce - vykonávané po výstavbe zameranie skutočného vyhotovenia stavby</t>
  </si>
  <si>
    <t>1932754145</t>
  </si>
  <si>
    <t>VRN04</t>
  </si>
  <si>
    <t>Projektové práce</t>
  </si>
  <si>
    <t>5</t>
  </si>
  <si>
    <t>000400021</t>
  </si>
  <si>
    <t>Projektové práce - stavebná časť (stavebné objekty vrátane ich technického vybavenia). Náklady na vypracovanie výrobno-technickej dokumentácie zhotoviteľa</t>
  </si>
  <si>
    <t>1626686399</t>
  </si>
  <si>
    <t>6</t>
  </si>
  <si>
    <t>000400022</t>
  </si>
  <si>
    <t>Projektové práce - stavebná časť (stavebné objekty vrátane ich technického vybavenia). Náklady na dokumentáciu skutočného zhotovenia stavby</t>
  </si>
  <si>
    <t>-2110418270</t>
  </si>
  <si>
    <t>VRN06</t>
  </si>
  <si>
    <t>Zariadenie staveniska</t>
  </si>
  <si>
    <t>7</t>
  </si>
  <si>
    <t>000600011</t>
  </si>
  <si>
    <t>1879575896</t>
  </si>
  <si>
    <t>VRN09</t>
  </si>
  <si>
    <t>Vplyv územia</t>
  </si>
  <si>
    <t>8</t>
  </si>
  <si>
    <t>000900023</t>
  </si>
  <si>
    <t>Vplyv územia - čistenie komunikácií</t>
  </si>
  <si>
    <t>341950582</t>
  </si>
  <si>
    <t>VRN10</t>
  </si>
  <si>
    <t>Inžinierska činnosť</t>
  </si>
  <si>
    <t>9</t>
  </si>
  <si>
    <t>001000011</t>
  </si>
  <si>
    <t>Inžinierska činnosť - dozory autorský dozor projektanta</t>
  </si>
  <si>
    <t>1516952885</t>
  </si>
  <si>
    <t>10</t>
  </si>
  <si>
    <t>001000012</t>
  </si>
  <si>
    <t>Inžinierska činnosť - dozory technický dozor investora</t>
  </si>
  <si>
    <t>-704283665</t>
  </si>
  <si>
    <t>11</t>
  </si>
  <si>
    <t>001000014</t>
  </si>
  <si>
    <t>Inžinierska činnosť - dozory koordinátor BOZP na stavenisku</t>
  </si>
  <si>
    <t>-1260673539</t>
  </si>
  <si>
    <t>12</t>
  </si>
  <si>
    <t>001000021</t>
  </si>
  <si>
    <t>Inžinierska činnosť - vypracovanie protipovodňového plánu</t>
  </si>
  <si>
    <t>-455817931</t>
  </si>
  <si>
    <t>13</t>
  </si>
  <si>
    <t>001000024</t>
  </si>
  <si>
    <t>Ochrana  životného prostredia</t>
  </si>
  <si>
    <t>-1054328533</t>
  </si>
  <si>
    <t>14</t>
  </si>
  <si>
    <t>001000034</t>
  </si>
  <si>
    <t>Inžinierska činnosť - prvá hlavná prehliadka</t>
  </si>
  <si>
    <t>968172090</t>
  </si>
  <si>
    <t>15</t>
  </si>
  <si>
    <t>001000034a</t>
  </si>
  <si>
    <t>Inžinierska činnosť - skúšky a revízie ostatné skúšky</t>
  </si>
  <si>
    <t>1788627709</t>
  </si>
  <si>
    <t>VRN12</t>
  </si>
  <si>
    <t>Monitoring</t>
  </si>
  <si>
    <t>16</t>
  </si>
  <si>
    <t>001200001</t>
  </si>
  <si>
    <t>Monitoring - pasportizácia a fotodokumentácia priľahlých komunikácií a stavieb pred začatím výstavby</t>
  </si>
  <si>
    <t>1852099221</t>
  </si>
  <si>
    <t>B24</t>
  </si>
  <si>
    <t>110</t>
  </si>
  <si>
    <t>SO 101 - Cyklotrasa pri rieke Nitra-CS2022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</si>
  <si>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</si>
  <si>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</si>
  <si>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</si>
  <si>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</si>
  <si>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</si>
  <si>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</si>
  <si>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</si>
  <si>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</si>
  <si>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</si>
  <si>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</si>
  <si>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>HSV</t>
  </si>
  <si>
    <t>Práce a dodávky HSV</t>
  </si>
  <si>
    <t>Zemné práce</t>
  </si>
  <si>
    <t>171101101.S</t>
  </si>
  <si>
    <t>Uloženie sypaniny do násypu súdržnej horniny s mierou zhutnenia podľa Proctor-Standard na 95 %</t>
  </si>
  <si>
    <t>m3</t>
  </si>
  <si>
    <t>501356643</t>
  </si>
  <si>
    <t>"násypy z výkopov" 372.3</t>
  </si>
  <si>
    <t>181201101.S</t>
  </si>
  <si>
    <t>Úprava pláne v násypoch v hornine 1-4 bez zhutnenia</t>
  </si>
  <si>
    <t>m2</t>
  </si>
  <si>
    <t>1601475839</t>
  </si>
  <si>
    <t>181201102.S</t>
  </si>
  <si>
    <t>Úprava pláne v násypoch v hornine 1-4 so zhutnením</t>
  </si>
  <si>
    <t>1758765736</t>
  </si>
  <si>
    <t>182301122.S</t>
  </si>
  <si>
    <t>Rozprestretie ornice na svahu so sklonom nad 1:5, plocha do 500 m2, hr.nad 100 do 150 mm</t>
  </si>
  <si>
    <t>1782950733</t>
  </si>
  <si>
    <t>A4</t>
  </si>
  <si>
    <t>39.0+37.0+20.0+56.0+119.0+14.0+10.0+92.0+69.0</t>
  </si>
  <si>
    <t>B4</t>
  </si>
  <si>
    <t>"Celkem: "A4</t>
  </si>
  <si>
    <t>M</t>
  </si>
  <si>
    <t>6936656053</t>
  </si>
  <si>
    <t>protierózna geomatrac (georohož)</t>
  </si>
  <si>
    <t>M2</t>
  </si>
  <si>
    <t>-1304555288</t>
  </si>
  <si>
    <t>183405211.S</t>
  </si>
  <si>
    <t>Výsev trávniku hydroosevom na ornicu</t>
  </si>
  <si>
    <t>-36213773</t>
  </si>
  <si>
    <t>0057211100</t>
  </si>
  <si>
    <t>Tráva - Trávové semeno</t>
  </si>
  <si>
    <t>KG</t>
  </si>
  <si>
    <t>-81279999</t>
  </si>
  <si>
    <t>A7</t>
  </si>
  <si>
    <t>456.0*0.03</t>
  </si>
  <si>
    <t>B7</t>
  </si>
  <si>
    <t>"Celkem: "A7</t>
  </si>
  <si>
    <t>185803113.S</t>
  </si>
  <si>
    <t>Ošetrenie trávnika na svahu nad 1:2 do 1:1</t>
  </si>
  <si>
    <t>-944282693</t>
  </si>
  <si>
    <t>Zakladanie</t>
  </si>
  <si>
    <t>274311117.S</t>
  </si>
  <si>
    <t>Základové pásy, prahy, vence mostných konštrukcií z betónu prostého tr. C 25/30</t>
  </si>
  <si>
    <t>1283312706</t>
  </si>
  <si>
    <t>A9</t>
  </si>
  <si>
    <t>"priečne prahy z vodostavebného betónu" 2.5</t>
  </si>
  <si>
    <t>B9</t>
  </si>
  <si>
    <t>"Celkem: "A9</t>
  </si>
  <si>
    <t>275321117.S</t>
  </si>
  <si>
    <t>Základové pätky a bloky mostných konštrukcií z betónu železového tr. C 25/30</t>
  </si>
  <si>
    <t>-26261339</t>
  </si>
  <si>
    <t>A10</t>
  </si>
  <si>
    <t>"bet.patky pre kotvenie zábradlia" 2.0</t>
  </si>
  <si>
    <t>B10</t>
  </si>
  <si>
    <t>"Celkem: "A10</t>
  </si>
  <si>
    <t>Zvislé a kompletné konštrukcie</t>
  </si>
  <si>
    <t>348171111</t>
  </si>
  <si>
    <t>Osadenie mostného oceľového zábradlia vrátane spojenia dielcov hmotnosti do 100 kg/m</t>
  </si>
  <si>
    <t>m</t>
  </si>
  <si>
    <t>1151600776</t>
  </si>
  <si>
    <t>A11</t>
  </si>
  <si>
    <t>"Celkem: "154.96</t>
  </si>
  <si>
    <t>B11</t>
  </si>
  <si>
    <t>"Celkem: "A11</t>
  </si>
  <si>
    <t>5534666000</t>
  </si>
  <si>
    <t>Zábradlie trojmadlové, rozobieratelné</t>
  </si>
  <si>
    <t>-1433632408</t>
  </si>
  <si>
    <t>A12</t>
  </si>
  <si>
    <t>"vrátanie kotvenia do rímsy" 154.96</t>
  </si>
  <si>
    <t>B12</t>
  </si>
  <si>
    <t>"Celkem: "A12</t>
  </si>
  <si>
    <t>Vodorovné konštrukcie</t>
  </si>
  <si>
    <t>451311621R</t>
  </si>
  <si>
    <t>Podklad pod dlažbu z betónu prostého vodostavebného V4-C 20/25  hr. nad 100 do 150 mm</t>
  </si>
  <si>
    <t>-1390207527</t>
  </si>
  <si>
    <t>A13</t>
  </si>
  <si>
    <t>30*6</t>
  </si>
  <si>
    <t>465513428.S</t>
  </si>
  <si>
    <t>Dlažba z lomového kameňa na maltu z 400 kg cementu na m3 malty, s vyškárovaním maltou MCs hr. 400 mm</t>
  </si>
  <si>
    <t>-733612063</t>
  </si>
  <si>
    <t>A14</t>
  </si>
  <si>
    <t>30.0*6.0</t>
  </si>
  <si>
    <t>B14</t>
  </si>
  <si>
    <t>"Celkem: "A14</t>
  </si>
  <si>
    <t>Komunikácie</t>
  </si>
  <si>
    <t>564651114.S</t>
  </si>
  <si>
    <t>Podklad z kameniva hrubého drveného veľ. 63-125 mm s rozprestretím a zhutnením, po zhutnení hr. 180 mm</t>
  </si>
  <si>
    <t>1058394623</t>
  </si>
  <si>
    <t>564752111.S</t>
  </si>
  <si>
    <t>Podklad alebo kryt z kameniva hrubého drveného veľ. 32-63 mm (vibr.štrk) po zhut.hr. 150 mm</t>
  </si>
  <si>
    <t>-2122150859</t>
  </si>
  <si>
    <t>17</t>
  </si>
  <si>
    <t>564801112.S</t>
  </si>
  <si>
    <t>Podklad zo štrkodrviny s rozprestretím a zhutnením, po zhutnení hr. 40 mm</t>
  </si>
  <si>
    <t>1844336240</t>
  </si>
  <si>
    <t>"dlažbové lôžko pre ZD" 110.0</t>
  </si>
  <si>
    <t>18</t>
  </si>
  <si>
    <t>564851111.S</t>
  </si>
  <si>
    <t>Podklad zo štrkodrviny s rozprestretím a zhutnením, po zhutnení hr. 150 mm</t>
  </si>
  <si>
    <t>-1999315685</t>
  </si>
  <si>
    <t>A17</t>
  </si>
  <si>
    <t>"podklad pre ZD" 110</t>
  </si>
  <si>
    <t>B17</t>
  </si>
  <si>
    <t>"Celkem: "A17</t>
  </si>
  <si>
    <t>19</t>
  </si>
  <si>
    <t>567122114.S</t>
  </si>
  <si>
    <t>Podklad z kameniva stmeleného cementom s rozprestretím a zhutnením, CBGM C 8/10 (C 6/8), po zhutnení hr. 150 mm</t>
  </si>
  <si>
    <t>1103449617</t>
  </si>
  <si>
    <t>573131103.S</t>
  </si>
  <si>
    <t>Postrek asfaltový infiltračný s posypom kamenivom z cestnej emulzie v množstve 1,00 kg/m2</t>
  </si>
  <si>
    <t>890162084</t>
  </si>
  <si>
    <t>21</t>
  </si>
  <si>
    <t>573191111.S</t>
  </si>
  <si>
    <t>Náter asfaltový infiltračný katiónaktívnou emulziou v množstve 1,00 kg/m2</t>
  </si>
  <si>
    <t>1237367657</t>
  </si>
  <si>
    <t>A19</t>
  </si>
  <si>
    <t>"infiltračný postrek PI 0,9kg/m2" 108.0</t>
  </si>
  <si>
    <t>B19</t>
  </si>
  <si>
    <t>"Celkem: "A19</t>
  </si>
  <si>
    <t>22</t>
  </si>
  <si>
    <t>573231111.S</t>
  </si>
  <si>
    <t>Postrek asfaltový spojovací bez posypu kamenivom z cestnej emulzie v množstve 0,80 kg/m2</t>
  </si>
  <si>
    <t>607763433</t>
  </si>
  <si>
    <t>A20</t>
  </si>
  <si>
    <t>"spojovací postrek emulzný PSE 0,7 kg/m2" 108.0</t>
  </si>
  <si>
    <t>B20</t>
  </si>
  <si>
    <t>"Celkem: "A20</t>
  </si>
  <si>
    <t>23</t>
  </si>
  <si>
    <t>577124271.S</t>
  </si>
  <si>
    <t>Asfaltový betón vrstva obrusná AC 11 O v pruhu š. do 3 m z modifik. asfaltu tr. II, po zhutnení hr. 35 mm</t>
  </si>
  <si>
    <t>482954250</t>
  </si>
  <si>
    <t>"hr 70 mm" 2*490,0</t>
  </si>
  <si>
    <t>24</t>
  </si>
  <si>
    <t>577144111.S</t>
  </si>
  <si>
    <t>Asfaltový betón vrstva obrusná AC 8 O v pruhu š. do 3 m z nemodifik. asfaltu tr. II, po zhutnení hr. 50 mm</t>
  </si>
  <si>
    <t>2125951910</t>
  </si>
  <si>
    <t>25</t>
  </si>
  <si>
    <t>577164311.S</t>
  </si>
  <si>
    <t>Asfaltový betón vrstva obrusná alebo ložná AC 16 v pruhu š. do 3 m z nemodifik. asfaltu tr. I, po zhutnení hr. 70 mm</t>
  </si>
  <si>
    <t>-1389000188</t>
  </si>
  <si>
    <t>26</t>
  </si>
  <si>
    <t>596911221.S</t>
  </si>
  <si>
    <t>Kladenie betónovej zámkovej dlažby pozemných komunikácií hr. 80 mm pre peších nad 100 m2</t>
  </si>
  <si>
    <t>413118717</t>
  </si>
  <si>
    <t>"ZD obnoveného cyklochodníka" 110.0</t>
  </si>
  <si>
    <t>27</t>
  </si>
  <si>
    <t>59245600087</t>
  </si>
  <si>
    <t>Dlažba zámková hr. 80mm  SIVÁ</t>
  </si>
  <si>
    <t>-213768980</t>
  </si>
  <si>
    <t>A24</t>
  </si>
  <si>
    <t>"Celkem: "A24</t>
  </si>
  <si>
    <t>C24</t>
  </si>
  <si>
    <t>B24 * 1.05"Koeficient množství</t>
  </si>
  <si>
    <t>Ostatné konštrukcie a práce-búranie</t>
  </si>
  <si>
    <t>28</t>
  </si>
  <si>
    <t>914001111.S</t>
  </si>
  <si>
    <t>Osadenie a montáž cestnej zvislej dopravnej značky na stĺpik, stĺp, konzolu alebo objekt</t>
  </si>
  <si>
    <t>ks</t>
  </si>
  <si>
    <t>1484979093</t>
  </si>
  <si>
    <t>A25</t>
  </si>
  <si>
    <t>"osadenie nových DZ" 3</t>
  </si>
  <si>
    <t>B25</t>
  </si>
  <si>
    <t>"Celkem: "A25</t>
  </si>
  <si>
    <t>29</t>
  </si>
  <si>
    <t>404410106800</t>
  </si>
  <si>
    <t>Príkazová značka pozinkovaná</t>
  </si>
  <si>
    <t>741539404</t>
  </si>
  <si>
    <t>"nové príkazové značky"3</t>
  </si>
  <si>
    <t>30</t>
  </si>
  <si>
    <t>915711211.S.1</t>
  </si>
  <si>
    <t>Vodorovné dopravné značenie striekané farbou deliacich čiar súvislých šírky 125 mm biela základná</t>
  </si>
  <si>
    <t>568968514</t>
  </si>
  <si>
    <t>"súvislá čára 601 - š. 0,125" 131,0</t>
  </si>
  <si>
    <t>31</t>
  </si>
  <si>
    <t>915721211.S</t>
  </si>
  <si>
    <t>Vodorovné dopravné značenie striekané farbou prechodov pre chodcov, šípky, symboly a pod.</t>
  </si>
  <si>
    <t>-244285748</t>
  </si>
  <si>
    <t>A27</t>
  </si>
  <si>
    <t>"smerová šipka 630 doplnená symbolom bicykla "4*3.0</t>
  </si>
  <si>
    <t>B27</t>
  </si>
  <si>
    <t>"Celkem: "A27</t>
  </si>
  <si>
    <t>32</t>
  </si>
  <si>
    <t>915721211.S.1</t>
  </si>
  <si>
    <t>Vodorovné dopravné značenie striekané farbou prechodov pre chodcov, šípky, symboly a pod., biela základná</t>
  </si>
  <si>
    <t>-1718646429</t>
  </si>
  <si>
    <t>"smerová šipka 630 doplnená symbolom bicykla" 20*3,0</t>
  </si>
  <si>
    <t>33</t>
  </si>
  <si>
    <t>915791112.S</t>
  </si>
  <si>
    <t>Predznačenie pre vodorovné značenie striekané farbou alebo vykonávané z náterových hmôt</t>
  </si>
  <si>
    <t>1263747545</t>
  </si>
  <si>
    <t>34</t>
  </si>
  <si>
    <t>1446147976</t>
  </si>
  <si>
    <t>60+(-137,5+131)*0,125</t>
  </si>
  <si>
    <t>35</t>
  </si>
  <si>
    <t>915910001.S</t>
  </si>
  <si>
    <t>Bezpečnostný farebný povrch vozoviek zelený</t>
  </si>
  <si>
    <t>-1334110891</t>
  </si>
  <si>
    <t>"zelené podfarbenie vozovky náterom" 148,0</t>
  </si>
  <si>
    <t>36</t>
  </si>
  <si>
    <t>917862112.S</t>
  </si>
  <si>
    <t>Osadenie chodník. obrubníka betónového stojatého do lôžka z betónu prosteho tr. C 16/20 s bočnou oporou</t>
  </si>
  <si>
    <t>-2106534919</t>
  </si>
  <si>
    <t>37</t>
  </si>
  <si>
    <t>5921745200</t>
  </si>
  <si>
    <t>Obrubník betónový 80/250 záhonový</t>
  </si>
  <si>
    <t>KS</t>
  </si>
  <si>
    <t>-1734793625</t>
  </si>
  <si>
    <t>38</t>
  </si>
  <si>
    <t>918101112.S</t>
  </si>
  <si>
    <t>Lôžko pod obrubníky, krajníky alebo obruby z dlažobných kociek z betónu prostého tr. C 16/20</t>
  </si>
  <si>
    <t>409403094</t>
  </si>
  <si>
    <t>A31</t>
  </si>
  <si>
    <t>0.06*(60+70)</t>
  </si>
  <si>
    <t>39</t>
  </si>
  <si>
    <t>966812211.S</t>
  </si>
  <si>
    <t>Demontáž dopravnej značky kompletnej základnej</t>
  </si>
  <si>
    <t>573256110</t>
  </si>
  <si>
    <t>A32</t>
  </si>
  <si>
    <t>"demontáž stávajúcich DZ , ich náhrada novými DZ" 1+1+1</t>
  </si>
  <si>
    <t>B32</t>
  </si>
  <si>
    <t>"Celkem: "A32</t>
  </si>
  <si>
    <t>99</t>
  </si>
  <si>
    <t>Presun hmôt HSV</t>
  </si>
  <si>
    <t>40</t>
  </si>
  <si>
    <t>998223011.S</t>
  </si>
  <si>
    <t>Presun hmôt pre pozemné komunikácie s krytom dláždeným (822 2.3, 822 5.3) akejkoľvek dĺžky objektu</t>
  </si>
  <si>
    <t>t</t>
  </si>
  <si>
    <t>-1822296894</t>
  </si>
  <si>
    <t>PSV</t>
  </si>
  <si>
    <t>Práce a dodávky PSV</t>
  </si>
  <si>
    <t>711</t>
  </si>
  <si>
    <t>Izolácie proti vode a vlhkosti</t>
  </si>
  <si>
    <t>41</t>
  </si>
  <si>
    <t>711133001.S</t>
  </si>
  <si>
    <t>Zhotovenie izolácie proti zemnej vlhkosti PVC fóliou položenou voľne na vodorovnej ploche so zvarením spoju</t>
  </si>
  <si>
    <t>-858773062</t>
  </si>
  <si>
    <t>A34</t>
  </si>
  <si>
    <t>"fólia proti prerastaniu vegetáciou" 110</t>
  </si>
  <si>
    <t>B34</t>
  </si>
  <si>
    <t>"Celkem: "A34</t>
  </si>
  <si>
    <t>42</t>
  </si>
  <si>
    <t>2833000120</t>
  </si>
  <si>
    <t>hydroizolačná fólia hr.2,6 mm, š.1,3m šedá</t>
  </si>
  <si>
    <t>987226466</t>
  </si>
  <si>
    <t>A30</t>
  </si>
  <si>
    <t>30,48</t>
  </si>
  <si>
    <t>A97</t>
  </si>
  <si>
    <t>18,45</t>
  </si>
  <si>
    <t>B103</t>
  </si>
  <si>
    <t>4,08</t>
  </si>
  <si>
    <t>B107</t>
  </si>
  <si>
    <t>484</t>
  </si>
  <si>
    <t>B109</t>
  </si>
  <si>
    <t>36,6</t>
  </si>
  <si>
    <t>B112</t>
  </si>
  <si>
    <t>120</t>
  </si>
  <si>
    <t>B26</t>
  </si>
  <si>
    <t>82,88</t>
  </si>
  <si>
    <t>SO 201 - Oporné múry-CS2022</t>
  </si>
  <si>
    <t>138,75</t>
  </si>
  <si>
    <t>0,358</t>
  </si>
  <si>
    <t>B36</t>
  </si>
  <si>
    <t>0,49</t>
  </si>
  <si>
    <t>B47</t>
  </si>
  <si>
    <t>7,557</t>
  </si>
  <si>
    <t>B49</t>
  </si>
  <si>
    <t>28,388</t>
  </si>
  <si>
    <t>B53</t>
  </si>
  <si>
    <t>4,39</t>
  </si>
  <si>
    <t>B54</t>
  </si>
  <si>
    <t>0,8</t>
  </si>
  <si>
    <t>B66</t>
  </si>
  <si>
    <t>2,8</t>
  </si>
  <si>
    <t>B68</t>
  </si>
  <si>
    <t>B69</t>
  </si>
  <si>
    <t>B71</t>
  </si>
  <si>
    <t>1,75</t>
  </si>
  <si>
    <t>B74</t>
  </si>
  <si>
    <t>4,2</t>
  </si>
  <si>
    <t>B81</t>
  </si>
  <si>
    <t>0,9</t>
  </si>
  <si>
    <t>B82</t>
  </si>
  <si>
    <t>4,92</t>
  </si>
  <si>
    <t>B92</t>
  </si>
  <si>
    <t>2,16</t>
  </si>
  <si>
    <t>B95</t>
  </si>
  <si>
    <t>B97</t>
  </si>
  <si>
    <t>45</t>
  </si>
  <si>
    <t>C103</t>
  </si>
  <si>
    <t>18,2</t>
  </si>
  <si>
    <t>C109</t>
  </si>
  <si>
    <t>198</t>
  </si>
  <si>
    <t>C112</t>
  </si>
  <si>
    <t>C26</t>
  </si>
  <si>
    <t>10,8</t>
  </si>
  <si>
    <t>C34</t>
  </si>
  <si>
    <t>0,06</t>
  </si>
  <si>
    <t>C36</t>
  </si>
  <si>
    <t>0,079</t>
  </si>
  <si>
    <t>C68</t>
  </si>
  <si>
    <t>C69</t>
  </si>
  <si>
    <t>C71</t>
  </si>
  <si>
    <t>87</t>
  </si>
  <si>
    <t>C81</t>
  </si>
  <si>
    <t>5,13</t>
  </si>
  <si>
    <t>C82</t>
  </si>
  <si>
    <t>C92</t>
  </si>
  <si>
    <t>5,5</t>
  </si>
  <si>
    <t>C95</t>
  </si>
  <si>
    <t>175,56</t>
  </si>
  <si>
    <t>C97</t>
  </si>
  <si>
    <t>132,5</t>
  </si>
  <si>
    <t>D103</t>
  </si>
  <si>
    <t>23,55</t>
  </si>
  <si>
    <t>D109</t>
  </si>
  <si>
    <t>103,4</t>
  </si>
  <si>
    <t>D112</t>
  </si>
  <si>
    <t>83,25</t>
  </si>
  <si>
    <t>D26</t>
  </si>
  <si>
    <t>17,2</t>
  </si>
  <si>
    <t>D34</t>
  </si>
  <si>
    <t>0,133</t>
  </si>
  <si>
    <t>D71</t>
  </si>
  <si>
    <t>225</t>
  </si>
  <si>
    <t>D81</t>
  </si>
  <si>
    <t>D82</t>
  </si>
  <si>
    <t>D92</t>
  </si>
  <si>
    <t>0,966</t>
  </si>
  <si>
    <t>D95</t>
  </si>
  <si>
    <t>36,72</t>
  </si>
  <si>
    <t>D97</t>
  </si>
  <si>
    <t>68,08</t>
  </si>
  <si>
    <t>E26</t>
  </si>
  <si>
    <t>6,3</t>
  </si>
  <si>
    <t>E82</t>
  </si>
  <si>
    <t>29,2</t>
  </si>
  <si>
    <t>E97</t>
  </si>
  <si>
    <t>179,5</t>
  </si>
  <si>
    <t>F26</t>
  </si>
  <si>
    <t>1,72</t>
  </si>
  <si>
    <t>F82</t>
  </si>
  <si>
    <t>6,65</t>
  </si>
  <si>
    <t>F97</t>
  </si>
  <si>
    <t>94,28</t>
  </si>
  <si>
    <t>G97</t>
  </si>
  <si>
    <t xml:space="preserve">    6 - Úpravy povrchov, podlahy, osadenie</t>
  </si>
  <si>
    <t xml:space="preserve">    8 - Rúrové vedenie</t>
  </si>
  <si>
    <t xml:space="preserve">    783 - Nátery</t>
  </si>
  <si>
    <t>113105113.S</t>
  </si>
  <si>
    <t>Rozoberanie dlažby z lomového kameňa, kladených do malty so škárami zaliatymi cem.maltou,  -0,58600t</t>
  </si>
  <si>
    <t>1910860875</t>
  </si>
  <si>
    <t>"u opory P4 mosta" 9.0*26</t>
  </si>
  <si>
    <t>113106612.S</t>
  </si>
  <si>
    <t>Rozoberanie zámkovej dlažby všetkých druhov v ploche nad 20 m2,  -0,26000t</t>
  </si>
  <si>
    <t>-1285650424</t>
  </si>
  <si>
    <t>1.59*71.0</t>
  </si>
  <si>
    <t>113107242.S</t>
  </si>
  <si>
    <t>Odstránenie krytu asfaltového v ploche nad 200 m2, hr. nad 50 do 100 mm,  -0,18100t</t>
  </si>
  <si>
    <t>843142649</t>
  </si>
  <si>
    <t>1,6*71,0</t>
  </si>
  <si>
    <t>113204111.S</t>
  </si>
  <si>
    <t>Vytrhanie obrúb kamenných, s vybúraním lôžka, záhonových,  -0,04000t</t>
  </si>
  <si>
    <t>-1848880809</t>
  </si>
  <si>
    <t>9,0*2</t>
  </si>
  <si>
    <t>113307223.S</t>
  </si>
  <si>
    <t>Odstránenie podkladu v ploche nad 200 m2 z kameniva hrubého drveného, hr.200 do 300 m,  -0,40000t</t>
  </si>
  <si>
    <t>797567328</t>
  </si>
  <si>
    <t>"odstránenie konštrukčných vrstiev jestvujúcej cyklostezky"1,6*71+1,59*71</t>
  </si>
  <si>
    <t>121101112.S</t>
  </si>
  <si>
    <t>Odstránenie ornice s premiestn. na hromady, so zložením na vzdialenosť do 100 m a do 1000 m3</t>
  </si>
  <si>
    <t>1971348317</t>
  </si>
  <si>
    <t>7,5*70,0*0,2</t>
  </si>
  <si>
    <t>122202202.S</t>
  </si>
  <si>
    <t>Odkopávka a prekopávka nezapažená pre cesty, v hornine 3 nad 100 do 1000 m3</t>
  </si>
  <si>
    <t>-1848951289</t>
  </si>
  <si>
    <t>"pre základ rímsy"142,0</t>
  </si>
  <si>
    <t>"pred lícom múra"811,75</t>
  </si>
  <si>
    <t>"odtěženie svah.kuželov"12,4</t>
  </si>
  <si>
    <t>Súčet</t>
  </si>
  <si>
    <t>152220630</t>
  </si>
  <si>
    <t>Tyčová výstuž hmotnosti do 6kg / m</t>
  </si>
  <si>
    <t>-564281489</t>
  </si>
  <si>
    <t>797*6,314*1,05/1000</t>
  </si>
  <si>
    <t>""vrátane kotevných matíc, krytok a ich zainjektovania"</t>
  </si>
  <si>
    <t>""vrátane zinkovania povrchu klincov ponorom na 120 mikrónov"</t>
  </si>
  <si>
    <t>161103111</t>
  </si>
  <si>
    <t>Zvislé premiestnenie sypaniny pre zásyp na výšku do 7 m</t>
  </si>
  <si>
    <t>-1464681853</t>
  </si>
  <si>
    <t>162503102.S</t>
  </si>
  <si>
    <t>Vodorovné premiestnenie výkopku pre cesty po spevnenej ceste z horniny tr.1-4  do 1000 m3 na vzdialenosť do 3000 m</t>
  </si>
  <si>
    <t>963932105</t>
  </si>
  <si>
    <t>162503103.S</t>
  </si>
  <si>
    <t>Vodorovné premiestnenie výkopku pre cesty po spevnenej ceste z horniny tr.1-4 do 1000 m3, príplatok k cene za každých ďalšich a začatých 1000 m</t>
  </si>
  <si>
    <t>-1149949690</t>
  </si>
  <si>
    <t>7*966,15</t>
  </si>
  <si>
    <t>171209002.S</t>
  </si>
  <si>
    <t>Poplatok za skladovanie - zemina a kamenivo (17 05) ostatné</t>
  </si>
  <si>
    <t>-1368196245</t>
  </si>
  <si>
    <t>175101201.S</t>
  </si>
  <si>
    <t>Obsyp objektov sypaninou z vhodných hornín 1 až 4 bez prehodenia sypaniny</t>
  </si>
  <si>
    <t>39009673</t>
  </si>
  <si>
    <t>"použitý materiál štrkodrvina" 133,01</t>
  </si>
  <si>
    <t>"diely 1a,1b,2-4,5a,5b,6a,6b,7-8,9a,9b"</t>
  </si>
  <si>
    <t>181101102.S</t>
  </si>
  <si>
    <t>Úprava pláne v zárezoch v hornine 1-4 so zhutnením</t>
  </si>
  <si>
    <t>-1298346004</t>
  </si>
  <si>
    <t>70,0*6,7</t>
  </si>
  <si>
    <t>5833800000R</t>
  </si>
  <si>
    <t>Protipovodňové vrecia s pískom</t>
  </si>
  <si>
    <t>-1727527894</t>
  </si>
  <si>
    <t>212312111.S</t>
  </si>
  <si>
    <t>Lôžko pre trativod z betónu prostého</t>
  </si>
  <si>
    <t>-1084938306</t>
  </si>
  <si>
    <t>"sever+juh" 1.472+1.184</t>
  </si>
  <si>
    <t>212755114.S</t>
  </si>
  <si>
    <t>Trativod z drenážnych rúrok bez lôžka, vnútorného priem. rúrok 100 mm</t>
  </si>
  <si>
    <t>-2142300990</t>
  </si>
  <si>
    <t xml:space="preserve">"" vrátane obetónovania medzerovitým betónom MCB" </t>
  </si>
  <si>
    <t>"klincový múr"45,2</t>
  </si>
  <si>
    <t>"uhlové múry"83,3</t>
  </si>
  <si>
    <t>216341112</t>
  </si>
  <si>
    <t>Striekaný betón tr. C 16/20 plôch stien z cementu troskoport. priem. hr. nad 50 do 100 mm</t>
  </si>
  <si>
    <t>636531477</t>
  </si>
  <si>
    <t>"diel A18-G+priečne- použitý betón C30/37" 33+28+28+29+31+34+32+9</t>
  </si>
  <si>
    <t>216341119</t>
  </si>
  <si>
    <t>Príplatok k cene striekaného betónu tr. C 16/20, za každých ďalších i začatých 50 mm hr. nad 100 mm plôch stien z cementu troskoport.</t>
  </si>
  <si>
    <t>-1603241286</t>
  </si>
  <si>
    <t>262203372.S</t>
  </si>
  <si>
    <t>Vrty pre injektáž zvislé povrchové, D nad 93 do 156 mm, v hĺbke 0 - 25 m, v hornine II</t>
  </si>
  <si>
    <t>1267664860</t>
  </si>
  <si>
    <t>27*6+127*5</t>
  </si>
  <si>
    <t>262203572.S</t>
  </si>
  <si>
    <t>Vrty pre injektáž zvislé povrchové, D nad 195 do 245 mm v hĺbke 0 - 25 m, v hornine II</t>
  </si>
  <si>
    <t>-1844801582</t>
  </si>
  <si>
    <t>"vrty pre zaistenie stability opory mosta" 6*12</t>
  </si>
  <si>
    <t>""Položka bude čerpaná iba v prípade nutnosti zaistenia"</t>
  </si>
  <si>
    <t>""stability jestvujúcej opory Un. mosta"</t>
  </si>
  <si>
    <t>""Vykonanie a čerpanie položky je podmienené schválením"</t>
  </si>
  <si>
    <t>""objednávateľa"</t>
  </si>
  <si>
    <t>262208304.S</t>
  </si>
  <si>
    <t>Príplatok za vrty pre injektovanie šikmé, povrchové,D 93-156mm, pri úklone do 10st.,v hĺbke do 75m, v hornine II</t>
  </si>
  <si>
    <t>-913116312</t>
  </si>
  <si>
    <t>797,0</t>
  </si>
  <si>
    <t>""(preukáže st. výpočet po vykonaní kopanej sondy)"</t>
  </si>
  <si>
    <t>262208512.S</t>
  </si>
  <si>
    <t>Príplatok za vrty pre injektovanie šikmé povrchové D 195-245mm, pri sklone do 48st., hĺbky do 25 m, v hornine II</t>
  </si>
  <si>
    <t>662698027</t>
  </si>
  <si>
    <t>A23</t>
  </si>
  <si>
    <t>"vrty pre zaistenie stability opory mosta"72.0</t>
  </si>
  <si>
    <t>""Vykonanie a čerpanie položky je podmienené"</t>
  </si>
  <si>
    <t>""schválením objednávateľa"</t>
  </si>
  <si>
    <t>B23</t>
  </si>
  <si>
    <t>"Celkem: "A23</t>
  </si>
  <si>
    <t>273321117.S</t>
  </si>
  <si>
    <t>Základové dosky mostných konštrukcií z betónu železového tr. C 25/30</t>
  </si>
  <si>
    <t>-852787680</t>
  </si>
  <si>
    <t>"základ rímsy" 0,677*60,0</t>
  </si>
  <si>
    <t>"základ mobilného hradenia"2*0,6*3,3*0,75</t>
  </si>
  <si>
    <t>273321118.S</t>
  </si>
  <si>
    <t>Základové dosky mostných konštrukcií z betónu železového tr. C 30/37</t>
  </si>
  <si>
    <t>712046504</t>
  </si>
  <si>
    <t>"diely 1 - 9" 13.44+9.225+9.225+4*6.84+10.045+13.44</t>
  </si>
  <si>
    <t>273354111.S</t>
  </si>
  <si>
    <t>Debnenie základových dosiek mostných konštrukcií - zhotovenie</t>
  </si>
  <si>
    <t>-2458200</t>
  </si>
  <si>
    <t>A26</t>
  </si>
  <si>
    <t>"základy rímsy" 1.35*60+0.677*8</t>
  </si>
  <si>
    <t>"základy úhl.múrov" (102+87)*0.4+7*1.04</t>
  </si>
  <si>
    <t>"základy mobil hradenia" 2*2*(0.75*3+0.75*0.6)</t>
  </si>
  <si>
    <t>"podkl.úhl. múrov" (94+78)*0.1</t>
  </si>
  <si>
    <t>"podkl.ríms" (60+1.5+1.5)*0.1</t>
  </si>
  <si>
    <t>"podkl.zákl. mobil hradenia" 2*2*(0.1*3.5+0.1*0.8)</t>
  </si>
  <si>
    <t>G26</t>
  </si>
  <si>
    <t>"Celkem: "A26+B26+C26+D26+E26+F26</t>
  </si>
  <si>
    <t>273354211.S</t>
  </si>
  <si>
    <t>Debnenie základových dosiek mostných konštrukcií  - odstránenie</t>
  </si>
  <si>
    <t>1813282438</t>
  </si>
  <si>
    <t>273361821.S</t>
  </si>
  <si>
    <t>Výstuž základových dosiek z ocele B500 (10505)</t>
  </si>
  <si>
    <t>1844063862</t>
  </si>
  <si>
    <t>"pr. nad 12mm"0.728+0.591+0.549+0.428+0.251+0.250+0.418+0.607+0.724+0.500</t>
  </si>
  <si>
    <t>273361821.Sa</t>
  </si>
  <si>
    <t>1962262642</t>
  </si>
  <si>
    <t>"pr. do 12 mm"3.392+0.849+0.513+0.477+0.391+0.436+0.425+0.406+0.541+0.790</t>
  </si>
  <si>
    <t>274311120.S</t>
  </si>
  <si>
    <t>Základové pásy, prahy, vence mostných konštrukcií z betónu prostého tr. C 20/25</t>
  </si>
  <si>
    <t>433939532</t>
  </si>
  <si>
    <t>""prebetonovanie striekaného betónu prostým betónom"</t>
  </si>
  <si>
    <t>""C20/25,debnenie samost.pol"</t>
  </si>
  <si>
    <t>"diel A30-G + priečne" 7.36+5.98+5.29+4.26+3.22+2.3+0+2.07</t>
  </si>
  <si>
    <t>B30</t>
  </si>
  <si>
    <t>"Celkem: "A30</t>
  </si>
  <si>
    <t>274321117.S</t>
  </si>
  <si>
    <t>Základové pásy, prahy, vence mostných konštrukcií z betónu železového tr. C 25/30</t>
  </si>
  <si>
    <t>1661698625</t>
  </si>
  <si>
    <t>0,15*61,5</t>
  </si>
  <si>
    <t>274354111.S</t>
  </si>
  <si>
    <t>Debnenie základových pásov mostných konštrukcií - zhotovenie</t>
  </si>
  <si>
    <t>-2047677510</t>
  </si>
  <si>
    <t>"základ obkladu" 0.3*61.5+0.15*8</t>
  </si>
  <si>
    <t>"podkl.základu obkladu" (61.5+0.5+0.5)*0.1+32+26+23+18.5+14+10+9</t>
  </si>
  <si>
    <t>C32</t>
  </si>
  <si>
    <t>"Celkem: "A32+B32</t>
  </si>
  <si>
    <t>274354211.S</t>
  </si>
  <si>
    <t>Debnenie základových pásov mostných konštrukcií - odstránenie</t>
  </si>
  <si>
    <t>-195867439</t>
  </si>
  <si>
    <t>274361821.Sa</t>
  </si>
  <si>
    <t>Výstuž základových pásov z ocele B500 (10505)</t>
  </si>
  <si>
    <t>-315143714</t>
  </si>
  <si>
    <t xml:space="preserve">""pr. do 12 mm" </t>
  </si>
  <si>
    <t xml:space="preserve">""viď výkres" </t>
  </si>
  <si>
    <t>"celok A34" 27.51/1000</t>
  </si>
  <si>
    <t>"celky B34-F" 5*68.1*1.05/1000</t>
  </si>
  <si>
    <t>"celok G" 60.27/1000</t>
  </si>
  <si>
    <t xml:space="preserve">"pozinkovaná výstuž v kotvičkách vrátane zinkovania" 0.133 </t>
  </si>
  <si>
    <t>E34</t>
  </si>
  <si>
    <t>"Celkem: "A34+B34+C34+D34</t>
  </si>
  <si>
    <t>1321213600</t>
  </si>
  <si>
    <t>Tyč oceľová jemná kruhová D 25 mm, ozn.11 523, podľa EN alebo EN ISO S355J0 - šmykové dilatačné tŕne v základu</t>
  </si>
  <si>
    <t>T</t>
  </si>
  <si>
    <t>-1087638966</t>
  </si>
  <si>
    <t>A35</t>
  </si>
  <si>
    <t>"9+7+5+5+7+18=51 ks" 51*3.8/1000</t>
  </si>
  <si>
    <t>""vrátane osadenia do armokoša"</t>
  </si>
  <si>
    <t>B35</t>
  </si>
  <si>
    <t>"Celkem: "A35</t>
  </si>
  <si>
    <t>274361821.Sb</t>
  </si>
  <si>
    <t>-1215206187</t>
  </si>
  <si>
    <t>A36</t>
  </si>
  <si>
    <t>"celok A36" 27.4*1.05/1000</t>
  </si>
  <si>
    <t>"pr. nad 12 mm"</t>
  </si>
  <si>
    <t>"celky B36-F" 5*93.4*1.05/1000</t>
  </si>
  <si>
    <t>"celok G" 75.6*1.05/1000</t>
  </si>
  <si>
    <t>D36</t>
  </si>
  <si>
    <t>"Celkem: "A36+B36+C36</t>
  </si>
  <si>
    <t>281601221.S</t>
  </si>
  <si>
    <t>Injektovanie s jednoduchým obturátorom, alebo bez obturátora zostupné tlakom do 0,60 MPa (m)</t>
  </si>
  <si>
    <t>-171629001</t>
  </si>
  <si>
    <t>5891605000</t>
  </si>
  <si>
    <t>Malta cementová injektážna z portlandského cementu 2,5:1 - malta min. pevnosti v tlaku 25 MPa</t>
  </si>
  <si>
    <t>M3</t>
  </si>
  <si>
    <t>2087025341</t>
  </si>
  <si>
    <t>A38</t>
  </si>
  <si>
    <t>0.018*797.0</t>
  </si>
  <si>
    <t>B38</t>
  </si>
  <si>
    <t>"Celkem: "A38</t>
  </si>
  <si>
    <t>282602212.S</t>
  </si>
  <si>
    <t>Injektovanie povrchové s dvojitým obturátorom mikropilót alebo kotiev tlakom nad 0, 6 do 2,0 MPa (m)</t>
  </si>
  <si>
    <t>2085750535</t>
  </si>
  <si>
    <t>A39</t>
  </si>
  <si>
    <t>6*12</t>
  </si>
  <si>
    <t>B39</t>
  </si>
  <si>
    <t>"Celkem: "A39</t>
  </si>
  <si>
    <t>5891605000.1</t>
  </si>
  <si>
    <t>-254851732</t>
  </si>
  <si>
    <t>A40</t>
  </si>
  <si>
    <t>0.0314*6*12</t>
  </si>
  <si>
    <t>B40</t>
  </si>
  <si>
    <t>"Celkem: "A40</t>
  </si>
  <si>
    <t>285175111</t>
  </si>
  <si>
    <t>Osadenie oceľovej konštrukcie pri osad. L do 40 kg</t>
  </si>
  <si>
    <t>801762115</t>
  </si>
  <si>
    <t>A41</t>
  </si>
  <si>
    <t>""Vykonanie a čerpanie položky je podmienené schválením "</t>
  </si>
  <si>
    <t>B41</t>
  </si>
  <si>
    <t>"Celkem: "A41</t>
  </si>
  <si>
    <t>1361075800</t>
  </si>
  <si>
    <t>Plech oceľový hrubý 25 x 1000 x 2000 mm, ozn. 11 364.1</t>
  </si>
  <si>
    <t>1273259955</t>
  </si>
  <si>
    <t>A42</t>
  </si>
  <si>
    <t>0.240</t>
  </si>
  <si>
    <t>B42</t>
  </si>
  <si>
    <t>"Celkem: "A42</t>
  </si>
  <si>
    <t>43</t>
  </si>
  <si>
    <t>285375114.S</t>
  </si>
  <si>
    <t>Kotvy lanové z popúšťaných pramencov alebo drôtov, ich dodanie a osadenie pre nosnosť 0,47-0,62 MN</t>
  </si>
  <si>
    <t>1971891290</t>
  </si>
  <si>
    <t>A43</t>
  </si>
  <si>
    <t>12*6</t>
  </si>
  <si>
    <t>""Vykonanie a čerpanie položky je podmienené schválení"</t>
  </si>
  <si>
    <t>B43</t>
  </si>
  <si>
    <t>"Celkem: "A43</t>
  </si>
  <si>
    <t>44</t>
  </si>
  <si>
    <t>285375192.S</t>
  </si>
  <si>
    <t>Príplatok k cene za antikoróznu ochranu trvalých kotiev nad 0, 47 do 0,93 MN</t>
  </si>
  <si>
    <t>522317422</t>
  </si>
  <si>
    <t>A44</t>
  </si>
  <si>
    <t>B44</t>
  </si>
  <si>
    <t>"Celkem: "A44</t>
  </si>
  <si>
    <t>285376114.S</t>
  </si>
  <si>
    <t>Napnutie lanovej kotvy pri únosnosti kotvy nad 0, 47 do 0,62 MN</t>
  </si>
  <si>
    <t>758523370</t>
  </si>
  <si>
    <t>A45</t>
  </si>
  <si>
    <t>B45</t>
  </si>
  <si>
    <t>"Celkem: "A45</t>
  </si>
  <si>
    <t>46</t>
  </si>
  <si>
    <t>289363212</t>
  </si>
  <si>
    <t>Kotvička pre výst., torkr. plášťa do tmelu epoxi, na hĺbku 0-200mm, ocele 10216,priem. nad 8 do 10m</t>
  </si>
  <si>
    <t>-248665038</t>
  </si>
  <si>
    <t>""vrátane vrtania a vlepenia"</t>
  </si>
  <si>
    <t>A46</t>
  </si>
  <si>
    <t xml:space="preserve"> 6.25*224</t>
  </si>
  <si>
    <t>""vrátane zinkovania kotvičiek ponorom hr. 120 mikrónov"</t>
  </si>
  <si>
    <t>B46</t>
  </si>
  <si>
    <t>"Celkem: "A46</t>
  </si>
  <si>
    <t>47</t>
  </si>
  <si>
    <t>317321028.S</t>
  </si>
  <si>
    <t>Zhotovenie ríms múrov a valov z betónu železového</t>
  </si>
  <si>
    <t>512439856</t>
  </si>
  <si>
    <t>A47</t>
  </si>
  <si>
    <t>"rímsa klinc.múra" 0.18*60</t>
  </si>
  <si>
    <t>"rímsa úhl.múrov" (49.5+42.1)*0.55*0.15</t>
  </si>
  <si>
    <t>C47</t>
  </si>
  <si>
    <t>"Celkem: "A47+B47</t>
  </si>
  <si>
    <t>48</t>
  </si>
  <si>
    <t>5893342700.S</t>
  </si>
  <si>
    <t>Betón STN EN 206-1-C 35/45-XC4, XD3, XA1 (SK)-Cl 0,4-Dmax 22 - S2 z cementu síranovzdorného</t>
  </si>
  <si>
    <t>-1865661463</t>
  </si>
  <si>
    <t>49</t>
  </si>
  <si>
    <t>317353111.S</t>
  </si>
  <si>
    <t>Debnenie ríms múrov a valov akéhokoľvek tvaru, priamych, zaoblených alebo zakrivených-zhotovenie</t>
  </si>
  <si>
    <t>-132950960</t>
  </si>
  <si>
    <t>A49</t>
  </si>
  <si>
    <t>"rímsa klinc.múra" 1.7*60+0.18*8</t>
  </si>
  <si>
    <t>"rímsa úhlových múrov" (49.5+42.1)*2*0.15+0.55*0.15*11</t>
  </si>
  <si>
    <t>C49</t>
  </si>
  <si>
    <t>"Celkem: "A49+B49</t>
  </si>
  <si>
    <t>50</t>
  </si>
  <si>
    <t>317353112.S</t>
  </si>
  <si>
    <t>Debnenie ríms múrov a valov akéhokoľvek tvaru, priamych, zaoblených alebo zakrivených-odstránenie</t>
  </si>
  <si>
    <t>1276782509</t>
  </si>
  <si>
    <t>51</t>
  </si>
  <si>
    <t>317361016.S</t>
  </si>
  <si>
    <t>Výstuž ríms murív a valov z ocele B500 (10 505)</t>
  </si>
  <si>
    <t>-1466303943</t>
  </si>
  <si>
    <t>"rímsa klínc.m.+úhl.m." 1,6+0,5</t>
  </si>
  <si>
    <t>52</t>
  </si>
  <si>
    <t>327215132.S</t>
  </si>
  <si>
    <t>Murivo obkladné z lomového kameňa upraveného s vyškárovanim</t>
  </si>
  <si>
    <t>-1821721446</t>
  </si>
  <si>
    <t>A52</t>
  </si>
  <si>
    <t>"obklad z lomového kameňa hr.230 mm do cementovej malty - diely B-G" 0.34+1.22+2.42+3.91+5.75+6.67</t>
  </si>
  <si>
    <t>B52</t>
  </si>
  <si>
    <t>"Celkem: "A52</t>
  </si>
  <si>
    <t>53</t>
  </si>
  <si>
    <t>327323128.S</t>
  </si>
  <si>
    <t>Múry a valy z betónu železového tr. C 30/37</t>
  </si>
  <si>
    <t>-1777162343</t>
  </si>
  <si>
    <t>A53</t>
  </si>
  <si>
    <t>"diely 1 - 9" 15.8+8.4+7.0+5.6+4.0+4.0+5.6+8.4+15.81</t>
  </si>
  <si>
    <t>"doplnok 1+9" 1.89+2.5</t>
  </si>
  <si>
    <t>C53</t>
  </si>
  <si>
    <t>"Celkem: "A53+B53</t>
  </si>
  <si>
    <t>54</t>
  </si>
  <si>
    <t>327351211.S</t>
  </si>
  <si>
    <t>Debnenie múrov a valov zvislých aj sklonených, výšky do 20 m zhotovenie</t>
  </si>
  <si>
    <t>491303558</t>
  </si>
  <si>
    <t>A54</t>
  </si>
  <si>
    <t>"diely 1-9" 78+42+35+28+20+20+28+42+78</t>
  </si>
  <si>
    <t>"diely 1-doplnek+9-doplnek" 0.4+0.4</t>
  </si>
  <si>
    <t>C54</t>
  </si>
  <si>
    <t>"Celkem: "A54+B54</t>
  </si>
  <si>
    <t>55</t>
  </si>
  <si>
    <t>327351219.S</t>
  </si>
  <si>
    <t>Príplatok k cene za zakrivenie múrov s polomerom do 20 m</t>
  </si>
  <si>
    <t>-1683416515</t>
  </si>
  <si>
    <t>A55</t>
  </si>
  <si>
    <t>"diel1+9" 36*2+36*2</t>
  </si>
  <si>
    <t>B55</t>
  </si>
  <si>
    <t>"Celkem: "A55</t>
  </si>
  <si>
    <t>56</t>
  </si>
  <si>
    <t>327351221.S</t>
  </si>
  <si>
    <t>Debnenie múrov a valov zvislých aj sklonených, výšky do 20 m odstránenie</t>
  </si>
  <si>
    <t>-1955669134</t>
  </si>
  <si>
    <t>57</t>
  </si>
  <si>
    <t>327361006.S</t>
  </si>
  <si>
    <t>Výstuž múrov a valov priemeru do 12 mm, z ocele B500 (10 505)</t>
  </si>
  <si>
    <t>1037762501</t>
  </si>
  <si>
    <t>A57</t>
  </si>
  <si>
    <t>"driek DC1-DC9" 0.884+0.473+0.44+0.361+0.403+0.393+0.375+0.499+0.829</t>
  </si>
  <si>
    <t>B57</t>
  </si>
  <si>
    <t>"Celkem: "A57</t>
  </si>
  <si>
    <t>58</t>
  </si>
  <si>
    <t>327361016.S</t>
  </si>
  <si>
    <t>Výstuž múrov a valov priemeru nad 12 mm, z ocele B500 (10 505)</t>
  </si>
  <si>
    <t>-2066479717</t>
  </si>
  <si>
    <t>A58</t>
  </si>
  <si>
    <t>"driek DC1-DC9" 0.672+0.545+0.507+0.395+0.231+0.231+0.386+0.560+0.668</t>
  </si>
  <si>
    <t>B58</t>
  </si>
  <si>
    <t>"Celkem: "A58</t>
  </si>
  <si>
    <t>59</t>
  </si>
  <si>
    <t>348171111.S</t>
  </si>
  <si>
    <t>Osadenie zábradlia oceľového na moste vrátane spojenia dielcov hmotnosti do 100 kg/m</t>
  </si>
  <si>
    <t>-566386012</t>
  </si>
  <si>
    <t>A59</t>
  </si>
  <si>
    <t>"viď výkres" 60.0</t>
  </si>
  <si>
    <t>B59</t>
  </si>
  <si>
    <t>"Celkem: "A59</t>
  </si>
  <si>
    <t>60</t>
  </si>
  <si>
    <t>Zábradlie zo svislou výplňou</t>
  </si>
  <si>
    <t>782015957</t>
  </si>
  <si>
    <t>A60</t>
  </si>
  <si>
    <t>"30 ks á 2,0 m" 30</t>
  </si>
  <si>
    <t>"" vrátane PKO náterov"</t>
  </si>
  <si>
    <t>B60</t>
  </si>
  <si>
    <t>"Celkem: "A60</t>
  </si>
  <si>
    <t>61</t>
  </si>
  <si>
    <t>5538120000R</t>
  </si>
  <si>
    <t>Protipovodňová mobilná zábrana z hliníkových profilov</t>
  </si>
  <si>
    <t>-1026321374</t>
  </si>
  <si>
    <t>P</t>
  </si>
  <si>
    <t>Poznámka k položke:_x000D_
Protipovodňová zábrana na plotový múr obsahuje držiak palisád, vzperu stĺpika, hliníkové palisady a gumové tesnenia.</t>
  </si>
  <si>
    <t>A61</t>
  </si>
  <si>
    <t>2*3.05*0.9</t>
  </si>
  <si>
    <t>62</t>
  </si>
  <si>
    <t>4045795035R</t>
  </si>
  <si>
    <t>Mobilné ochranné zábradlie, dĺ.2m, vrátane osadenia a odstránenia</t>
  </si>
  <si>
    <t>-1785627834</t>
  </si>
  <si>
    <t>63</t>
  </si>
  <si>
    <t>395366113</t>
  </si>
  <si>
    <t>Výstuž striekaného betónu torkrétového plášťa zo zváraných sietí v opore, priemer drôtu 6,3 mm</t>
  </si>
  <si>
    <t>868534705</t>
  </si>
  <si>
    <t>56*3*2</t>
  </si>
  <si>
    <t>64</t>
  </si>
  <si>
    <t>212446691</t>
  </si>
  <si>
    <t>65</t>
  </si>
  <si>
    <t>458501111.S</t>
  </si>
  <si>
    <t>Výplňové kliny za oporou z kameniva ťaženého hutneného po vrstvách</t>
  </si>
  <si>
    <t>1185337286</t>
  </si>
  <si>
    <t>""diel 1a,1b,2-8,9a,9b"</t>
  </si>
  <si>
    <t>A65</t>
  </si>
  <si>
    <t>23.65+27.6+51.3+43.2+32.4+21.6+21.6+35.1+49.98+29.03+12.15</t>
  </si>
  <si>
    <t>B65</t>
  </si>
  <si>
    <t>"Celkem: "A65</t>
  </si>
  <si>
    <t>66</t>
  </si>
  <si>
    <t>461311610R</t>
  </si>
  <si>
    <t xml:space="preserve">Pätka pre dlažbu z betónu vodostavebného V4 - C20/25 </t>
  </si>
  <si>
    <t>2138029599</t>
  </si>
  <si>
    <t>A66</t>
  </si>
  <si>
    <t>"priečny prah z bet. C25/30 XF2 - ukončenie spevnenia kameňom,vrátane debnenia" 2*5.0*0.25*0.8</t>
  </si>
  <si>
    <t>"patka pod spevnením pod odv. rúrkami" 7*0.8*0.5*1.0</t>
  </si>
  <si>
    <t>C66</t>
  </si>
  <si>
    <t>"Celkem: "A66+B66</t>
  </si>
  <si>
    <t>67</t>
  </si>
  <si>
    <t>462513161.S</t>
  </si>
  <si>
    <t>Zahádzka z lomového kameňa, hmotnosť kameňov nad 200 kg bez výplne medzier</t>
  </si>
  <si>
    <t>1182522389</t>
  </si>
  <si>
    <t>6*70*0,2</t>
  </si>
  <si>
    <t>68</t>
  </si>
  <si>
    <t>1238492439</t>
  </si>
  <si>
    <t>A68</t>
  </si>
  <si>
    <t>"prídlažba na konci múra" 2*0.9*2.0</t>
  </si>
  <si>
    <t>"sklzy u prídlažby" 2*5.0*0.6</t>
  </si>
  <si>
    <t>"pod vyústením odv.rúrok cyklotrasy" 7*1.0*3.0</t>
  </si>
  <si>
    <t>D68</t>
  </si>
  <si>
    <t>"Celkem: "A68+B68+C68</t>
  </si>
  <si>
    <t>69</t>
  </si>
  <si>
    <t>2861123000</t>
  </si>
  <si>
    <t>Rúrka odpadová rovná z PVC D 160x3,2 mm</t>
  </si>
  <si>
    <t>1512581416</t>
  </si>
  <si>
    <t>A69</t>
  </si>
  <si>
    <t>"klincový múr" 22.0</t>
  </si>
  <si>
    <t>"uhlové múry" 18.0</t>
  </si>
  <si>
    <t>"odvodnenie komunikácie rúrkami DN 100 " 4.2</t>
  </si>
  <si>
    <t>D69</t>
  </si>
  <si>
    <t>"Celkem: "A69+B69+C69</t>
  </si>
  <si>
    <t>70</t>
  </si>
  <si>
    <t>564851112.S</t>
  </si>
  <si>
    <t>Podklad zo štrkodrviny s rozprestretím a zhutnením, po zhutnení hr. 160 mm</t>
  </si>
  <si>
    <t>1228939500</t>
  </si>
  <si>
    <t>6*70,0</t>
  </si>
  <si>
    <t>71</t>
  </si>
  <si>
    <t>567114311.S</t>
  </si>
  <si>
    <t>Podklad z podkladového betónu PB III tr. C 12/15 hr. 100 mm</t>
  </si>
  <si>
    <t>-1033288940</t>
  </si>
  <si>
    <t>A71</t>
  </si>
  <si>
    <t>"základ obkladu" 0.6*61.5</t>
  </si>
  <si>
    <t>"obklad kolmý" 0.35*5</t>
  </si>
  <si>
    <t>"základ rímsy" 1.45*60</t>
  </si>
  <si>
    <t>"základ úhl.múrov" 125+100</t>
  </si>
  <si>
    <t>E71</t>
  </si>
  <si>
    <t>"Celkem: "A71+B71+C71+D71</t>
  </si>
  <si>
    <t>Úpravy povrchov, podlahy, osadenie</t>
  </si>
  <si>
    <t>72</t>
  </si>
  <si>
    <t>621465701</t>
  </si>
  <si>
    <t>Príprava vonkajšieho podkladu podhľadov PROFI Adhézny mostík +</t>
  </si>
  <si>
    <t>-866305761</t>
  </si>
  <si>
    <t>A72</t>
  </si>
  <si>
    <t>27*3.2</t>
  </si>
  <si>
    <t>""O nutnosti reprofilácie bude rozhodnuté po obnažení"</t>
  </si>
  <si>
    <t>""povrchu jestvujúcej opory Un. mosta"</t>
  </si>
  <si>
    <t>B72</t>
  </si>
  <si>
    <t>"Celkem: "A72</t>
  </si>
  <si>
    <t>73</t>
  </si>
  <si>
    <t>621465702</t>
  </si>
  <si>
    <t>Príprava vonkajšieho podkladu podhľadov PROFI Primer</t>
  </si>
  <si>
    <t>755887702</t>
  </si>
  <si>
    <t>A73</t>
  </si>
  <si>
    <t>86.4</t>
  </si>
  <si>
    <t>""jestvujúcej opory Un. mosta"</t>
  </si>
  <si>
    <t>B73</t>
  </si>
  <si>
    <t>"Celkem: "A73</t>
  </si>
  <si>
    <t>74</t>
  </si>
  <si>
    <t>627451112</t>
  </si>
  <si>
    <t>Vypl. škár cem. maltou s vyčistením škár na hĺbky do 70 mm dlažby z lomového kameňa s vyškárovaním</t>
  </si>
  <si>
    <t>-1263822351</t>
  </si>
  <si>
    <t>A74</t>
  </si>
  <si>
    <t>"prídlažba za koncom múra"2*0.9*2</t>
  </si>
  <si>
    <t>"u vyústenia odv trubičiek cyklostezky" 1.0*0.6*7</t>
  </si>
  <si>
    <t>C74</t>
  </si>
  <si>
    <t>"Celkem: "A74+B74</t>
  </si>
  <si>
    <t>75</t>
  </si>
  <si>
    <t>627471152</t>
  </si>
  <si>
    <t>Reprofilácia stien sanačnou maltou, 1 vrstva hr. 20 mm</t>
  </si>
  <si>
    <t>139957219</t>
  </si>
  <si>
    <t>A75</t>
  </si>
  <si>
    <t>"jestvujúca opora Un. mosta"27*3.2</t>
  </si>
  <si>
    <t>""O nutnosti reprofilácie bude rozhodnuté po"</t>
  </si>
  <si>
    <t>""obnažení povrchu jestvujúcej opory Un. mosta"</t>
  </si>
  <si>
    <t>B75</t>
  </si>
  <si>
    <t>"Celkem: "A75</t>
  </si>
  <si>
    <t>76</t>
  </si>
  <si>
    <t>627471331</t>
  </si>
  <si>
    <t>Vyrovnanie vodorovných plôch stierkou zo sanačnej malty, 1 vrstva hr. 2 mm</t>
  </si>
  <si>
    <t>-2129956340</t>
  </si>
  <si>
    <t>A76</t>
  </si>
  <si>
    <t>""O nutnosti sanácie povrchu opory bude rozhodnuté po"</t>
  </si>
  <si>
    <t>B76</t>
  </si>
  <si>
    <t>"Celkem: "A76</t>
  </si>
  <si>
    <t>77</t>
  </si>
  <si>
    <t>634920034.S</t>
  </si>
  <si>
    <t>Rezanie dilatačných škár v čiastočne zatvrdnutej betónovej mazanine alebo poteru hĺbky 120 mm, šírky 20 mm</t>
  </si>
  <si>
    <t>-180094962</t>
  </si>
  <si>
    <t>A77</t>
  </si>
  <si>
    <t>"A77-B" 2.8+"B-C" 2.8+"C-D" 2.9+"D-E" 3.0+"E-F"3.2+"F-G"3.7+"A77-priečna"2.8</t>
  </si>
  <si>
    <t>B77</t>
  </si>
  <si>
    <t>"Celkem: "A77</t>
  </si>
  <si>
    <t>Rúrové vedenie</t>
  </si>
  <si>
    <t>78</t>
  </si>
  <si>
    <t>896241211</t>
  </si>
  <si>
    <t>Spádovisko kanaliz. kruh. jednoduché DN 1000 mm, vyplnené štrkom</t>
  </si>
  <si>
    <t>-2051518102</t>
  </si>
  <si>
    <t>A78</t>
  </si>
  <si>
    <t>"rozptylová šachta (dopadisko) DN 1000 pre vyústenie odv. rúrok komunikácie" 7</t>
  </si>
  <si>
    <t>B78</t>
  </si>
  <si>
    <t>"Celkem: "A78</t>
  </si>
  <si>
    <t>79</t>
  </si>
  <si>
    <t>899621112.S</t>
  </si>
  <si>
    <t>Obetónovanie drenážneho potrubia</t>
  </si>
  <si>
    <t>-361797184</t>
  </si>
  <si>
    <t>A79</t>
  </si>
  <si>
    <t>"hr. 200 mm, vyústenia drenáže do svahu" 1.5*9</t>
  </si>
  <si>
    <t>B79</t>
  </si>
  <si>
    <t>"Celkem: "A79</t>
  </si>
  <si>
    <t>80</t>
  </si>
  <si>
    <t>1346066817</t>
  </si>
  <si>
    <t>81</t>
  </si>
  <si>
    <t>931962112.S</t>
  </si>
  <si>
    <t>Výplň dilatačných škár polystyrénom hr. nad 20 do 40 mm</t>
  </si>
  <si>
    <t>-1256785418</t>
  </si>
  <si>
    <t>A81</t>
  </si>
  <si>
    <t>"oporný múr" 21.2*0.35</t>
  </si>
  <si>
    <t>"základ" 0.3*0.5*6</t>
  </si>
  <si>
    <t>"rímsa" 0.855*6</t>
  </si>
  <si>
    <t>"rímsa x torkret" 0.75*60</t>
  </si>
  <si>
    <t>E81</t>
  </si>
  <si>
    <t>"Celkem: "A81+B81+C81+D81</t>
  </si>
  <si>
    <t>82</t>
  </si>
  <si>
    <t>931994131.S</t>
  </si>
  <si>
    <t>Tesnenie pracovnej škáry betónovej konštrukcia silikónovým tmelom do pl. 1,5 cm2</t>
  </si>
  <si>
    <t>-515563357</t>
  </si>
  <si>
    <t>A82</t>
  </si>
  <si>
    <t>"oporný múr" 21.2+0.35*6</t>
  </si>
  <si>
    <t>"základ obkladu" 0.82*6</t>
  </si>
  <si>
    <t>"rímsa" 4.5*6</t>
  </si>
  <si>
    <t>"základ op.múrov" 3*3+2.3*4</t>
  </si>
  <si>
    <t>"oporné múry 1-2,2-3,3-4,4-5,5-6,6-7,7-8,8-9" 5.6+4.6+3.8+3+3+4+5.2</t>
  </si>
  <si>
    <t>"rímsy na úhl.múri" 0.95*7</t>
  </si>
  <si>
    <t>G82</t>
  </si>
  <si>
    <t>"Celkem: "A82+B82+C82+D82+E82+F82</t>
  </si>
  <si>
    <t>83</t>
  </si>
  <si>
    <t>938902071</t>
  </si>
  <si>
    <t>Očistenie povrchu betónových konštrukcií tlakovou vodou</t>
  </si>
  <si>
    <t>961117161</t>
  </si>
  <si>
    <t>A83</t>
  </si>
  <si>
    <t>"jestvujúca obnažená opora mosta" 27*3.2</t>
  </si>
  <si>
    <t>B83</t>
  </si>
  <si>
    <t>"Celkem: "A83</t>
  </si>
  <si>
    <t>84</t>
  </si>
  <si>
    <t>941941041.S</t>
  </si>
  <si>
    <t>Montáž lešenia ľahkého pracovného radového s podlahami šírky nad 1,00 do 1,20 m, výšky do 10 m</t>
  </si>
  <si>
    <t>1658565376</t>
  </si>
  <si>
    <t>A84</t>
  </si>
  <si>
    <t>"realizácia obkladu striekaného betónu" 224.0</t>
  </si>
  <si>
    <t>""viď plocha striek bet"</t>
  </si>
  <si>
    <t>B84</t>
  </si>
  <si>
    <t>"Celkem: "A84</t>
  </si>
  <si>
    <t>85</t>
  </si>
  <si>
    <t>941941292.S</t>
  </si>
  <si>
    <t>Príplatok za prvý a každý ďalší i začatý mesiac použitia lešenia ľahkého pracovného radového s podlahami šírky nad 1,00 do 1,20 m, v. nad 10 do 30 m</t>
  </si>
  <si>
    <t>-1860853680</t>
  </si>
  <si>
    <t>A85</t>
  </si>
  <si>
    <t>"viď plocha striek bet" 224.0</t>
  </si>
  <si>
    <t>B85</t>
  </si>
  <si>
    <t>"Celkem: "A85</t>
  </si>
  <si>
    <t>86</t>
  </si>
  <si>
    <t>941941842.S</t>
  </si>
  <si>
    <t>Demontáž lešenia ľahkého pracovného radového s podlahami šírky nad 1,00 do 1,20 m, výšky nad 10 do 30 m</t>
  </si>
  <si>
    <t>-656757376</t>
  </si>
  <si>
    <t>966005211.S</t>
  </si>
  <si>
    <t>Rozobranie cestného zábradlia so stĺpikmi osadenými do ríms alebo krycích dosiek,  -0,02500t</t>
  </si>
  <si>
    <t>1479106739</t>
  </si>
  <si>
    <t>88</t>
  </si>
  <si>
    <t>971056018</t>
  </si>
  <si>
    <t>Jadrové vrty diamantovými korunkami do D 200 mm do stien - železobetónových -0,00075t</t>
  </si>
  <si>
    <t>cm</t>
  </si>
  <si>
    <t>665675400</t>
  </si>
  <si>
    <t>A88</t>
  </si>
  <si>
    <t>155*6</t>
  </si>
  <si>
    <t>B88</t>
  </si>
  <si>
    <t>"Celkem: "A88</t>
  </si>
  <si>
    <t>89</t>
  </si>
  <si>
    <t>979081111</t>
  </si>
  <si>
    <t>Odvoz sutiny a vybúraných hmôt na skládku do 1 km</t>
  </si>
  <si>
    <t>-692148450</t>
  </si>
  <si>
    <t>90</t>
  </si>
  <si>
    <t>979081121</t>
  </si>
  <si>
    <t>Odvoz sutiny a vybúraných hmôt na skládku za každý ďalší 1 km</t>
  </si>
  <si>
    <t>-53916247</t>
  </si>
  <si>
    <t>9*463,847</t>
  </si>
  <si>
    <t>91</t>
  </si>
  <si>
    <t>979089012</t>
  </si>
  <si>
    <t>Poplatok za skladovanie - betón, tehly, dlaždice (17 01) ostatné</t>
  </si>
  <si>
    <t>-1093530595</t>
  </si>
  <si>
    <t>92</t>
  </si>
  <si>
    <t>981511114</t>
  </si>
  <si>
    <t>Demolácia konštrukcií objektov, vykonávaná postupným rozoberaním zo železobetónu,  -2,41000t</t>
  </si>
  <si>
    <t>-468174400</t>
  </si>
  <si>
    <t>A92</t>
  </si>
  <si>
    <t>"nábrež. žb múr" 0.4*4*71</t>
  </si>
  <si>
    <t>""rozsah búrania nábrež.múra bude fakturovaný podľa"</t>
  </si>
  <si>
    <t>""kubatúry skutočne vybúraného betónu"</t>
  </si>
  <si>
    <t>"vybúranie rímsy južného klinc.múra" 0.18*12</t>
  </si>
  <si>
    <t>"odbúranie 2m dlžky ochr.bet. na južnom konci"2.2*5*0.5</t>
  </si>
  <si>
    <t>"vybúranice starého nefunkčného rev.schodiská u opory mosta" 0.23*2.1*2</t>
  </si>
  <si>
    <t>E92</t>
  </si>
  <si>
    <t>"Celkem: "A92+B92+C92+D92</t>
  </si>
  <si>
    <t>93</t>
  </si>
  <si>
    <t>9xxxxxxxx</t>
  </si>
  <si>
    <t>Lokálna oprava koncov jestvujúcich nábrežných múrov pri ich nadmernom poškodení pri stavebnej činnosti</t>
  </si>
  <si>
    <t>-2074873615</t>
  </si>
  <si>
    <t>94</t>
  </si>
  <si>
    <t>998153131.S</t>
  </si>
  <si>
    <t>Presun hmôt pre pre obj.8154, zvislá nosná konštrukcia murovaná alebo monolit.betónová,výška do 20 m</t>
  </si>
  <si>
    <t>-838212339</t>
  </si>
  <si>
    <t>95</t>
  </si>
  <si>
    <t>711111001.S</t>
  </si>
  <si>
    <t>Zhotovenie izolácie proti zemnej vlhkosti vodorovná náterom penetračným za studena</t>
  </si>
  <si>
    <t>138850441</t>
  </si>
  <si>
    <t>A95</t>
  </si>
  <si>
    <t>"základ obkladu vodor" 0.5*61.5</t>
  </si>
  <si>
    <t>"základ rímsy vodorov" 1.65*60</t>
  </si>
  <si>
    <t>"základ uhl.múrov-vodor-diely 1-9" 32+2*19.8+4*12.6+21.56+32</t>
  </si>
  <si>
    <t>"uhlové múry-horný povrch-diely 1-9" 5.4+6*3.6+3.92+5.8</t>
  </si>
  <si>
    <t>E95</t>
  </si>
  <si>
    <t>"Celkem: "A95+B95+C95+D95</t>
  </si>
  <si>
    <t>96</t>
  </si>
  <si>
    <t>1116315000</t>
  </si>
  <si>
    <t>Lak asfaltový ALP-PENETRAL v sudoch</t>
  </si>
  <si>
    <t>1922001042</t>
  </si>
  <si>
    <t>A96</t>
  </si>
  <si>
    <t>342.03*0.0004</t>
  </si>
  <si>
    <t>B96</t>
  </si>
  <si>
    <t>"Celkem: "A96</t>
  </si>
  <si>
    <t>97</t>
  </si>
  <si>
    <t>711112001.S</t>
  </si>
  <si>
    <t>Zhotovenie  izolácie proti zemnej vlhkosti zvislá penetračným náterom za studena</t>
  </si>
  <si>
    <t>-727927153</t>
  </si>
  <si>
    <t>"základ obkladu zvislý" 0.3*61.5</t>
  </si>
  <si>
    <t>"základ rímsy zvislý" 0.75*60</t>
  </si>
  <si>
    <t>"ochranný betón-diely A97-G+priečne"32+26+23+18.5+14+10+0+9</t>
  </si>
  <si>
    <t>"základ uhl.múrov-zvislý-diely 1-9" 8.4+3*7.2+2*7.92+7.2+7.84+7.2</t>
  </si>
  <si>
    <t>"uhlové múry-ruby-zvislý-diely 1-9"36+21+17.5+14+10+10+14+21+36</t>
  </si>
  <si>
    <t>"uhlové múry-líce-zvislý-diely 1-9"27+6*5.4+5.88+29</t>
  </si>
  <si>
    <t>"obnova náterov opory mosta" 25*0.6</t>
  </si>
  <si>
    <t>H97</t>
  </si>
  <si>
    <t>"Celkem: "A97+B97+C97+D97+E97+F97+G97</t>
  </si>
  <si>
    <t>98</t>
  </si>
  <si>
    <t>1116315000.1</t>
  </si>
  <si>
    <t>1067729427</t>
  </si>
  <si>
    <t>A98</t>
  </si>
  <si>
    <t>552.81*0.0004</t>
  </si>
  <si>
    <t>B98</t>
  </si>
  <si>
    <t>"Celkem: "A98</t>
  </si>
  <si>
    <t>711121131.S</t>
  </si>
  <si>
    <t>Zhotovenie  izolácie proti zemnej vlhkosti vodorovná asfaltovým náterom za tepla</t>
  </si>
  <si>
    <t>-1451436562</t>
  </si>
  <si>
    <t>A99</t>
  </si>
  <si>
    <t>"2 vrstvy" 2*342.03</t>
  </si>
  <si>
    <t>B99</t>
  </si>
  <si>
    <t>"Celkem: "A99</t>
  </si>
  <si>
    <t>100</t>
  </si>
  <si>
    <t>1116134600</t>
  </si>
  <si>
    <t>Asfalt izolačný AOSI 85/25 v sudoch do 250kg</t>
  </si>
  <si>
    <t>-399612379</t>
  </si>
  <si>
    <t>A100</t>
  </si>
  <si>
    <t>684.06*0.001</t>
  </si>
  <si>
    <t>B100</t>
  </si>
  <si>
    <t>"Celkem: "A100</t>
  </si>
  <si>
    <t>101</t>
  </si>
  <si>
    <t>711122131.S</t>
  </si>
  <si>
    <t>Zhotovenie  izolácie proti zemnej vlhkosti zvislá asfaltovým náterom za tepla</t>
  </si>
  <si>
    <t>-2069668682</t>
  </si>
  <si>
    <t>A101</t>
  </si>
  <si>
    <t>"2 vrstvy" 2*552.81</t>
  </si>
  <si>
    <t>B101</t>
  </si>
  <si>
    <t>"Celkem: "A101</t>
  </si>
  <si>
    <t>102</t>
  </si>
  <si>
    <t>1116134600.1</t>
  </si>
  <si>
    <t>-2041141224</t>
  </si>
  <si>
    <t>A102</t>
  </si>
  <si>
    <t>1105.62*0.001</t>
  </si>
  <si>
    <t>B102</t>
  </si>
  <si>
    <t>"Celkem: "A102</t>
  </si>
  <si>
    <t>103</t>
  </si>
  <si>
    <t>711141559.S</t>
  </si>
  <si>
    <t>Zhotovenie  izolácie proti zemnej vlhkosti a tlakovej vode vodorovná NAIP pritavením</t>
  </si>
  <si>
    <t>813007028</t>
  </si>
  <si>
    <t xml:space="preserve">""NAIP prekrývajúci dil škáru" </t>
  </si>
  <si>
    <t>A103</t>
  </si>
  <si>
    <t>"rímsa" 2.4*0.35*6+2.4*0.5*6</t>
  </si>
  <si>
    <t>"základ obkladu" 0.8*0.35*6+0.8*0.5*6</t>
  </si>
  <si>
    <t>"oporné múry" 20.2*0.35+20.2*0.5+2.63+3.75</t>
  </si>
  <si>
    <t>E103</t>
  </si>
  <si>
    <t>"Celkem: "A103+B103+C103+D103</t>
  </si>
  <si>
    <t>104</t>
  </si>
  <si>
    <t>6283229400</t>
  </si>
  <si>
    <t>Pás ťažký asfaltový Alvenbit AL S 42 h</t>
  </si>
  <si>
    <t>1702431588</t>
  </si>
  <si>
    <t>105</t>
  </si>
  <si>
    <t>711471053.S</t>
  </si>
  <si>
    <t>Zhotovenie  izolácie proti tlakovej vode termoplastami vodorovne fóliou z ľahčeného polyetylénu položenou voľne</t>
  </si>
  <si>
    <t>-585410353</t>
  </si>
  <si>
    <t>A105</t>
  </si>
  <si>
    <t>"uhlové múry" 104.5+137.5</t>
  </si>
  <si>
    <t>B105</t>
  </si>
  <si>
    <t>"Celkem: "A105</t>
  </si>
  <si>
    <t>106</t>
  </si>
  <si>
    <t>2832207800</t>
  </si>
  <si>
    <t>Hydroizolačná fólia 801 hrúbka 2,0 mm</t>
  </si>
  <si>
    <t>455599427</t>
  </si>
  <si>
    <t>107</t>
  </si>
  <si>
    <t>711491172.S</t>
  </si>
  <si>
    <t>Zhotovenie ochrannej vrstvy izolácie z textílie na ploche vodorovnej, pre izolácie proti zemnej vlhkosti, podpovrchovej a tlakovej vode</t>
  </si>
  <si>
    <t>1534840180</t>
  </si>
  <si>
    <t>A107</t>
  </si>
  <si>
    <t>"základy úhl. múrov" 94.6+75.9</t>
  </si>
  <si>
    <t>"úhlové múry" 209.0+275.0</t>
  </si>
  <si>
    <t>C107</t>
  </si>
  <si>
    <t>"Celkem: "A107+B107</t>
  </si>
  <si>
    <t>108</t>
  </si>
  <si>
    <t>6936651800</t>
  </si>
  <si>
    <t>Geotextília netkaná polypropylénová Tatratex PP   600g/m2</t>
  </si>
  <si>
    <t>-646757766</t>
  </si>
  <si>
    <t>109</t>
  </si>
  <si>
    <t>711491272.S</t>
  </si>
  <si>
    <t>Zhotovenie ochrannej vrstvy izolácie z textílie na ploche zvislej, pre izolácie proti zemnej vlhkosti, podpovrchovej a tlakovej vode</t>
  </si>
  <si>
    <t>281007167</t>
  </si>
  <si>
    <t>A109</t>
  </si>
  <si>
    <t>"ochrana na ochr betóne-klinc múr"20.31</t>
  </si>
  <si>
    <t>"ochrana na základe-klinc múr" 36.6</t>
  </si>
  <si>
    <t>"rub múra" 110+88</t>
  </si>
  <si>
    <t>"líce múra" 57.2+46.2</t>
  </si>
  <si>
    <t>E109</t>
  </si>
  <si>
    <t>"Celkem: "A109+B109+C109+D109</t>
  </si>
  <si>
    <t>6936651800.1</t>
  </si>
  <si>
    <t>43598957</t>
  </si>
  <si>
    <t>111</t>
  </si>
  <si>
    <t>998711101.S</t>
  </si>
  <si>
    <t>Presun hmôt pre izoláciu proti vode v objektoch výšky do 6 m</t>
  </si>
  <si>
    <t>427476284</t>
  </si>
  <si>
    <t>783</t>
  </si>
  <si>
    <t>Nátery</t>
  </si>
  <si>
    <t>112</t>
  </si>
  <si>
    <t>783851212</t>
  </si>
  <si>
    <t>Antigrafiti nátery</t>
  </si>
  <si>
    <t>-726529349</t>
  </si>
  <si>
    <t>""antigrafiti náter ríms na klincovanom múre"</t>
  </si>
  <si>
    <t>A112</t>
  </si>
  <si>
    <t>"líce op.múrov" 124.0</t>
  </si>
  <si>
    <t>"rímsa na klinc.múre" 120.0</t>
  </si>
  <si>
    <t>"oporný múr cyklostezky" 37.0</t>
  </si>
  <si>
    <t>"rímsa opor.múrov" 83.25</t>
  </si>
  <si>
    <t>E112</t>
  </si>
  <si>
    <t>"Celkem: "A112+B112+C112+D112</t>
  </si>
  <si>
    <t>113</t>
  </si>
  <si>
    <t>783851212a</t>
  </si>
  <si>
    <t>407267120</t>
  </si>
  <si>
    <t>A113</t>
  </si>
  <si>
    <t>"nátery betónových povrchov sjednocujúci-jestvujúca obnažená opora mosta" 27*3.2</t>
  </si>
  <si>
    <t>""O nutnosti sanácie povrchu jestvujúcej opory"</t>
  </si>
  <si>
    <t>""bude rozhodnuté po jej obnaženiu"</t>
  </si>
  <si>
    <t>B113</t>
  </si>
  <si>
    <t>"Celkem: "A113</t>
  </si>
  <si>
    <t>ZOZNAM FIGÚR</t>
  </si>
  <si>
    <t>Výmera</t>
  </si>
  <si>
    <t xml:space="preserve"> SO 000</t>
  </si>
  <si>
    <t>Použitie figúry:</t>
  </si>
  <si>
    <t xml:space="preserve"> SO 101</t>
  </si>
  <si>
    <t>A16</t>
  </si>
  <si>
    <t>A18</t>
  </si>
  <si>
    <t>B16</t>
  </si>
  <si>
    <t>B18</t>
  </si>
  <si>
    <t>C16</t>
  </si>
  <si>
    <t>C23</t>
  </si>
  <si>
    <t xml:space="preserve"> SO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</si>
</sst>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10"/>
      <color rgb="FF003366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7" fillId="0" borderId="3" xfId="0" applyFont="1" applyBorder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7" fillId="0" borderId="14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4" fontId="9" fillId="0" borderId="20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4" fontId="9" fillId="0" borderId="0" xfId="0" applyNumberFormat="1" applyFont="1" applyAlignment="1"/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3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38" fillId="3" borderId="19" xfId="0" applyFont="1" applyFill="1" applyBorder="1" applyAlignment="1" applyProtection="1">
      <alignment horizontal="left" vertical="center"/>
      <protection locked="0"/>
    </xf>
    <xf numFmtId="0" fontId="38" fillId="0" borderId="20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40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1" fillId="0" borderId="16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/>
    </xf>
    <xf numFmtId="167" fontId="41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topLeftCell="A55" workbookViewId="0">
      <selection activeCell="AN8" sqref="AN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" customHeight="1">
      <c r="AR2" s="253" t="s">
        <v>5</v>
      </c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S2" s="17" t="s">
        <v>6</v>
      </c>
      <c r="BT2" s="17" t="s">
        <v>7</v>
      </c>
    </row>
    <row r="3" spans="1:74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s="1" customFormat="1" ht="24.9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s="1" customFormat="1" ht="12" customHeight="1">
      <c r="B5" s="20"/>
      <c r="D5" s="24" t="s">
        <v>12</v>
      </c>
      <c r="K5" s="234" t="s">
        <v>13</v>
      </c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R5" s="20"/>
      <c r="BE5" s="231" t="s">
        <v>14</v>
      </c>
      <c r="BS5" s="17" t="s">
        <v>6</v>
      </c>
    </row>
    <row r="6" spans="1:74" s="1" customFormat="1" ht="36.9" customHeight="1">
      <c r="B6" s="20"/>
      <c r="D6" s="26" t="s">
        <v>15</v>
      </c>
      <c r="K6" s="236" t="s">
        <v>16</v>
      </c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R6" s="20"/>
      <c r="BE6" s="232"/>
      <c r="BS6" s="17" t="s">
        <v>6</v>
      </c>
    </row>
    <row r="7" spans="1:74" s="1" customFormat="1" ht="12" customHeight="1">
      <c r="B7" s="20"/>
      <c r="D7" s="27" t="s">
        <v>17</v>
      </c>
      <c r="K7" s="25" t="s">
        <v>1</v>
      </c>
      <c r="AK7" s="27" t="s">
        <v>18</v>
      </c>
      <c r="AN7" s="25" t="s">
        <v>1</v>
      </c>
      <c r="AR7" s="20"/>
      <c r="BE7" s="232"/>
      <c r="BS7" s="17" t="s">
        <v>6</v>
      </c>
    </row>
    <row r="8" spans="1:74" s="1" customFormat="1" ht="12" customHeight="1">
      <c r="B8" s="20"/>
      <c r="D8" s="27" t="s">
        <v>19</v>
      </c>
      <c r="K8" s="25" t="s">
        <v>20</v>
      </c>
      <c r="AK8" s="27" t="s">
        <v>21</v>
      </c>
      <c r="AN8" s="224"/>
      <c r="AR8" s="20"/>
      <c r="BE8" s="232"/>
      <c r="BS8" s="17" t="s">
        <v>6</v>
      </c>
    </row>
    <row r="9" spans="1:74" s="1" customFormat="1" ht="14.4" customHeight="1">
      <c r="B9" s="20"/>
      <c r="AR9" s="20"/>
      <c r="BE9" s="232"/>
      <c r="BS9" s="17" t="s">
        <v>6</v>
      </c>
    </row>
    <row r="10" spans="1:74" s="1" customFormat="1" ht="12" customHeight="1">
      <c r="B10" s="20"/>
      <c r="D10" s="27" t="s">
        <v>22</v>
      </c>
      <c r="AK10" s="27" t="s">
        <v>23</v>
      </c>
      <c r="AN10" s="25" t="s">
        <v>1</v>
      </c>
      <c r="AR10" s="20"/>
      <c r="BE10" s="232"/>
      <c r="BS10" s="17" t="s">
        <v>6</v>
      </c>
    </row>
    <row r="11" spans="1:74" s="1" customFormat="1" ht="18.45" customHeight="1">
      <c r="B11" s="20"/>
      <c r="E11" s="25" t="s">
        <v>24</v>
      </c>
      <c r="AK11" s="27" t="s">
        <v>25</v>
      </c>
      <c r="AN11" s="25" t="s">
        <v>1</v>
      </c>
      <c r="AR11" s="20"/>
      <c r="BE11" s="232"/>
      <c r="BS11" s="17" t="s">
        <v>6</v>
      </c>
    </row>
    <row r="12" spans="1:74" s="1" customFormat="1" ht="6.9" customHeight="1">
      <c r="B12" s="20"/>
      <c r="AR12" s="20"/>
      <c r="BE12" s="232"/>
      <c r="BS12" s="17" t="s">
        <v>6</v>
      </c>
    </row>
    <row r="13" spans="1:74" s="1" customFormat="1" ht="12" customHeight="1">
      <c r="B13" s="20"/>
      <c r="D13" s="27" t="s">
        <v>26</v>
      </c>
      <c r="AK13" s="27" t="s">
        <v>23</v>
      </c>
      <c r="AN13" s="29" t="s">
        <v>27</v>
      </c>
      <c r="AR13" s="20"/>
      <c r="BE13" s="232"/>
      <c r="BS13" s="17" t="s">
        <v>6</v>
      </c>
    </row>
    <row r="14" spans="1:74" ht="13.2">
      <c r="B14" s="20"/>
      <c r="E14" s="237" t="s">
        <v>27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7" t="s">
        <v>25</v>
      </c>
      <c r="AN14" s="29" t="s">
        <v>27</v>
      </c>
      <c r="AR14" s="20"/>
      <c r="BE14" s="232"/>
      <c r="BS14" s="17" t="s">
        <v>6</v>
      </c>
    </row>
    <row r="15" spans="1:74" s="1" customFormat="1" ht="6.9" customHeight="1">
      <c r="B15" s="20"/>
      <c r="AR15" s="20"/>
      <c r="BE15" s="232"/>
      <c r="BS15" s="17" t="s">
        <v>3</v>
      </c>
    </row>
    <row r="16" spans="1:74" s="1" customFormat="1" ht="12" customHeight="1">
      <c r="B16" s="20"/>
      <c r="D16" s="27" t="s">
        <v>28</v>
      </c>
      <c r="AK16" s="27" t="s">
        <v>23</v>
      </c>
      <c r="AN16" s="25" t="s">
        <v>1</v>
      </c>
      <c r="AR16" s="20"/>
      <c r="BE16" s="232"/>
      <c r="BS16" s="17" t="s">
        <v>3</v>
      </c>
    </row>
    <row r="17" spans="1:71" s="1" customFormat="1" ht="18.45" customHeight="1">
      <c r="B17" s="20"/>
      <c r="E17" s="25" t="s">
        <v>29</v>
      </c>
      <c r="AK17" s="27" t="s">
        <v>25</v>
      </c>
      <c r="AN17" s="25" t="s">
        <v>1</v>
      </c>
      <c r="AR17" s="20"/>
      <c r="BE17" s="232"/>
      <c r="BS17" s="17" t="s">
        <v>30</v>
      </c>
    </row>
    <row r="18" spans="1:71" s="1" customFormat="1" ht="6.9" customHeight="1">
      <c r="B18" s="20"/>
      <c r="AR18" s="20"/>
      <c r="BE18" s="232"/>
      <c r="BS18" s="17" t="s">
        <v>6</v>
      </c>
    </row>
    <row r="19" spans="1:71" s="1" customFormat="1" ht="12" customHeight="1">
      <c r="B19" s="20"/>
      <c r="D19" s="27" t="s">
        <v>31</v>
      </c>
      <c r="AK19" s="27" t="s">
        <v>23</v>
      </c>
      <c r="AN19" s="25" t="s">
        <v>1</v>
      </c>
      <c r="AR19" s="20"/>
      <c r="BE19" s="232"/>
      <c r="BS19" s="17" t="s">
        <v>6</v>
      </c>
    </row>
    <row r="20" spans="1:71" s="1" customFormat="1" ht="18.45" customHeight="1">
      <c r="B20" s="20"/>
      <c r="E20" s="25" t="s">
        <v>29</v>
      </c>
      <c r="AK20" s="27" t="s">
        <v>25</v>
      </c>
      <c r="AN20" s="25" t="s">
        <v>1</v>
      </c>
      <c r="AR20" s="20"/>
      <c r="BE20" s="232"/>
      <c r="BS20" s="17" t="s">
        <v>30</v>
      </c>
    </row>
    <row r="21" spans="1:71" s="1" customFormat="1" ht="6.9" customHeight="1">
      <c r="B21" s="20"/>
      <c r="AR21" s="20"/>
      <c r="BE21" s="232"/>
    </row>
    <row r="22" spans="1:71" s="1" customFormat="1" ht="12" customHeight="1">
      <c r="B22" s="20"/>
      <c r="D22" s="27" t="s">
        <v>32</v>
      </c>
      <c r="AR22" s="20"/>
      <c r="BE22" s="232"/>
    </row>
    <row r="23" spans="1:71" s="1" customFormat="1" ht="16.5" customHeight="1">
      <c r="B23" s="20"/>
      <c r="E23" s="239" t="s">
        <v>1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R23" s="20"/>
      <c r="BE23" s="232"/>
    </row>
    <row r="24" spans="1:71" s="1" customFormat="1" ht="6.9" customHeight="1">
      <c r="B24" s="20"/>
      <c r="AR24" s="20"/>
      <c r="BE24" s="232"/>
    </row>
    <row r="25" spans="1:71" s="1" customFormat="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32"/>
    </row>
    <row r="26" spans="1:71" s="2" customFormat="1" ht="25.95" customHeight="1">
      <c r="A26" s="32"/>
      <c r="B26" s="33"/>
      <c r="C26" s="32"/>
      <c r="D26" s="34" t="s">
        <v>33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40">
        <f>ROUND(AG94,2)</f>
        <v>0</v>
      </c>
      <c r="AL26" s="241"/>
      <c r="AM26" s="241"/>
      <c r="AN26" s="241"/>
      <c r="AO26" s="241"/>
      <c r="AP26" s="32"/>
      <c r="AQ26" s="32"/>
      <c r="AR26" s="33"/>
      <c r="BE26" s="232"/>
    </row>
    <row r="27" spans="1:71" s="2" customFormat="1" ht="6.9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BE27" s="232"/>
    </row>
    <row r="28" spans="1:71" s="2" customFormat="1" ht="13.2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242" t="s">
        <v>34</v>
      </c>
      <c r="M28" s="242"/>
      <c r="N28" s="242"/>
      <c r="O28" s="242"/>
      <c r="P28" s="242"/>
      <c r="Q28" s="32"/>
      <c r="R28" s="32"/>
      <c r="S28" s="32"/>
      <c r="T28" s="32"/>
      <c r="U28" s="32"/>
      <c r="V28" s="32"/>
      <c r="W28" s="242" t="s">
        <v>35</v>
      </c>
      <c r="X28" s="242"/>
      <c r="Y28" s="242"/>
      <c r="Z28" s="242"/>
      <c r="AA28" s="242"/>
      <c r="AB28" s="242"/>
      <c r="AC28" s="242"/>
      <c r="AD28" s="242"/>
      <c r="AE28" s="242"/>
      <c r="AF28" s="32"/>
      <c r="AG28" s="32"/>
      <c r="AH28" s="32"/>
      <c r="AI28" s="32"/>
      <c r="AJ28" s="32"/>
      <c r="AK28" s="242" t="s">
        <v>36</v>
      </c>
      <c r="AL28" s="242"/>
      <c r="AM28" s="242"/>
      <c r="AN28" s="242"/>
      <c r="AO28" s="242"/>
      <c r="AP28" s="32"/>
      <c r="AQ28" s="32"/>
      <c r="AR28" s="33"/>
      <c r="BE28" s="232"/>
    </row>
    <row r="29" spans="1:71" s="3" customFormat="1" ht="14.4" customHeight="1">
      <c r="B29" s="37"/>
      <c r="D29" s="27" t="s">
        <v>37</v>
      </c>
      <c r="F29" s="38" t="s">
        <v>38</v>
      </c>
      <c r="L29" s="227">
        <v>0.2</v>
      </c>
      <c r="M29" s="226"/>
      <c r="N29" s="226"/>
      <c r="O29" s="226"/>
      <c r="P29" s="226"/>
      <c r="Q29" s="39"/>
      <c r="R29" s="39"/>
      <c r="S29" s="39"/>
      <c r="T29" s="39"/>
      <c r="U29" s="39"/>
      <c r="V29" s="39"/>
      <c r="W29" s="225">
        <f>ROUND(AZ94, 2)</f>
        <v>0</v>
      </c>
      <c r="X29" s="226"/>
      <c r="Y29" s="226"/>
      <c r="Z29" s="226"/>
      <c r="AA29" s="226"/>
      <c r="AB29" s="226"/>
      <c r="AC29" s="226"/>
      <c r="AD29" s="226"/>
      <c r="AE29" s="226"/>
      <c r="AF29" s="39"/>
      <c r="AG29" s="39"/>
      <c r="AH29" s="39"/>
      <c r="AI29" s="39"/>
      <c r="AJ29" s="39"/>
      <c r="AK29" s="225">
        <f>ROUND(AV94, 2)</f>
        <v>0</v>
      </c>
      <c r="AL29" s="226"/>
      <c r="AM29" s="226"/>
      <c r="AN29" s="226"/>
      <c r="AO29" s="226"/>
      <c r="AP29" s="39"/>
      <c r="AQ29" s="39"/>
      <c r="AR29" s="40"/>
      <c r="AS29" s="39"/>
      <c r="AT29" s="39"/>
      <c r="AU29" s="39"/>
      <c r="AV29" s="39"/>
      <c r="AW29" s="39"/>
      <c r="AX29" s="39"/>
      <c r="AY29" s="39"/>
      <c r="AZ29" s="39"/>
      <c r="BE29" s="233"/>
    </row>
    <row r="30" spans="1:71" s="3" customFormat="1" ht="14.4" customHeight="1">
      <c r="B30" s="37"/>
      <c r="F30" s="38" t="s">
        <v>39</v>
      </c>
      <c r="L30" s="227">
        <v>0.2</v>
      </c>
      <c r="M30" s="226"/>
      <c r="N30" s="226"/>
      <c r="O30" s="226"/>
      <c r="P30" s="226"/>
      <c r="Q30" s="39"/>
      <c r="R30" s="39"/>
      <c r="S30" s="39"/>
      <c r="T30" s="39"/>
      <c r="U30" s="39"/>
      <c r="V30" s="39"/>
      <c r="W30" s="225">
        <f>ROUND(BA94, 2)</f>
        <v>0</v>
      </c>
      <c r="X30" s="226"/>
      <c r="Y30" s="226"/>
      <c r="Z30" s="226"/>
      <c r="AA30" s="226"/>
      <c r="AB30" s="226"/>
      <c r="AC30" s="226"/>
      <c r="AD30" s="226"/>
      <c r="AE30" s="226"/>
      <c r="AF30" s="39"/>
      <c r="AG30" s="39"/>
      <c r="AH30" s="39"/>
      <c r="AI30" s="39"/>
      <c r="AJ30" s="39"/>
      <c r="AK30" s="225">
        <f>ROUND(AW94, 2)</f>
        <v>0</v>
      </c>
      <c r="AL30" s="226"/>
      <c r="AM30" s="226"/>
      <c r="AN30" s="226"/>
      <c r="AO30" s="226"/>
      <c r="AP30" s="39"/>
      <c r="AQ30" s="39"/>
      <c r="AR30" s="40"/>
      <c r="AS30" s="39"/>
      <c r="AT30" s="39"/>
      <c r="AU30" s="39"/>
      <c r="AV30" s="39"/>
      <c r="AW30" s="39"/>
      <c r="AX30" s="39"/>
      <c r="AY30" s="39"/>
      <c r="AZ30" s="39"/>
      <c r="BE30" s="233"/>
    </row>
    <row r="31" spans="1:71" s="3" customFormat="1" ht="14.4" hidden="1" customHeight="1">
      <c r="B31" s="37"/>
      <c r="F31" s="27" t="s">
        <v>40</v>
      </c>
      <c r="L31" s="230">
        <v>0.2</v>
      </c>
      <c r="M31" s="229"/>
      <c r="N31" s="229"/>
      <c r="O31" s="229"/>
      <c r="P31" s="229"/>
      <c r="W31" s="228">
        <f>ROUND(BB94, 2)</f>
        <v>0</v>
      </c>
      <c r="X31" s="229"/>
      <c r="Y31" s="229"/>
      <c r="Z31" s="229"/>
      <c r="AA31" s="229"/>
      <c r="AB31" s="229"/>
      <c r="AC31" s="229"/>
      <c r="AD31" s="229"/>
      <c r="AE31" s="229"/>
      <c r="AK31" s="228">
        <v>0</v>
      </c>
      <c r="AL31" s="229"/>
      <c r="AM31" s="229"/>
      <c r="AN31" s="229"/>
      <c r="AO31" s="229"/>
      <c r="AR31" s="37"/>
      <c r="BE31" s="233"/>
    </row>
    <row r="32" spans="1:71" s="3" customFormat="1" ht="14.4" hidden="1" customHeight="1">
      <c r="B32" s="37"/>
      <c r="F32" s="27" t="s">
        <v>41</v>
      </c>
      <c r="L32" s="230">
        <v>0.2</v>
      </c>
      <c r="M32" s="229"/>
      <c r="N32" s="229"/>
      <c r="O32" s="229"/>
      <c r="P32" s="229"/>
      <c r="W32" s="228">
        <f>ROUND(BC94, 2)</f>
        <v>0</v>
      </c>
      <c r="X32" s="229"/>
      <c r="Y32" s="229"/>
      <c r="Z32" s="229"/>
      <c r="AA32" s="229"/>
      <c r="AB32" s="229"/>
      <c r="AC32" s="229"/>
      <c r="AD32" s="229"/>
      <c r="AE32" s="229"/>
      <c r="AK32" s="228">
        <v>0</v>
      </c>
      <c r="AL32" s="229"/>
      <c r="AM32" s="229"/>
      <c r="AN32" s="229"/>
      <c r="AO32" s="229"/>
      <c r="AR32" s="37"/>
      <c r="BE32" s="233"/>
    </row>
    <row r="33" spans="1:57" s="3" customFormat="1" ht="14.4" hidden="1" customHeight="1">
      <c r="B33" s="37"/>
      <c r="F33" s="38" t="s">
        <v>42</v>
      </c>
      <c r="L33" s="227">
        <v>0</v>
      </c>
      <c r="M33" s="226"/>
      <c r="N33" s="226"/>
      <c r="O33" s="226"/>
      <c r="P33" s="226"/>
      <c r="Q33" s="39"/>
      <c r="R33" s="39"/>
      <c r="S33" s="39"/>
      <c r="T33" s="39"/>
      <c r="U33" s="39"/>
      <c r="V33" s="39"/>
      <c r="W33" s="225">
        <f>ROUND(BD94, 2)</f>
        <v>0</v>
      </c>
      <c r="X33" s="226"/>
      <c r="Y33" s="226"/>
      <c r="Z33" s="226"/>
      <c r="AA33" s="226"/>
      <c r="AB33" s="226"/>
      <c r="AC33" s="226"/>
      <c r="AD33" s="226"/>
      <c r="AE33" s="226"/>
      <c r="AF33" s="39"/>
      <c r="AG33" s="39"/>
      <c r="AH33" s="39"/>
      <c r="AI33" s="39"/>
      <c r="AJ33" s="39"/>
      <c r="AK33" s="225">
        <v>0</v>
      </c>
      <c r="AL33" s="226"/>
      <c r="AM33" s="226"/>
      <c r="AN33" s="226"/>
      <c r="AO33" s="226"/>
      <c r="AP33" s="39"/>
      <c r="AQ33" s="39"/>
      <c r="AR33" s="40"/>
      <c r="AS33" s="39"/>
      <c r="AT33" s="39"/>
      <c r="AU33" s="39"/>
      <c r="AV33" s="39"/>
      <c r="AW33" s="39"/>
      <c r="AX33" s="39"/>
      <c r="AY33" s="39"/>
      <c r="AZ33" s="39"/>
      <c r="BE33" s="233"/>
    </row>
    <row r="34" spans="1:57" s="2" customFormat="1" ht="6.9" customHeight="1">
      <c r="A34" s="32"/>
      <c r="B34" s="33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BE34" s="232"/>
    </row>
    <row r="35" spans="1:57" s="2" customFormat="1" ht="25.95" customHeight="1">
      <c r="A35" s="32"/>
      <c r="B35" s="33"/>
      <c r="C35" s="41"/>
      <c r="D35" s="42" t="s">
        <v>43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 t="s">
        <v>44</v>
      </c>
      <c r="U35" s="43"/>
      <c r="V35" s="43"/>
      <c r="W35" s="43"/>
      <c r="X35" s="263" t="s">
        <v>45</v>
      </c>
      <c r="Y35" s="264"/>
      <c r="Z35" s="264"/>
      <c r="AA35" s="264"/>
      <c r="AB35" s="264"/>
      <c r="AC35" s="43"/>
      <c r="AD35" s="43"/>
      <c r="AE35" s="43"/>
      <c r="AF35" s="43"/>
      <c r="AG35" s="43"/>
      <c r="AH35" s="43"/>
      <c r="AI35" s="43"/>
      <c r="AJ35" s="43"/>
      <c r="AK35" s="265">
        <f>SUM(AK26:AK33)</f>
        <v>0</v>
      </c>
      <c r="AL35" s="264"/>
      <c r="AM35" s="264"/>
      <c r="AN35" s="264"/>
      <c r="AO35" s="266"/>
      <c r="AP35" s="41"/>
      <c r="AQ35" s="41"/>
      <c r="AR35" s="33"/>
      <c r="BE35" s="32"/>
    </row>
    <row r="36" spans="1:57" s="2" customFormat="1" ht="6.9" customHeight="1">
      <c r="A36" s="32"/>
      <c r="B36" s="3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3"/>
      <c r="BE36" s="32"/>
    </row>
    <row r="37" spans="1:57" s="2" customFormat="1" ht="14.4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1" customFormat="1" ht="14.4" customHeight="1">
      <c r="B38" s="20"/>
      <c r="AR38" s="20"/>
    </row>
    <row r="39" spans="1:57" s="1" customFormat="1" ht="14.4" customHeight="1">
      <c r="B39" s="20"/>
      <c r="AR39" s="20"/>
    </row>
    <row r="40" spans="1:57" s="1" customFormat="1" ht="14.4" customHeight="1">
      <c r="B40" s="20"/>
      <c r="AR40" s="20"/>
    </row>
    <row r="41" spans="1:57" s="1" customFormat="1" ht="14.4" customHeight="1">
      <c r="B41" s="20"/>
      <c r="AR41" s="20"/>
    </row>
    <row r="42" spans="1:57" s="1" customFormat="1" ht="14.4" customHeight="1">
      <c r="B42" s="20"/>
      <c r="AR42" s="20"/>
    </row>
    <row r="43" spans="1:57" s="1" customFormat="1" ht="14.4" customHeight="1">
      <c r="B43" s="20"/>
      <c r="AR43" s="20"/>
    </row>
    <row r="44" spans="1:57" s="1" customFormat="1" ht="14.4" customHeight="1">
      <c r="B44" s="20"/>
      <c r="AR44" s="20"/>
    </row>
    <row r="45" spans="1:57" s="1" customFormat="1" ht="14.4" customHeight="1">
      <c r="B45" s="20"/>
      <c r="AR45" s="20"/>
    </row>
    <row r="46" spans="1:57" s="1" customFormat="1" ht="14.4" customHeight="1">
      <c r="B46" s="20"/>
      <c r="AR46" s="20"/>
    </row>
    <row r="47" spans="1:57" s="1" customFormat="1" ht="14.4" customHeight="1">
      <c r="B47" s="20"/>
      <c r="AR47" s="20"/>
    </row>
    <row r="48" spans="1:57" s="1" customFormat="1" ht="14.4" customHeight="1">
      <c r="B48" s="20"/>
      <c r="AR48" s="20"/>
    </row>
    <row r="49" spans="1:57" s="2" customFormat="1" ht="14.4" customHeight="1">
      <c r="B49" s="45"/>
      <c r="D49" s="46" t="s">
        <v>46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6" t="s">
        <v>47</v>
      </c>
      <c r="AI49" s="47"/>
      <c r="AJ49" s="47"/>
      <c r="AK49" s="47"/>
      <c r="AL49" s="47"/>
      <c r="AM49" s="47"/>
      <c r="AN49" s="47"/>
      <c r="AO49" s="47"/>
      <c r="AR49" s="45"/>
    </row>
    <row r="50" spans="1:57">
      <c r="B50" s="20"/>
      <c r="AR50" s="20"/>
    </row>
    <row r="51" spans="1:57">
      <c r="B51" s="20"/>
      <c r="AR51" s="20"/>
    </row>
    <row r="52" spans="1:57">
      <c r="B52" s="20"/>
      <c r="AR52" s="20"/>
    </row>
    <row r="53" spans="1:57">
      <c r="B53" s="20"/>
      <c r="AR53" s="20"/>
    </row>
    <row r="54" spans="1:57">
      <c r="B54" s="20"/>
      <c r="AR54" s="20"/>
    </row>
    <row r="55" spans="1:57">
      <c r="B55" s="20"/>
      <c r="AR55" s="20"/>
    </row>
    <row r="56" spans="1:57">
      <c r="B56" s="20"/>
      <c r="AR56" s="20"/>
    </row>
    <row r="57" spans="1:57">
      <c r="B57" s="20"/>
      <c r="AR57" s="20"/>
    </row>
    <row r="58" spans="1:57">
      <c r="B58" s="20"/>
      <c r="AR58" s="20"/>
    </row>
    <row r="59" spans="1:57">
      <c r="B59" s="20"/>
      <c r="AR59" s="20"/>
    </row>
    <row r="60" spans="1:57" s="2" customFormat="1" ht="13.2">
      <c r="A60" s="32"/>
      <c r="B60" s="33"/>
      <c r="C60" s="32"/>
      <c r="D60" s="48" t="s">
        <v>48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8" t="s">
        <v>49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8" t="s">
        <v>48</v>
      </c>
      <c r="AI60" s="35"/>
      <c r="AJ60" s="35"/>
      <c r="AK60" s="35"/>
      <c r="AL60" s="35"/>
      <c r="AM60" s="48" t="s">
        <v>49</v>
      </c>
      <c r="AN60" s="35"/>
      <c r="AO60" s="35"/>
      <c r="AP60" s="32"/>
      <c r="AQ60" s="32"/>
      <c r="AR60" s="33"/>
      <c r="BE60" s="32"/>
    </row>
    <row r="61" spans="1:57">
      <c r="B61" s="20"/>
      <c r="AR61" s="20"/>
    </row>
    <row r="62" spans="1:57">
      <c r="B62" s="20"/>
      <c r="AR62" s="20"/>
    </row>
    <row r="63" spans="1:57">
      <c r="B63" s="20"/>
      <c r="AR63" s="20"/>
    </row>
    <row r="64" spans="1:57" s="2" customFormat="1" ht="13.2">
      <c r="A64" s="32"/>
      <c r="B64" s="33"/>
      <c r="C64" s="32"/>
      <c r="D64" s="46" t="s">
        <v>50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6" t="s">
        <v>51</v>
      </c>
      <c r="AI64" s="49"/>
      <c r="AJ64" s="49"/>
      <c r="AK64" s="49"/>
      <c r="AL64" s="49"/>
      <c r="AM64" s="49"/>
      <c r="AN64" s="49"/>
      <c r="AO64" s="49"/>
      <c r="AP64" s="32"/>
      <c r="AQ64" s="32"/>
      <c r="AR64" s="33"/>
      <c r="BE64" s="32"/>
    </row>
    <row r="65" spans="1:57">
      <c r="B65" s="20"/>
      <c r="AR65" s="20"/>
    </row>
    <row r="66" spans="1:57">
      <c r="B66" s="20"/>
      <c r="AR66" s="20"/>
    </row>
    <row r="67" spans="1:57">
      <c r="B67" s="20"/>
      <c r="AR67" s="20"/>
    </row>
    <row r="68" spans="1:57">
      <c r="B68" s="20"/>
      <c r="AR68" s="20"/>
    </row>
    <row r="69" spans="1:57">
      <c r="B69" s="20"/>
      <c r="AR69" s="20"/>
    </row>
    <row r="70" spans="1:57">
      <c r="B70" s="20"/>
      <c r="AR70" s="20"/>
    </row>
    <row r="71" spans="1:57">
      <c r="B71" s="20"/>
      <c r="AR71" s="20"/>
    </row>
    <row r="72" spans="1:57">
      <c r="B72" s="20"/>
      <c r="AR72" s="20"/>
    </row>
    <row r="73" spans="1:57">
      <c r="B73" s="20"/>
      <c r="AR73" s="20"/>
    </row>
    <row r="74" spans="1:57">
      <c r="B74" s="20"/>
      <c r="AR74" s="20"/>
    </row>
    <row r="75" spans="1:57" s="2" customFormat="1" ht="13.2">
      <c r="A75" s="32"/>
      <c r="B75" s="33"/>
      <c r="C75" s="32"/>
      <c r="D75" s="48" t="s">
        <v>48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8" t="s">
        <v>49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8" t="s">
        <v>48</v>
      </c>
      <c r="AI75" s="35"/>
      <c r="AJ75" s="35"/>
      <c r="AK75" s="35"/>
      <c r="AL75" s="35"/>
      <c r="AM75" s="48" t="s">
        <v>49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33"/>
      <c r="BE77" s="32"/>
    </row>
    <row r="81" spans="1:91" s="2" customFormat="1" ht="6.9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33"/>
      <c r="BE81" s="32"/>
    </row>
    <row r="82" spans="1:91" s="2" customFormat="1" ht="24.9" customHeight="1">
      <c r="A82" s="32"/>
      <c r="B82" s="33"/>
      <c r="C82" s="21" t="s">
        <v>52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4"/>
      <c r="C84" s="27" t="s">
        <v>12</v>
      </c>
      <c r="L84" s="4" t="str">
        <f>K5</f>
        <v>CS2022</v>
      </c>
      <c r="AR84" s="54"/>
    </row>
    <row r="85" spans="1:91" s="5" customFormat="1" ht="36.9" customHeight="1">
      <c r="B85" s="55"/>
      <c r="C85" s="56" t="s">
        <v>15</v>
      </c>
      <c r="L85" s="254" t="str">
        <f>K6</f>
        <v>Cyklotrasa - podjazd pod Univerzitným mostom TR.A.Hlinku-CS2022</v>
      </c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R85" s="55"/>
    </row>
    <row r="86" spans="1:91" s="2" customFormat="1" ht="6.9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19</v>
      </c>
      <c r="D87" s="32"/>
      <c r="E87" s="32"/>
      <c r="F87" s="32"/>
      <c r="G87" s="32"/>
      <c r="H87" s="32"/>
      <c r="I87" s="32"/>
      <c r="J87" s="32"/>
      <c r="K87" s="32"/>
      <c r="L87" s="57" t="str">
        <f>IF(K8="","",K8)</f>
        <v>Nitra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21</v>
      </c>
      <c r="AJ87" s="32"/>
      <c r="AK87" s="32"/>
      <c r="AL87" s="32"/>
      <c r="AM87" s="256" t="str">
        <f>IF(AN8= "","",AN8)</f>
        <v/>
      </c>
      <c r="AN87" s="256"/>
      <c r="AO87" s="32"/>
      <c r="AP87" s="32"/>
      <c r="AQ87" s="32"/>
      <c r="AR87" s="33"/>
      <c r="BE87" s="32"/>
    </row>
    <row r="88" spans="1:91" s="2" customFormat="1" ht="6.9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15" customHeight="1">
      <c r="A89" s="32"/>
      <c r="B89" s="33"/>
      <c r="C89" s="27" t="s">
        <v>22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Mesto Nitra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28</v>
      </c>
      <c r="AJ89" s="32"/>
      <c r="AK89" s="32"/>
      <c r="AL89" s="32"/>
      <c r="AM89" s="257" t="str">
        <f>IF(E17="","",E17)</f>
        <v xml:space="preserve"> </v>
      </c>
      <c r="AN89" s="258"/>
      <c r="AO89" s="258"/>
      <c r="AP89" s="258"/>
      <c r="AQ89" s="32"/>
      <c r="AR89" s="33"/>
      <c r="AS89" s="259" t="s">
        <v>53</v>
      </c>
      <c r="AT89" s="260"/>
      <c r="AU89" s="59"/>
      <c r="AV89" s="59"/>
      <c r="AW89" s="59"/>
      <c r="AX89" s="59"/>
      <c r="AY89" s="59"/>
      <c r="AZ89" s="59"/>
      <c r="BA89" s="59"/>
      <c r="BB89" s="59"/>
      <c r="BC89" s="59"/>
      <c r="BD89" s="60"/>
      <c r="BE89" s="32"/>
    </row>
    <row r="90" spans="1:91" s="2" customFormat="1" ht="15.15" customHeight="1">
      <c r="A90" s="32"/>
      <c r="B90" s="33"/>
      <c r="C90" s="27" t="s">
        <v>26</v>
      </c>
      <c r="D90" s="32"/>
      <c r="E90" s="32"/>
      <c r="F90" s="32"/>
      <c r="G90" s="32"/>
      <c r="H90" s="32"/>
      <c r="I90" s="32"/>
      <c r="J90" s="32"/>
      <c r="K90" s="32"/>
      <c r="L90" s="4" t="str">
        <f>IF(E14= "Vyplň údaj","",E14)</f>
        <v/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31</v>
      </c>
      <c r="AJ90" s="32"/>
      <c r="AK90" s="32"/>
      <c r="AL90" s="32"/>
      <c r="AM90" s="257" t="str">
        <f>IF(E20="","",E20)</f>
        <v xml:space="preserve"> </v>
      </c>
      <c r="AN90" s="258"/>
      <c r="AO90" s="258"/>
      <c r="AP90" s="258"/>
      <c r="AQ90" s="32"/>
      <c r="AR90" s="33"/>
      <c r="AS90" s="261"/>
      <c r="AT90" s="262"/>
      <c r="AU90" s="61"/>
      <c r="AV90" s="61"/>
      <c r="AW90" s="61"/>
      <c r="AX90" s="61"/>
      <c r="AY90" s="61"/>
      <c r="AZ90" s="61"/>
      <c r="BA90" s="61"/>
      <c r="BB90" s="61"/>
      <c r="BC90" s="61"/>
      <c r="BD90" s="62"/>
      <c r="BE90" s="32"/>
    </row>
    <row r="91" spans="1:91" s="2" customFormat="1" ht="10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61"/>
      <c r="AT91" s="262"/>
      <c r="AU91" s="61"/>
      <c r="AV91" s="61"/>
      <c r="AW91" s="61"/>
      <c r="AX91" s="61"/>
      <c r="AY91" s="61"/>
      <c r="AZ91" s="61"/>
      <c r="BA91" s="61"/>
      <c r="BB91" s="61"/>
      <c r="BC91" s="61"/>
      <c r="BD91" s="62"/>
      <c r="BE91" s="32"/>
    </row>
    <row r="92" spans="1:91" s="2" customFormat="1" ht="29.25" customHeight="1">
      <c r="A92" s="32"/>
      <c r="B92" s="33"/>
      <c r="C92" s="246" t="s">
        <v>54</v>
      </c>
      <c r="D92" s="247"/>
      <c r="E92" s="247"/>
      <c r="F92" s="247"/>
      <c r="G92" s="247"/>
      <c r="H92" s="63"/>
      <c r="I92" s="248" t="s">
        <v>55</v>
      </c>
      <c r="J92" s="247"/>
      <c r="K92" s="247"/>
      <c r="L92" s="247"/>
      <c r="M92" s="247"/>
      <c r="N92" s="247"/>
      <c r="O92" s="247"/>
      <c r="P92" s="247"/>
      <c r="Q92" s="247"/>
      <c r="R92" s="247"/>
      <c r="S92" s="247"/>
      <c r="T92" s="247"/>
      <c r="U92" s="247"/>
      <c r="V92" s="247"/>
      <c r="W92" s="247"/>
      <c r="X92" s="247"/>
      <c r="Y92" s="247"/>
      <c r="Z92" s="247"/>
      <c r="AA92" s="247"/>
      <c r="AB92" s="247"/>
      <c r="AC92" s="247"/>
      <c r="AD92" s="247"/>
      <c r="AE92" s="247"/>
      <c r="AF92" s="247"/>
      <c r="AG92" s="249" t="s">
        <v>56</v>
      </c>
      <c r="AH92" s="247"/>
      <c r="AI92" s="247"/>
      <c r="AJ92" s="247"/>
      <c r="AK92" s="247"/>
      <c r="AL92" s="247"/>
      <c r="AM92" s="247"/>
      <c r="AN92" s="248" t="s">
        <v>57</v>
      </c>
      <c r="AO92" s="247"/>
      <c r="AP92" s="250"/>
      <c r="AQ92" s="64" t="s">
        <v>58</v>
      </c>
      <c r="AR92" s="33"/>
      <c r="AS92" s="65" t="s">
        <v>59</v>
      </c>
      <c r="AT92" s="66" t="s">
        <v>60</v>
      </c>
      <c r="AU92" s="66" t="s">
        <v>61</v>
      </c>
      <c r="AV92" s="66" t="s">
        <v>62</v>
      </c>
      <c r="AW92" s="66" t="s">
        <v>63</v>
      </c>
      <c r="AX92" s="66" t="s">
        <v>64</v>
      </c>
      <c r="AY92" s="66" t="s">
        <v>65</v>
      </c>
      <c r="AZ92" s="66" t="s">
        <v>66</v>
      </c>
      <c r="BA92" s="66" t="s">
        <v>67</v>
      </c>
      <c r="BB92" s="66" t="s">
        <v>68</v>
      </c>
      <c r="BC92" s="66" t="s">
        <v>69</v>
      </c>
      <c r="BD92" s="67" t="s">
        <v>70</v>
      </c>
      <c r="BE92" s="32"/>
    </row>
    <row r="93" spans="1:91" s="2" customFormat="1" ht="10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8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70"/>
      <c r="BE93" s="32"/>
    </row>
    <row r="94" spans="1:91" s="6" customFormat="1" ht="32.4" customHeight="1">
      <c r="B94" s="71"/>
      <c r="C94" s="72" t="s">
        <v>71</v>
      </c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251">
        <f>ROUND(SUM(AG95:AG97),2)</f>
        <v>0</v>
      </c>
      <c r="AH94" s="251"/>
      <c r="AI94" s="251"/>
      <c r="AJ94" s="251"/>
      <c r="AK94" s="251"/>
      <c r="AL94" s="251"/>
      <c r="AM94" s="251"/>
      <c r="AN94" s="252">
        <f>SUM(AG94,AT94)</f>
        <v>0</v>
      </c>
      <c r="AO94" s="252"/>
      <c r="AP94" s="252"/>
      <c r="AQ94" s="75" t="s">
        <v>1</v>
      </c>
      <c r="AR94" s="71"/>
      <c r="AS94" s="76">
        <f>ROUND(SUM(AS95:AS97),2)</f>
        <v>0</v>
      </c>
      <c r="AT94" s="77">
        <f>ROUND(SUM(AV94:AW94),2)</f>
        <v>0</v>
      </c>
      <c r="AU94" s="78">
        <f>ROUND(SUM(AU95:AU97),5)</f>
        <v>0</v>
      </c>
      <c r="AV94" s="77">
        <f>ROUND(AZ94*L29,2)</f>
        <v>0</v>
      </c>
      <c r="AW94" s="77">
        <f>ROUND(BA94*L30,2)</f>
        <v>0</v>
      </c>
      <c r="AX94" s="77">
        <f>ROUND(BB94*L29,2)</f>
        <v>0</v>
      </c>
      <c r="AY94" s="77">
        <f>ROUND(BC94*L30,2)</f>
        <v>0</v>
      </c>
      <c r="AZ94" s="77">
        <f>ROUND(SUM(AZ95:AZ97),2)</f>
        <v>0</v>
      </c>
      <c r="BA94" s="77">
        <f>ROUND(SUM(BA95:BA97),2)</f>
        <v>0</v>
      </c>
      <c r="BB94" s="77">
        <f>ROUND(SUM(BB95:BB97),2)</f>
        <v>0</v>
      </c>
      <c r="BC94" s="77">
        <f>ROUND(SUM(BC95:BC97),2)</f>
        <v>0</v>
      </c>
      <c r="BD94" s="79">
        <f>ROUND(SUM(BD95:BD97),2)</f>
        <v>0</v>
      </c>
      <c r="BS94" s="80" t="s">
        <v>72</v>
      </c>
      <c r="BT94" s="80" t="s">
        <v>73</v>
      </c>
      <c r="BU94" s="81" t="s">
        <v>74</v>
      </c>
      <c r="BV94" s="80" t="s">
        <v>75</v>
      </c>
      <c r="BW94" s="80" t="s">
        <v>4</v>
      </c>
      <c r="BX94" s="80" t="s">
        <v>76</v>
      </c>
      <c r="CL94" s="80" t="s">
        <v>1</v>
      </c>
    </row>
    <row r="95" spans="1:91" s="7" customFormat="1" ht="16.5" customHeight="1">
      <c r="A95" s="82" t="s">
        <v>77</v>
      </c>
      <c r="B95" s="83"/>
      <c r="C95" s="84"/>
      <c r="D95" s="245" t="s">
        <v>78</v>
      </c>
      <c r="E95" s="245"/>
      <c r="F95" s="245"/>
      <c r="G95" s="245"/>
      <c r="H95" s="245"/>
      <c r="I95" s="85"/>
      <c r="J95" s="245" t="s">
        <v>79</v>
      </c>
      <c r="K95" s="245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45"/>
      <c r="AD95" s="245"/>
      <c r="AE95" s="245"/>
      <c r="AF95" s="245"/>
      <c r="AG95" s="243">
        <f>'SO 000 - Vedľajšie rozpoč...'!J30</f>
        <v>0</v>
      </c>
      <c r="AH95" s="244"/>
      <c r="AI95" s="244"/>
      <c r="AJ95" s="244"/>
      <c r="AK95" s="244"/>
      <c r="AL95" s="244"/>
      <c r="AM95" s="244"/>
      <c r="AN95" s="243">
        <f>SUM(AG95,AT95)</f>
        <v>0</v>
      </c>
      <c r="AO95" s="244"/>
      <c r="AP95" s="244"/>
      <c r="AQ95" s="86" t="s">
        <v>80</v>
      </c>
      <c r="AR95" s="83"/>
      <c r="AS95" s="87">
        <v>0</v>
      </c>
      <c r="AT95" s="88">
        <f>ROUND(SUM(AV95:AW95),2)</f>
        <v>0</v>
      </c>
      <c r="AU95" s="89">
        <f>'SO 000 - Vedľajšie rozpoč...'!P123</f>
        <v>0</v>
      </c>
      <c r="AV95" s="88">
        <f>'SO 000 - Vedľajšie rozpoč...'!J33</f>
        <v>0</v>
      </c>
      <c r="AW95" s="88">
        <f>'SO 000 - Vedľajšie rozpoč...'!J34</f>
        <v>0</v>
      </c>
      <c r="AX95" s="88">
        <f>'SO 000 - Vedľajšie rozpoč...'!J35</f>
        <v>0</v>
      </c>
      <c r="AY95" s="88">
        <f>'SO 000 - Vedľajšie rozpoč...'!J36</f>
        <v>0</v>
      </c>
      <c r="AZ95" s="88">
        <f>'SO 000 - Vedľajšie rozpoč...'!F33</f>
        <v>0</v>
      </c>
      <c r="BA95" s="88">
        <f>'SO 000 - Vedľajšie rozpoč...'!F34</f>
        <v>0</v>
      </c>
      <c r="BB95" s="88">
        <f>'SO 000 - Vedľajšie rozpoč...'!F35</f>
        <v>0</v>
      </c>
      <c r="BC95" s="88">
        <f>'SO 000 - Vedľajšie rozpoč...'!F36</f>
        <v>0</v>
      </c>
      <c r="BD95" s="90">
        <f>'SO 000 - Vedľajšie rozpoč...'!F37</f>
        <v>0</v>
      </c>
      <c r="BT95" s="91" t="s">
        <v>81</v>
      </c>
      <c r="BV95" s="91" t="s">
        <v>75</v>
      </c>
      <c r="BW95" s="91" t="s">
        <v>82</v>
      </c>
      <c r="BX95" s="91" t="s">
        <v>4</v>
      </c>
      <c r="CL95" s="91" t="s">
        <v>1</v>
      </c>
      <c r="CM95" s="91" t="s">
        <v>73</v>
      </c>
    </row>
    <row r="96" spans="1:91" s="7" customFormat="1" ht="16.5" customHeight="1">
      <c r="A96" s="82" t="s">
        <v>77</v>
      </c>
      <c r="B96" s="83"/>
      <c r="C96" s="84"/>
      <c r="D96" s="245" t="s">
        <v>83</v>
      </c>
      <c r="E96" s="245"/>
      <c r="F96" s="245"/>
      <c r="G96" s="245"/>
      <c r="H96" s="245"/>
      <c r="I96" s="85"/>
      <c r="J96" s="245" t="s">
        <v>84</v>
      </c>
      <c r="K96" s="245"/>
      <c r="L96" s="245"/>
      <c r="M96" s="245"/>
      <c r="N96" s="245"/>
      <c r="O96" s="245"/>
      <c r="P96" s="245"/>
      <c r="Q96" s="245"/>
      <c r="R96" s="245"/>
      <c r="S96" s="245"/>
      <c r="T96" s="245"/>
      <c r="U96" s="245"/>
      <c r="V96" s="245"/>
      <c r="W96" s="245"/>
      <c r="X96" s="245"/>
      <c r="Y96" s="245"/>
      <c r="Z96" s="245"/>
      <c r="AA96" s="245"/>
      <c r="AB96" s="245"/>
      <c r="AC96" s="245"/>
      <c r="AD96" s="245"/>
      <c r="AE96" s="245"/>
      <c r="AF96" s="245"/>
      <c r="AG96" s="243">
        <f>'SO 101 - Cyklotrasa pri r...'!J30</f>
        <v>0</v>
      </c>
      <c r="AH96" s="244"/>
      <c r="AI96" s="244"/>
      <c r="AJ96" s="244"/>
      <c r="AK96" s="244"/>
      <c r="AL96" s="244"/>
      <c r="AM96" s="244"/>
      <c r="AN96" s="243">
        <f>SUM(AG96,AT96)</f>
        <v>0</v>
      </c>
      <c r="AO96" s="244"/>
      <c r="AP96" s="244"/>
      <c r="AQ96" s="86" t="s">
        <v>80</v>
      </c>
      <c r="AR96" s="83"/>
      <c r="AS96" s="87">
        <v>0</v>
      </c>
      <c r="AT96" s="88">
        <f>ROUND(SUM(AV96:AW96),2)</f>
        <v>0</v>
      </c>
      <c r="AU96" s="89">
        <f>'SO 101 - Cyklotrasa pri r...'!P126</f>
        <v>0</v>
      </c>
      <c r="AV96" s="88">
        <f>'SO 101 - Cyklotrasa pri r...'!J33</f>
        <v>0</v>
      </c>
      <c r="AW96" s="88">
        <f>'SO 101 - Cyklotrasa pri r...'!J34</f>
        <v>0</v>
      </c>
      <c r="AX96" s="88">
        <f>'SO 101 - Cyklotrasa pri r...'!J35</f>
        <v>0</v>
      </c>
      <c r="AY96" s="88">
        <f>'SO 101 - Cyklotrasa pri r...'!J36</f>
        <v>0</v>
      </c>
      <c r="AZ96" s="88">
        <f>'SO 101 - Cyklotrasa pri r...'!F33</f>
        <v>0</v>
      </c>
      <c r="BA96" s="88">
        <f>'SO 101 - Cyklotrasa pri r...'!F34</f>
        <v>0</v>
      </c>
      <c r="BB96" s="88">
        <f>'SO 101 - Cyklotrasa pri r...'!F35</f>
        <v>0</v>
      </c>
      <c r="BC96" s="88">
        <f>'SO 101 - Cyklotrasa pri r...'!F36</f>
        <v>0</v>
      </c>
      <c r="BD96" s="90">
        <f>'SO 101 - Cyklotrasa pri r...'!F37</f>
        <v>0</v>
      </c>
      <c r="BT96" s="91" t="s">
        <v>81</v>
      </c>
      <c r="BV96" s="91" t="s">
        <v>75</v>
      </c>
      <c r="BW96" s="91" t="s">
        <v>85</v>
      </c>
      <c r="BX96" s="91" t="s">
        <v>4</v>
      </c>
      <c r="CL96" s="91" t="s">
        <v>1</v>
      </c>
      <c r="CM96" s="91" t="s">
        <v>73</v>
      </c>
    </row>
    <row r="97" spans="1:91" s="7" customFormat="1" ht="16.5" customHeight="1">
      <c r="A97" s="82" t="s">
        <v>77</v>
      </c>
      <c r="B97" s="83"/>
      <c r="C97" s="84"/>
      <c r="D97" s="245" t="s">
        <v>86</v>
      </c>
      <c r="E97" s="245"/>
      <c r="F97" s="245"/>
      <c r="G97" s="245"/>
      <c r="H97" s="245"/>
      <c r="I97" s="85"/>
      <c r="J97" s="245" t="s">
        <v>87</v>
      </c>
      <c r="K97" s="245"/>
      <c r="L97" s="245"/>
      <c r="M97" s="245"/>
      <c r="N97" s="245"/>
      <c r="O97" s="245"/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  <c r="AA97" s="245"/>
      <c r="AB97" s="245"/>
      <c r="AC97" s="245"/>
      <c r="AD97" s="245"/>
      <c r="AE97" s="245"/>
      <c r="AF97" s="245"/>
      <c r="AG97" s="243">
        <f>'SO 201 - Oporné múry-CS2022'!J30</f>
        <v>0</v>
      </c>
      <c r="AH97" s="244"/>
      <c r="AI97" s="244"/>
      <c r="AJ97" s="244"/>
      <c r="AK97" s="244"/>
      <c r="AL97" s="244"/>
      <c r="AM97" s="244"/>
      <c r="AN97" s="243">
        <f>SUM(AG97,AT97)</f>
        <v>0</v>
      </c>
      <c r="AO97" s="244"/>
      <c r="AP97" s="244"/>
      <c r="AQ97" s="86" t="s">
        <v>80</v>
      </c>
      <c r="AR97" s="83"/>
      <c r="AS97" s="92">
        <v>0</v>
      </c>
      <c r="AT97" s="93">
        <f>ROUND(SUM(AV97:AW97),2)</f>
        <v>0</v>
      </c>
      <c r="AU97" s="94">
        <f>'SO 201 - Oporné múry-CS2022'!P129</f>
        <v>0</v>
      </c>
      <c r="AV97" s="93">
        <f>'SO 201 - Oporné múry-CS2022'!J33</f>
        <v>0</v>
      </c>
      <c r="AW97" s="93">
        <f>'SO 201 - Oporné múry-CS2022'!J34</f>
        <v>0</v>
      </c>
      <c r="AX97" s="93">
        <f>'SO 201 - Oporné múry-CS2022'!J35</f>
        <v>0</v>
      </c>
      <c r="AY97" s="93">
        <f>'SO 201 - Oporné múry-CS2022'!J36</f>
        <v>0</v>
      </c>
      <c r="AZ97" s="93">
        <f>'SO 201 - Oporné múry-CS2022'!F33</f>
        <v>0</v>
      </c>
      <c r="BA97" s="93">
        <f>'SO 201 - Oporné múry-CS2022'!F34</f>
        <v>0</v>
      </c>
      <c r="BB97" s="93">
        <f>'SO 201 - Oporné múry-CS2022'!F35</f>
        <v>0</v>
      </c>
      <c r="BC97" s="93">
        <f>'SO 201 - Oporné múry-CS2022'!F36</f>
        <v>0</v>
      </c>
      <c r="BD97" s="95">
        <f>'SO 201 - Oporné múry-CS2022'!F37</f>
        <v>0</v>
      </c>
      <c r="BT97" s="91" t="s">
        <v>81</v>
      </c>
      <c r="BV97" s="91" t="s">
        <v>75</v>
      </c>
      <c r="BW97" s="91" t="s">
        <v>88</v>
      </c>
      <c r="BX97" s="91" t="s">
        <v>4</v>
      </c>
      <c r="CL97" s="91" t="s">
        <v>1</v>
      </c>
      <c r="CM97" s="91" t="s">
        <v>73</v>
      </c>
    </row>
    <row r="98" spans="1:91" s="2" customFormat="1" ht="30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3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91" s="2" customFormat="1" ht="6.9" customHeight="1">
      <c r="A99" s="32"/>
      <c r="B99" s="5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33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</sheetData>
  <mergeCells count="50"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1:P31"/>
  </mergeCells>
  <hyperlinks>
    <hyperlink ref="A95" location="'SO 000 - Vedľajšie rozpoč...'!C2" display="/" xr:uid="{00000000-0004-0000-0000-000000000000}"/>
    <hyperlink ref="A96" location="'SO 101 - Cyklotrasa pri r...'!C2" display="/" xr:uid="{00000000-0004-0000-0000-000001000000}"/>
    <hyperlink ref="A97" location="'SO 201 - Oporné múry-CS2022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49"/>
  <sheetViews>
    <sheetView showGridLines="0" topLeftCell="A154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53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82</v>
      </c>
    </row>
    <row r="3" spans="1:46" s="1" customFormat="1" ht="6.9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73</v>
      </c>
    </row>
    <row r="4" spans="1:46" s="1" customFormat="1" ht="24.9" hidden="1" customHeight="1">
      <c r="B4" s="20"/>
      <c r="D4" s="21" t="s">
        <v>89</v>
      </c>
      <c r="L4" s="20"/>
      <c r="M4" s="96" t="s">
        <v>9</v>
      </c>
      <c r="AT4" s="17" t="s">
        <v>3</v>
      </c>
    </row>
    <row r="5" spans="1:46" s="1" customFormat="1" ht="6.9" hidden="1" customHeight="1">
      <c r="B5" s="20"/>
      <c r="L5" s="20"/>
    </row>
    <row r="6" spans="1:46" s="1" customFormat="1" ht="12" hidden="1" customHeight="1">
      <c r="B6" s="20"/>
      <c r="D6" s="27" t="s">
        <v>15</v>
      </c>
      <c r="L6" s="20"/>
    </row>
    <row r="7" spans="1:46" s="1" customFormat="1" ht="16.5" hidden="1" customHeight="1">
      <c r="B7" s="20"/>
      <c r="E7" s="268" t="str">
        <f>'Rekapitulácia stavby'!K6</f>
        <v>Cyklotrasa - podjazd pod Univerzitným mostom TR.A.Hlinku-CS2022</v>
      </c>
      <c r="F7" s="269"/>
      <c r="G7" s="269"/>
      <c r="H7" s="269"/>
      <c r="L7" s="20"/>
    </row>
    <row r="8" spans="1:46" s="2" customFormat="1" ht="12" hidden="1" customHeight="1">
      <c r="A8" s="32"/>
      <c r="B8" s="33"/>
      <c r="C8" s="32"/>
      <c r="D8" s="27" t="s">
        <v>90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hidden="1" customHeight="1">
      <c r="A9" s="32"/>
      <c r="B9" s="33"/>
      <c r="C9" s="32"/>
      <c r="D9" s="32"/>
      <c r="E9" s="254" t="s">
        <v>91</v>
      </c>
      <c r="F9" s="267"/>
      <c r="G9" s="267"/>
      <c r="H9" s="267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idden="1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hidden="1" customHeight="1">
      <c r="A11" s="32"/>
      <c r="B11" s="33"/>
      <c r="C11" s="32"/>
      <c r="D11" s="27" t="s">
        <v>17</v>
      </c>
      <c r="E11" s="32"/>
      <c r="F11" s="25" t="s">
        <v>1</v>
      </c>
      <c r="G11" s="32"/>
      <c r="H11" s="32"/>
      <c r="I11" s="27" t="s">
        <v>18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hidden="1" customHeight="1">
      <c r="A12" s="32"/>
      <c r="B12" s="33"/>
      <c r="C12" s="32"/>
      <c r="D12" s="27" t="s">
        <v>19</v>
      </c>
      <c r="E12" s="32"/>
      <c r="F12" s="25" t="s">
        <v>20</v>
      </c>
      <c r="G12" s="32"/>
      <c r="H12" s="32"/>
      <c r="I12" s="27" t="s">
        <v>21</v>
      </c>
      <c r="J12" s="58">
        <f>'Rekapitulácia stavby'!AN8</f>
        <v>0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5" hidden="1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hidden="1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hidden="1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" hidden="1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hidden="1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hidden="1" customHeight="1">
      <c r="A18" s="32"/>
      <c r="B18" s="33"/>
      <c r="C18" s="32"/>
      <c r="D18" s="32"/>
      <c r="E18" s="270" t="str">
        <f>'Rekapitulácia stavby'!E14</f>
        <v>Vyplň údaj</v>
      </c>
      <c r="F18" s="234"/>
      <c r="G18" s="234"/>
      <c r="H18" s="234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" hidden="1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hidden="1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tr">
        <f>IF('Rekapitulácia stavby'!AN16="","",'Rekapitulácia stavby'!AN16)</f>
        <v/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hidden="1" customHeight="1">
      <c r="A21" s="32"/>
      <c r="B21" s="33"/>
      <c r="C21" s="32"/>
      <c r="D21" s="32"/>
      <c r="E21" s="25" t="str">
        <f>IF('Rekapitulácia stavby'!E17="","",'Rekapitulácia stavby'!E17)</f>
        <v xml:space="preserve"> </v>
      </c>
      <c r="F21" s="32"/>
      <c r="G21" s="32"/>
      <c r="H21" s="32"/>
      <c r="I21" s="27" t="s">
        <v>25</v>
      </c>
      <c r="J21" s="25" t="str">
        <f>IF('Rekapitulácia stavby'!AN17="","",'Rekapitulácia stavby'!AN17)</f>
        <v/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" hidden="1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hidden="1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hidden="1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" hidden="1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hidden="1" customHeight="1">
      <c r="A26" s="32"/>
      <c r="B26" s="33"/>
      <c r="C26" s="32"/>
      <c r="D26" s="27" t="s">
        <v>32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hidden="1" customHeight="1">
      <c r="A27" s="97"/>
      <c r="B27" s="98"/>
      <c r="C27" s="97"/>
      <c r="D27" s="97"/>
      <c r="E27" s="239" t="s">
        <v>1</v>
      </c>
      <c r="F27" s="239"/>
      <c r="G27" s="239"/>
      <c r="H27" s="239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s="2" customFormat="1" ht="6.9" hidden="1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" hidden="1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hidden="1" customHeight="1">
      <c r="A30" s="32"/>
      <c r="B30" s="33"/>
      <c r="C30" s="32"/>
      <c r="D30" s="100" t="s">
        <v>33</v>
      </c>
      <c r="E30" s="32"/>
      <c r="F30" s="32"/>
      <c r="G30" s="32"/>
      <c r="H30" s="32"/>
      <c r="I30" s="32"/>
      <c r="J30" s="74">
        <f>ROUND(J123,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" hidden="1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" hidden="1" customHeight="1">
      <c r="A32" s="32"/>
      <c r="B32" s="33"/>
      <c r="C32" s="32"/>
      <c r="D32" s="32"/>
      <c r="E32" s="32"/>
      <c r="F32" s="36" t="s">
        <v>35</v>
      </c>
      <c r="G32" s="32"/>
      <c r="H32" s="32"/>
      <c r="I32" s="36" t="s">
        <v>34</v>
      </c>
      <c r="J32" s="36" t="s">
        <v>36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" hidden="1" customHeight="1">
      <c r="A33" s="32"/>
      <c r="B33" s="33"/>
      <c r="C33" s="32"/>
      <c r="D33" s="101" t="s">
        <v>37</v>
      </c>
      <c r="E33" s="38" t="s">
        <v>38</v>
      </c>
      <c r="F33" s="102">
        <f>ROUND((SUM(BE123:BE148)),  2)</f>
        <v>0</v>
      </c>
      <c r="G33" s="103"/>
      <c r="H33" s="103"/>
      <c r="I33" s="104">
        <v>0.2</v>
      </c>
      <c r="J33" s="102">
        <f>ROUND(((SUM(BE123:BE148))*I33),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" hidden="1" customHeight="1">
      <c r="A34" s="32"/>
      <c r="B34" s="33"/>
      <c r="C34" s="32"/>
      <c r="D34" s="32"/>
      <c r="E34" s="38" t="s">
        <v>39</v>
      </c>
      <c r="F34" s="102">
        <f>ROUND((SUM(BF123:BF148)),  2)</f>
        <v>0</v>
      </c>
      <c r="G34" s="103"/>
      <c r="H34" s="103"/>
      <c r="I34" s="104">
        <v>0.2</v>
      </c>
      <c r="J34" s="102">
        <f>ROUND(((SUM(BF123:BF148))*I34),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" hidden="1" customHeight="1">
      <c r="A35" s="32"/>
      <c r="B35" s="33"/>
      <c r="C35" s="32"/>
      <c r="D35" s="32"/>
      <c r="E35" s="27" t="s">
        <v>40</v>
      </c>
      <c r="F35" s="105">
        <f>ROUND((SUM(BG123:BG148)),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" hidden="1" customHeight="1">
      <c r="A36" s="32"/>
      <c r="B36" s="33"/>
      <c r="C36" s="32"/>
      <c r="D36" s="32"/>
      <c r="E36" s="27" t="s">
        <v>41</v>
      </c>
      <c r="F36" s="105">
        <f>ROUND((SUM(BH123:BH148)),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" hidden="1" customHeight="1">
      <c r="A37" s="32"/>
      <c r="B37" s="33"/>
      <c r="C37" s="32"/>
      <c r="D37" s="32"/>
      <c r="E37" s="38" t="s">
        <v>42</v>
      </c>
      <c r="F37" s="102">
        <f>ROUND((SUM(BI123:BI148)),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" hidden="1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hidden="1" customHeight="1">
      <c r="A39" s="32"/>
      <c r="B39" s="33"/>
      <c r="C39" s="107"/>
      <c r="D39" s="108" t="s">
        <v>43</v>
      </c>
      <c r="E39" s="63"/>
      <c r="F39" s="63"/>
      <c r="G39" s="109" t="s">
        <v>44</v>
      </c>
      <c r="H39" s="110" t="s">
        <v>45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" hidden="1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" hidden="1" customHeight="1">
      <c r="B41" s="20"/>
      <c r="L41" s="20"/>
    </row>
    <row r="42" spans="1:31" s="1" customFormat="1" ht="14.4" hidden="1" customHeight="1">
      <c r="B42" s="20"/>
      <c r="L42" s="20"/>
    </row>
    <row r="43" spans="1:31" s="1" customFormat="1" ht="14.4" hidden="1" customHeight="1">
      <c r="B43" s="20"/>
      <c r="L43" s="20"/>
    </row>
    <row r="44" spans="1:31" s="1" customFormat="1" ht="14.4" hidden="1" customHeight="1">
      <c r="B44" s="20"/>
      <c r="L44" s="20"/>
    </row>
    <row r="45" spans="1:31" s="1" customFormat="1" ht="14.4" hidden="1" customHeight="1">
      <c r="B45" s="20"/>
      <c r="L45" s="20"/>
    </row>
    <row r="46" spans="1:31" s="1" customFormat="1" ht="14.4" hidden="1" customHeight="1">
      <c r="B46" s="20"/>
      <c r="L46" s="20"/>
    </row>
    <row r="47" spans="1:31" s="1" customFormat="1" ht="14.4" hidden="1" customHeight="1">
      <c r="B47" s="20"/>
      <c r="L47" s="20"/>
    </row>
    <row r="48" spans="1:31" s="1" customFormat="1" ht="14.4" hidden="1" customHeight="1">
      <c r="B48" s="20"/>
      <c r="L48" s="20"/>
    </row>
    <row r="49" spans="1:31" s="1" customFormat="1" ht="14.4" hidden="1" customHeight="1">
      <c r="B49" s="20"/>
      <c r="L49" s="20"/>
    </row>
    <row r="50" spans="1:31" s="2" customFormat="1" ht="14.4" hidden="1" customHeight="1">
      <c r="B50" s="45"/>
      <c r="D50" s="46" t="s">
        <v>46</v>
      </c>
      <c r="E50" s="47"/>
      <c r="F50" s="47"/>
      <c r="G50" s="46" t="s">
        <v>47</v>
      </c>
      <c r="H50" s="47"/>
      <c r="I50" s="47"/>
      <c r="J50" s="47"/>
      <c r="K50" s="47"/>
      <c r="L50" s="45"/>
    </row>
    <row r="51" spans="1:31" hidden="1">
      <c r="B51" s="20"/>
      <c r="L51" s="20"/>
    </row>
    <row r="52" spans="1:31" hidden="1">
      <c r="B52" s="20"/>
      <c r="L52" s="20"/>
    </row>
    <row r="53" spans="1:31" hidden="1">
      <c r="B53" s="20"/>
      <c r="L53" s="20"/>
    </row>
    <row r="54" spans="1:31" hidden="1">
      <c r="B54" s="20"/>
      <c r="L54" s="20"/>
    </row>
    <row r="55" spans="1:31" hidden="1">
      <c r="B55" s="20"/>
      <c r="L55" s="20"/>
    </row>
    <row r="56" spans="1:31" hidden="1">
      <c r="B56" s="20"/>
      <c r="L56" s="20"/>
    </row>
    <row r="57" spans="1:31" hidden="1">
      <c r="B57" s="20"/>
      <c r="L57" s="20"/>
    </row>
    <row r="58" spans="1:31" hidden="1">
      <c r="B58" s="20"/>
      <c r="L58" s="20"/>
    </row>
    <row r="59" spans="1:31" hidden="1">
      <c r="B59" s="20"/>
      <c r="L59" s="20"/>
    </row>
    <row r="60" spans="1:31" hidden="1">
      <c r="B60" s="20"/>
      <c r="L60" s="20"/>
    </row>
    <row r="61" spans="1:31" s="2" customFormat="1" ht="13.2" hidden="1">
      <c r="A61" s="32"/>
      <c r="B61" s="33"/>
      <c r="C61" s="32"/>
      <c r="D61" s="48" t="s">
        <v>48</v>
      </c>
      <c r="E61" s="35"/>
      <c r="F61" s="113" t="s">
        <v>49</v>
      </c>
      <c r="G61" s="48" t="s">
        <v>48</v>
      </c>
      <c r="H61" s="35"/>
      <c r="I61" s="35"/>
      <c r="J61" s="114" t="s">
        <v>49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idden="1">
      <c r="B62" s="20"/>
      <c r="L62" s="20"/>
    </row>
    <row r="63" spans="1:31" hidden="1">
      <c r="B63" s="20"/>
      <c r="L63" s="20"/>
    </row>
    <row r="64" spans="1:31" hidden="1">
      <c r="B64" s="20"/>
      <c r="L64" s="20"/>
    </row>
    <row r="65" spans="1:31" s="2" customFormat="1" ht="13.2" hidden="1">
      <c r="A65" s="32"/>
      <c r="B65" s="33"/>
      <c r="C65" s="32"/>
      <c r="D65" s="46" t="s">
        <v>50</v>
      </c>
      <c r="E65" s="49"/>
      <c r="F65" s="49"/>
      <c r="G65" s="46" t="s">
        <v>51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idden="1">
      <c r="B66" s="20"/>
      <c r="L66" s="20"/>
    </row>
    <row r="67" spans="1:31" hidden="1">
      <c r="B67" s="20"/>
      <c r="L67" s="20"/>
    </row>
    <row r="68" spans="1:31" hidden="1">
      <c r="B68" s="20"/>
      <c r="L68" s="20"/>
    </row>
    <row r="69" spans="1:31" hidden="1">
      <c r="B69" s="20"/>
      <c r="L69" s="20"/>
    </row>
    <row r="70" spans="1:31" hidden="1">
      <c r="B70" s="20"/>
      <c r="L70" s="20"/>
    </row>
    <row r="71" spans="1:31" hidden="1">
      <c r="B71" s="20"/>
      <c r="L71" s="20"/>
    </row>
    <row r="72" spans="1:31" hidden="1">
      <c r="B72" s="20"/>
      <c r="L72" s="20"/>
    </row>
    <row r="73" spans="1:31" hidden="1">
      <c r="B73" s="20"/>
      <c r="L73" s="20"/>
    </row>
    <row r="74" spans="1:31" hidden="1">
      <c r="B74" s="20"/>
      <c r="L74" s="20"/>
    </row>
    <row r="75" spans="1:31" hidden="1">
      <c r="B75" s="20"/>
      <c r="L75" s="20"/>
    </row>
    <row r="76" spans="1:31" s="2" customFormat="1" ht="13.2" hidden="1">
      <c r="A76" s="32"/>
      <c r="B76" s="33"/>
      <c r="C76" s="32"/>
      <c r="D76" s="48" t="s">
        <v>48</v>
      </c>
      <c r="E76" s="35"/>
      <c r="F76" s="113" t="s">
        <v>49</v>
      </c>
      <c r="G76" s="48" t="s">
        <v>48</v>
      </c>
      <c r="H76" s="35"/>
      <c r="I76" s="35"/>
      <c r="J76" s="114" t="s">
        <v>49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hidden="1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hidden="1"/>
    <row r="79" spans="1:31" hidden="1"/>
    <row r="80" spans="1:31" hidden="1"/>
    <row r="81" spans="1:47" s="2" customFormat="1" ht="6.9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hidden="1" customHeight="1">
      <c r="A82" s="32"/>
      <c r="B82" s="33"/>
      <c r="C82" s="21" t="s">
        <v>92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15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68" t="str">
        <f>E7</f>
        <v>Cyklotrasa - podjazd pod Univerzitným mostom TR.A.Hlinku-CS2022</v>
      </c>
      <c r="F85" s="269"/>
      <c r="G85" s="269"/>
      <c r="H85" s="269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90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hidden="1" customHeight="1">
      <c r="A87" s="32"/>
      <c r="B87" s="33"/>
      <c r="C87" s="32"/>
      <c r="D87" s="32"/>
      <c r="E87" s="254" t="str">
        <f>E9</f>
        <v>SO 000 - Vedľajšie rozpočtové náklady-CS2022</v>
      </c>
      <c r="F87" s="267"/>
      <c r="G87" s="267"/>
      <c r="H87" s="267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19</v>
      </c>
      <c r="D89" s="32"/>
      <c r="E89" s="32"/>
      <c r="F89" s="25" t="str">
        <f>F12</f>
        <v>Nitra</v>
      </c>
      <c r="G89" s="32"/>
      <c r="H89" s="32"/>
      <c r="I89" s="27" t="s">
        <v>21</v>
      </c>
      <c r="J89" s="58">
        <f>IF(J12="","",J12)</f>
        <v>0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15" hidden="1" customHeight="1">
      <c r="A91" s="32"/>
      <c r="B91" s="33"/>
      <c r="C91" s="27" t="s">
        <v>22</v>
      </c>
      <c r="D91" s="32"/>
      <c r="E91" s="32"/>
      <c r="F91" s="25" t="str">
        <f>E15</f>
        <v>Mesto Nitra</v>
      </c>
      <c r="G91" s="32"/>
      <c r="H91" s="32"/>
      <c r="I91" s="27" t="s">
        <v>28</v>
      </c>
      <c r="J91" s="30" t="str">
        <f>E21</f>
        <v xml:space="preserve"> 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93</v>
      </c>
      <c r="D94" s="107"/>
      <c r="E94" s="107"/>
      <c r="F94" s="107"/>
      <c r="G94" s="107"/>
      <c r="H94" s="107"/>
      <c r="I94" s="107"/>
      <c r="J94" s="116" t="s">
        <v>94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5" hidden="1" customHeight="1">
      <c r="A96" s="32"/>
      <c r="B96" s="33"/>
      <c r="C96" s="117" t="s">
        <v>95</v>
      </c>
      <c r="D96" s="32"/>
      <c r="E96" s="32"/>
      <c r="F96" s="32"/>
      <c r="G96" s="32"/>
      <c r="H96" s="32"/>
      <c r="I96" s="32"/>
      <c r="J96" s="74">
        <f>J123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96</v>
      </c>
    </row>
    <row r="97" spans="1:31" s="9" customFormat="1" ht="24.9" hidden="1" customHeight="1">
      <c r="B97" s="118"/>
      <c r="D97" s="119" t="s">
        <v>97</v>
      </c>
      <c r="E97" s="120"/>
      <c r="F97" s="120"/>
      <c r="G97" s="120"/>
      <c r="H97" s="120"/>
      <c r="I97" s="120"/>
      <c r="J97" s="121">
        <f>J124</f>
        <v>0</v>
      </c>
      <c r="L97" s="118"/>
    </row>
    <row r="98" spans="1:31" s="9" customFormat="1" ht="24.9" hidden="1" customHeight="1">
      <c r="B98" s="118"/>
      <c r="D98" s="119" t="s">
        <v>98</v>
      </c>
      <c r="E98" s="120"/>
      <c r="F98" s="120"/>
      <c r="G98" s="120"/>
      <c r="H98" s="120"/>
      <c r="I98" s="120"/>
      <c r="J98" s="121">
        <f>J129</f>
        <v>0</v>
      </c>
      <c r="L98" s="118"/>
    </row>
    <row r="99" spans="1:31" s="9" customFormat="1" ht="24.9" hidden="1" customHeight="1">
      <c r="B99" s="118"/>
      <c r="D99" s="119" t="s">
        <v>99</v>
      </c>
      <c r="E99" s="120"/>
      <c r="F99" s="120"/>
      <c r="G99" s="120"/>
      <c r="H99" s="120"/>
      <c r="I99" s="120"/>
      <c r="J99" s="121">
        <f>J132</f>
        <v>0</v>
      </c>
      <c r="L99" s="118"/>
    </row>
    <row r="100" spans="1:31" s="9" customFormat="1" ht="24.9" hidden="1" customHeight="1">
      <c r="B100" s="118"/>
      <c r="D100" s="119" t="s">
        <v>100</v>
      </c>
      <c r="E100" s="120"/>
      <c r="F100" s="120"/>
      <c r="G100" s="120"/>
      <c r="H100" s="120"/>
      <c r="I100" s="120"/>
      <c r="J100" s="121">
        <f>J135</f>
        <v>0</v>
      </c>
      <c r="L100" s="118"/>
    </row>
    <row r="101" spans="1:31" s="9" customFormat="1" ht="24.9" hidden="1" customHeight="1">
      <c r="B101" s="118"/>
      <c r="D101" s="119" t="s">
        <v>101</v>
      </c>
      <c r="E101" s="120"/>
      <c r="F101" s="120"/>
      <c r="G101" s="120"/>
      <c r="H101" s="120"/>
      <c r="I101" s="120"/>
      <c r="J101" s="121">
        <f>J137</f>
        <v>0</v>
      </c>
      <c r="L101" s="118"/>
    </row>
    <row r="102" spans="1:31" s="9" customFormat="1" ht="24.9" hidden="1" customHeight="1">
      <c r="B102" s="118"/>
      <c r="D102" s="119" t="s">
        <v>102</v>
      </c>
      <c r="E102" s="120"/>
      <c r="F102" s="120"/>
      <c r="G102" s="120"/>
      <c r="H102" s="120"/>
      <c r="I102" s="120"/>
      <c r="J102" s="121">
        <f>J139</f>
        <v>0</v>
      </c>
      <c r="L102" s="118"/>
    </row>
    <row r="103" spans="1:31" s="9" customFormat="1" ht="24.9" hidden="1" customHeight="1">
      <c r="B103" s="118"/>
      <c r="D103" s="119" t="s">
        <v>103</v>
      </c>
      <c r="E103" s="120"/>
      <c r="F103" s="120"/>
      <c r="G103" s="120"/>
      <c r="H103" s="120"/>
      <c r="I103" s="120"/>
      <c r="J103" s="121">
        <f>J147</f>
        <v>0</v>
      </c>
      <c r="L103" s="118"/>
    </row>
    <row r="104" spans="1:31" s="2" customFormat="1" ht="21.75" hidden="1" customHeight="1">
      <c r="A104" s="32"/>
      <c r="B104" s="33"/>
      <c r="C104" s="32"/>
      <c r="D104" s="32"/>
      <c r="E104" s="32"/>
      <c r="F104" s="32"/>
      <c r="G104" s="32"/>
      <c r="H104" s="32"/>
      <c r="I104" s="32"/>
      <c r="J104" s="32"/>
      <c r="K104" s="32"/>
      <c r="L104" s="45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31" s="2" customFormat="1" ht="6.9" hidden="1" customHeight="1">
      <c r="A105" s="32"/>
      <c r="B105" s="50"/>
      <c r="C105" s="51"/>
      <c r="D105" s="51"/>
      <c r="E105" s="51"/>
      <c r="F105" s="51"/>
      <c r="G105" s="51"/>
      <c r="H105" s="51"/>
      <c r="I105" s="51"/>
      <c r="J105" s="51"/>
      <c r="K105" s="51"/>
      <c r="L105" s="45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31" hidden="1"/>
    <row r="107" spans="1:31" hidden="1"/>
    <row r="108" spans="1:31" hidden="1"/>
    <row r="109" spans="1:31" s="2" customFormat="1" ht="6.9" customHeight="1">
      <c r="A109" s="32"/>
      <c r="B109" s="52"/>
      <c r="C109" s="53"/>
      <c r="D109" s="53"/>
      <c r="E109" s="53"/>
      <c r="F109" s="53"/>
      <c r="G109" s="53"/>
      <c r="H109" s="53"/>
      <c r="I109" s="53"/>
      <c r="J109" s="53"/>
      <c r="K109" s="53"/>
      <c r="L109" s="45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24.9" customHeight="1">
      <c r="A110" s="32"/>
      <c r="B110" s="33"/>
      <c r="C110" s="21" t="s">
        <v>104</v>
      </c>
      <c r="D110" s="32"/>
      <c r="E110" s="32"/>
      <c r="F110" s="32"/>
      <c r="G110" s="32"/>
      <c r="H110" s="32"/>
      <c r="I110" s="32"/>
      <c r="J110" s="32"/>
      <c r="K110" s="32"/>
      <c r="L110" s="45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6.9" customHeight="1">
      <c r="A111" s="32"/>
      <c r="B111" s="33"/>
      <c r="C111" s="32"/>
      <c r="D111" s="32"/>
      <c r="E111" s="32"/>
      <c r="F111" s="32"/>
      <c r="G111" s="32"/>
      <c r="H111" s="32"/>
      <c r="I111" s="32"/>
      <c r="J111" s="32"/>
      <c r="K111" s="32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12" customHeight="1">
      <c r="A112" s="32"/>
      <c r="B112" s="33"/>
      <c r="C112" s="27" t="s">
        <v>15</v>
      </c>
      <c r="D112" s="32"/>
      <c r="E112" s="32"/>
      <c r="F112" s="32"/>
      <c r="G112" s="32"/>
      <c r="H112" s="32"/>
      <c r="I112" s="32"/>
      <c r="J112" s="32"/>
      <c r="K112" s="32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16.5" customHeight="1">
      <c r="A113" s="32"/>
      <c r="B113" s="33"/>
      <c r="C113" s="32"/>
      <c r="D113" s="32"/>
      <c r="E113" s="268" t="str">
        <f>E7</f>
        <v>Cyklotrasa - podjazd pod Univerzitným mostom TR.A.Hlinku-CS2022</v>
      </c>
      <c r="F113" s="269"/>
      <c r="G113" s="269"/>
      <c r="H113" s="269"/>
      <c r="I113" s="32"/>
      <c r="J113" s="32"/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90</v>
      </c>
      <c r="D114" s="32"/>
      <c r="E114" s="32"/>
      <c r="F114" s="32"/>
      <c r="G114" s="32"/>
      <c r="H114" s="32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16.5" customHeight="1">
      <c r="A115" s="32"/>
      <c r="B115" s="33"/>
      <c r="C115" s="32"/>
      <c r="D115" s="32"/>
      <c r="E115" s="254" t="str">
        <f>E9</f>
        <v>SO 000 - Vedľajšie rozpočtové náklady-CS2022</v>
      </c>
      <c r="F115" s="267"/>
      <c r="G115" s="267"/>
      <c r="H115" s="267"/>
      <c r="I115" s="32"/>
      <c r="J115" s="32"/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6.9" customHeight="1">
      <c r="A116" s="32"/>
      <c r="B116" s="33"/>
      <c r="C116" s="32"/>
      <c r="D116" s="32"/>
      <c r="E116" s="32"/>
      <c r="F116" s="32"/>
      <c r="G116" s="32"/>
      <c r="H116" s="32"/>
      <c r="I116" s="32"/>
      <c r="J116" s="32"/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2" customHeight="1">
      <c r="A117" s="32"/>
      <c r="B117" s="33"/>
      <c r="C117" s="27" t="s">
        <v>19</v>
      </c>
      <c r="D117" s="32"/>
      <c r="E117" s="32"/>
      <c r="F117" s="25" t="str">
        <f>F12</f>
        <v>Nitra</v>
      </c>
      <c r="G117" s="32"/>
      <c r="H117" s="32"/>
      <c r="I117" s="27" t="s">
        <v>21</v>
      </c>
      <c r="J117" s="58">
        <f>IF(J12="","",J12)</f>
        <v>0</v>
      </c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6.9" customHeigh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5.15" customHeight="1">
      <c r="A119" s="32"/>
      <c r="B119" s="33"/>
      <c r="C119" s="27" t="s">
        <v>22</v>
      </c>
      <c r="D119" s="32"/>
      <c r="E119" s="32"/>
      <c r="F119" s="25" t="str">
        <f>E15</f>
        <v>Mesto Nitra</v>
      </c>
      <c r="G119" s="32"/>
      <c r="H119" s="32"/>
      <c r="I119" s="27" t="s">
        <v>28</v>
      </c>
      <c r="J119" s="30" t="str">
        <f>E21</f>
        <v xml:space="preserve"> </v>
      </c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15.15" customHeight="1">
      <c r="A120" s="32"/>
      <c r="B120" s="33"/>
      <c r="C120" s="27" t="s">
        <v>26</v>
      </c>
      <c r="D120" s="32"/>
      <c r="E120" s="32"/>
      <c r="F120" s="25" t="str">
        <f>IF(E18="","",E18)</f>
        <v>Vyplň údaj</v>
      </c>
      <c r="G120" s="32"/>
      <c r="H120" s="32"/>
      <c r="I120" s="27" t="s">
        <v>31</v>
      </c>
      <c r="J120" s="30" t="str">
        <f>E24</f>
        <v xml:space="preserve"> </v>
      </c>
      <c r="K120" s="32"/>
      <c r="L120" s="45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2" customFormat="1" ht="10.35" customHeight="1">
      <c r="A121" s="32"/>
      <c r="B121" s="33"/>
      <c r="C121" s="32"/>
      <c r="D121" s="32"/>
      <c r="E121" s="32"/>
      <c r="F121" s="32"/>
      <c r="G121" s="32"/>
      <c r="H121" s="32"/>
      <c r="I121" s="32"/>
      <c r="J121" s="32"/>
      <c r="K121" s="32"/>
      <c r="L121" s="45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10" customFormat="1" ht="29.25" customHeight="1">
      <c r="A122" s="122"/>
      <c r="B122" s="123"/>
      <c r="C122" s="124" t="s">
        <v>105</v>
      </c>
      <c r="D122" s="125" t="s">
        <v>58</v>
      </c>
      <c r="E122" s="125" t="s">
        <v>54</v>
      </c>
      <c r="F122" s="125" t="s">
        <v>55</v>
      </c>
      <c r="G122" s="125" t="s">
        <v>106</v>
      </c>
      <c r="H122" s="125" t="s">
        <v>107</v>
      </c>
      <c r="I122" s="125" t="s">
        <v>108</v>
      </c>
      <c r="J122" s="126" t="s">
        <v>94</v>
      </c>
      <c r="K122" s="127" t="s">
        <v>109</v>
      </c>
      <c r="L122" s="128"/>
      <c r="M122" s="65" t="s">
        <v>1</v>
      </c>
      <c r="N122" s="66" t="s">
        <v>37</v>
      </c>
      <c r="O122" s="66" t="s">
        <v>110</v>
      </c>
      <c r="P122" s="66" t="s">
        <v>111</v>
      </c>
      <c r="Q122" s="66" t="s">
        <v>112</v>
      </c>
      <c r="R122" s="66" t="s">
        <v>113</v>
      </c>
      <c r="S122" s="66" t="s">
        <v>114</v>
      </c>
      <c r="T122" s="67" t="s">
        <v>115</v>
      </c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</row>
    <row r="123" spans="1:65" s="2" customFormat="1" ht="22.95" customHeight="1">
      <c r="A123" s="32"/>
      <c r="B123" s="33"/>
      <c r="C123" s="72" t="s">
        <v>95</v>
      </c>
      <c r="D123" s="32"/>
      <c r="E123" s="32"/>
      <c r="F123" s="32"/>
      <c r="G123" s="32"/>
      <c r="H123" s="32"/>
      <c r="I123" s="32"/>
      <c r="J123" s="129">
        <f>BK123</f>
        <v>0</v>
      </c>
      <c r="K123" s="32"/>
      <c r="L123" s="33"/>
      <c r="M123" s="68"/>
      <c r="N123" s="59"/>
      <c r="O123" s="69"/>
      <c r="P123" s="130">
        <f>P124+P129+P132+P135+P137+P139+P147</f>
        <v>0</v>
      </c>
      <c r="Q123" s="69"/>
      <c r="R123" s="130">
        <f>R124+R129+R132+R135+R137+R139+R147</f>
        <v>0</v>
      </c>
      <c r="S123" s="69"/>
      <c r="T123" s="131">
        <f>T124+T129+T132+T135+T137+T139+T147</f>
        <v>0</v>
      </c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T123" s="17" t="s">
        <v>72</v>
      </c>
      <c r="AU123" s="17" t="s">
        <v>96</v>
      </c>
      <c r="BK123" s="132">
        <f>BK124+BK129+BK132+BK135+BK137+BK139+BK147</f>
        <v>0</v>
      </c>
    </row>
    <row r="124" spans="1:65" s="11" customFormat="1" ht="25.95" customHeight="1">
      <c r="B124" s="133"/>
      <c r="D124" s="134" t="s">
        <v>72</v>
      </c>
      <c r="E124" s="135" t="s">
        <v>116</v>
      </c>
      <c r="F124" s="135" t="s">
        <v>117</v>
      </c>
      <c r="I124" s="136"/>
      <c r="J124" s="137">
        <f>BK124</f>
        <v>0</v>
      </c>
      <c r="L124" s="133"/>
      <c r="M124" s="138"/>
      <c r="N124" s="139"/>
      <c r="O124" s="139"/>
      <c r="P124" s="140">
        <f>SUM(P125:P128)</f>
        <v>0</v>
      </c>
      <c r="Q124" s="139"/>
      <c r="R124" s="140">
        <f>SUM(R125:R128)</f>
        <v>0</v>
      </c>
      <c r="S124" s="139"/>
      <c r="T124" s="141">
        <f>SUM(T125:T128)</f>
        <v>0</v>
      </c>
      <c r="AR124" s="134" t="s">
        <v>118</v>
      </c>
      <c r="AT124" s="142" t="s">
        <v>72</v>
      </c>
      <c r="AU124" s="142" t="s">
        <v>73</v>
      </c>
      <c r="AY124" s="134" t="s">
        <v>119</v>
      </c>
      <c r="BK124" s="143">
        <f>SUM(BK125:BK128)</f>
        <v>0</v>
      </c>
    </row>
    <row r="125" spans="1:65" s="2" customFormat="1" ht="24.15" customHeight="1">
      <c r="A125" s="32"/>
      <c r="B125" s="144"/>
      <c r="C125" s="145" t="s">
        <v>81</v>
      </c>
      <c r="D125" s="145" t="s">
        <v>120</v>
      </c>
      <c r="E125" s="146" t="s">
        <v>121</v>
      </c>
      <c r="F125" s="147" t="s">
        <v>122</v>
      </c>
      <c r="G125" s="148" t="s">
        <v>123</v>
      </c>
      <c r="H125" s="149">
        <v>1</v>
      </c>
      <c r="I125" s="150"/>
      <c r="J125" s="151">
        <f>ROUND(I125*H125,2)</f>
        <v>0</v>
      </c>
      <c r="K125" s="152"/>
      <c r="L125" s="33"/>
      <c r="M125" s="153" t="s">
        <v>1</v>
      </c>
      <c r="N125" s="154" t="s">
        <v>39</v>
      </c>
      <c r="O125" s="61"/>
      <c r="P125" s="155">
        <f>O125*H125</f>
        <v>0</v>
      </c>
      <c r="Q125" s="155">
        <v>0</v>
      </c>
      <c r="R125" s="155">
        <f>Q125*H125</f>
        <v>0</v>
      </c>
      <c r="S125" s="155">
        <v>0</v>
      </c>
      <c r="T125" s="156">
        <f>S125*H125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57" t="s">
        <v>118</v>
      </c>
      <c r="AT125" s="157" t="s">
        <v>120</v>
      </c>
      <c r="AU125" s="157" t="s">
        <v>81</v>
      </c>
      <c r="AY125" s="17" t="s">
        <v>119</v>
      </c>
      <c r="BE125" s="158">
        <f>IF(N125="základná",J125,0)</f>
        <v>0</v>
      </c>
      <c r="BF125" s="158">
        <f>IF(N125="znížená",J125,0)</f>
        <v>0</v>
      </c>
      <c r="BG125" s="158">
        <f>IF(N125="zákl. prenesená",J125,0)</f>
        <v>0</v>
      </c>
      <c r="BH125" s="158">
        <f>IF(N125="zníž. prenesená",J125,0)</f>
        <v>0</v>
      </c>
      <c r="BI125" s="158">
        <f>IF(N125="nulová",J125,0)</f>
        <v>0</v>
      </c>
      <c r="BJ125" s="17" t="s">
        <v>124</v>
      </c>
      <c r="BK125" s="158">
        <f>ROUND(I125*H125,2)</f>
        <v>0</v>
      </c>
      <c r="BL125" s="17" t="s">
        <v>118</v>
      </c>
      <c r="BM125" s="157" t="s">
        <v>125</v>
      </c>
    </row>
    <row r="126" spans="1:65" s="12" customFormat="1" ht="30.6">
      <c r="B126" s="159"/>
      <c r="D126" s="160" t="s">
        <v>126</v>
      </c>
      <c r="E126" s="161" t="s">
        <v>127</v>
      </c>
      <c r="F126" s="162" t="s">
        <v>128</v>
      </c>
      <c r="H126" s="163">
        <v>1</v>
      </c>
      <c r="I126" s="164"/>
      <c r="L126" s="159"/>
      <c r="M126" s="165"/>
      <c r="N126" s="166"/>
      <c r="O126" s="166"/>
      <c r="P126" s="166"/>
      <c r="Q126" s="166"/>
      <c r="R126" s="166"/>
      <c r="S126" s="166"/>
      <c r="T126" s="167"/>
      <c r="AT126" s="161" t="s">
        <v>126</v>
      </c>
      <c r="AU126" s="161" t="s">
        <v>81</v>
      </c>
      <c r="AV126" s="12" t="s">
        <v>124</v>
      </c>
      <c r="AW126" s="12" t="s">
        <v>30</v>
      </c>
      <c r="AX126" s="12" t="s">
        <v>73</v>
      </c>
      <c r="AY126" s="161" t="s">
        <v>119</v>
      </c>
    </row>
    <row r="127" spans="1:65" s="12" customFormat="1">
      <c r="B127" s="159"/>
      <c r="D127" s="160" t="s">
        <v>126</v>
      </c>
      <c r="E127" s="161" t="s">
        <v>129</v>
      </c>
      <c r="F127" s="162" t="s">
        <v>130</v>
      </c>
      <c r="H127" s="163">
        <v>1</v>
      </c>
      <c r="I127" s="164"/>
      <c r="L127" s="159"/>
      <c r="M127" s="165"/>
      <c r="N127" s="166"/>
      <c r="O127" s="166"/>
      <c r="P127" s="166"/>
      <c r="Q127" s="166"/>
      <c r="R127" s="166"/>
      <c r="S127" s="166"/>
      <c r="T127" s="167"/>
      <c r="AT127" s="161" t="s">
        <v>126</v>
      </c>
      <c r="AU127" s="161" t="s">
        <v>81</v>
      </c>
      <c r="AV127" s="12" t="s">
        <v>124</v>
      </c>
      <c r="AW127" s="12" t="s">
        <v>30</v>
      </c>
      <c r="AX127" s="12" t="s">
        <v>81</v>
      </c>
      <c r="AY127" s="161" t="s">
        <v>119</v>
      </c>
    </row>
    <row r="128" spans="1:65" s="2" customFormat="1" ht="24.15" customHeight="1">
      <c r="A128" s="32"/>
      <c r="B128" s="144"/>
      <c r="C128" s="145" t="s">
        <v>124</v>
      </c>
      <c r="D128" s="145" t="s">
        <v>120</v>
      </c>
      <c r="E128" s="146" t="s">
        <v>131</v>
      </c>
      <c r="F128" s="147" t="s">
        <v>132</v>
      </c>
      <c r="G128" s="148" t="s">
        <v>123</v>
      </c>
      <c r="H128" s="149">
        <v>1</v>
      </c>
      <c r="I128" s="150"/>
      <c r="J128" s="151">
        <f>ROUND(I128*H128,2)</f>
        <v>0</v>
      </c>
      <c r="K128" s="152"/>
      <c r="L128" s="33"/>
      <c r="M128" s="153" t="s">
        <v>1</v>
      </c>
      <c r="N128" s="154" t="s">
        <v>39</v>
      </c>
      <c r="O128" s="61"/>
      <c r="P128" s="155">
        <f>O128*H128</f>
        <v>0</v>
      </c>
      <c r="Q128" s="155">
        <v>0</v>
      </c>
      <c r="R128" s="155">
        <f>Q128*H128</f>
        <v>0</v>
      </c>
      <c r="S128" s="155">
        <v>0</v>
      </c>
      <c r="T128" s="156">
        <f>S128*H128</f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7" t="s">
        <v>118</v>
      </c>
      <c r="AT128" s="157" t="s">
        <v>120</v>
      </c>
      <c r="AU128" s="157" t="s">
        <v>81</v>
      </c>
      <c r="AY128" s="17" t="s">
        <v>119</v>
      </c>
      <c r="BE128" s="158">
        <f>IF(N128="základná",J128,0)</f>
        <v>0</v>
      </c>
      <c r="BF128" s="158">
        <f>IF(N128="znížená",J128,0)</f>
        <v>0</v>
      </c>
      <c r="BG128" s="158">
        <f>IF(N128="zákl. prenesená",J128,0)</f>
        <v>0</v>
      </c>
      <c r="BH128" s="158">
        <f>IF(N128="zníž. prenesená",J128,0)</f>
        <v>0</v>
      </c>
      <c r="BI128" s="158">
        <f>IF(N128="nulová",J128,0)</f>
        <v>0</v>
      </c>
      <c r="BJ128" s="17" t="s">
        <v>124</v>
      </c>
      <c r="BK128" s="158">
        <f>ROUND(I128*H128,2)</f>
        <v>0</v>
      </c>
      <c r="BL128" s="17" t="s">
        <v>118</v>
      </c>
      <c r="BM128" s="157" t="s">
        <v>133</v>
      </c>
    </row>
    <row r="129" spans="1:65" s="11" customFormat="1" ht="25.95" customHeight="1">
      <c r="B129" s="133"/>
      <c r="D129" s="134" t="s">
        <v>72</v>
      </c>
      <c r="E129" s="135" t="s">
        <v>134</v>
      </c>
      <c r="F129" s="135" t="s">
        <v>135</v>
      </c>
      <c r="I129" s="136"/>
      <c r="J129" s="137">
        <f>BK129</f>
        <v>0</v>
      </c>
      <c r="L129" s="133"/>
      <c r="M129" s="138"/>
      <c r="N129" s="139"/>
      <c r="O129" s="139"/>
      <c r="P129" s="140">
        <f>SUM(P130:P131)</f>
        <v>0</v>
      </c>
      <c r="Q129" s="139"/>
      <c r="R129" s="140">
        <f>SUM(R130:R131)</f>
        <v>0</v>
      </c>
      <c r="S129" s="139"/>
      <c r="T129" s="141">
        <f>SUM(T130:T131)</f>
        <v>0</v>
      </c>
      <c r="AR129" s="134" t="s">
        <v>118</v>
      </c>
      <c r="AT129" s="142" t="s">
        <v>72</v>
      </c>
      <c r="AU129" s="142" t="s">
        <v>73</v>
      </c>
      <c r="AY129" s="134" t="s">
        <v>119</v>
      </c>
      <c r="BK129" s="143">
        <f>SUM(BK130:BK131)</f>
        <v>0</v>
      </c>
    </row>
    <row r="130" spans="1:65" s="2" customFormat="1" ht="24.15" customHeight="1">
      <c r="A130" s="32"/>
      <c r="B130" s="144"/>
      <c r="C130" s="145" t="s">
        <v>136</v>
      </c>
      <c r="D130" s="145" t="s">
        <v>120</v>
      </c>
      <c r="E130" s="146" t="s">
        <v>137</v>
      </c>
      <c r="F130" s="147" t="s">
        <v>138</v>
      </c>
      <c r="G130" s="148" t="s">
        <v>123</v>
      </c>
      <c r="H130" s="149">
        <v>1</v>
      </c>
      <c r="I130" s="150"/>
      <c r="J130" s="151">
        <f>ROUND(I130*H130,2)</f>
        <v>0</v>
      </c>
      <c r="K130" s="152"/>
      <c r="L130" s="33"/>
      <c r="M130" s="153" t="s">
        <v>1</v>
      </c>
      <c r="N130" s="154" t="s">
        <v>39</v>
      </c>
      <c r="O130" s="61"/>
      <c r="P130" s="155">
        <f>O130*H130</f>
        <v>0</v>
      </c>
      <c r="Q130" s="155">
        <v>0</v>
      </c>
      <c r="R130" s="155">
        <f>Q130*H130</f>
        <v>0</v>
      </c>
      <c r="S130" s="155">
        <v>0</v>
      </c>
      <c r="T130" s="156">
        <f>S130*H130</f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7" t="s">
        <v>118</v>
      </c>
      <c r="AT130" s="157" t="s">
        <v>120</v>
      </c>
      <c r="AU130" s="157" t="s">
        <v>81</v>
      </c>
      <c r="AY130" s="17" t="s">
        <v>119</v>
      </c>
      <c r="BE130" s="158">
        <f>IF(N130="základná",J130,0)</f>
        <v>0</v>
      </c>
      <c r="BF130" s="158">
        <f>IF(N130="znížená",J130,0)</f>
        <v>0</v>
      </c>
      <c r="BG130" s="158">
        <f>IF(N130="zákl. prenesená",J130,0)</f>
        <v>0</v>
      </c>
      <c r="BH130" s="158">
        <f>IF(N130="zníž. prenesená",J130,0)</f>
        <v>0</v>
      </c>
      <c r="BI130" s="158">
        <f>IF(N130="nulová",J130,0)</f>
        <v>0</v>
      </c>
      <c r="BJ130" s="17" t="s">
        <v>124</v>
      </c>
      <c r="BK130" s="158">
        <f>ROUND(I130*H130,2)</f>
        <v>0</v>
      </c>
      <c r="BL130" s="17" t="s">
        <v>118</v>
      </c>
      <c r="BM130" s="157" t="s">
        <v>139</v>
      </c>
    </row>
    <row r="131" spans="1:65" s="2" customFormat="1" ht="24.15" customHeight="1">
      <c r="A131" s="32"/>
      <c r="B131" s="144"/>
      <c r="C131" s="145" t="s">
        <v>118</v>
      </c>
      <c r="D131" s="145" t="s">
        <v>120</v>
      </c>
      <c r="E131" s="146" t="s">
        <v>140</v>
      </c>
      <c r="F131" s="147" t="s">
        <v>141</v>
      </c>
      <c r="G131" s="148" t="s">
        <v>123</v>
      </c>
      <c r="H131" s="149">
        <v>1</v>
      </c>
      <c r="I131" s="150"/>
      <c r="J131" s="151">
        <f>ROUND(I131*H131,2)</f>
        <v>0</v>
      </c>
      <c r="K131" s="152"/>
      <c r="L131" s="33"/>
      <c r="M131" s="153" t="s">
        <v>1</v>
      </c>
      <c r="N131" s="154" t="s">
        <v>39</v>
      </c>
      <c r="O131" s="61"/>
      <c r="P131" s="155">
        <f>O131*H131</f>
        <v>0</v>
      </c>
      <c r="Q131" s="155">
        <v>0</v>
      </c>
      <c r="R131" s="155">
        <f>Q131*H131</f>
        <v>0</v>
      </c>
      <c r="S131" s="155">
        <v>0</v>
      </c>
      <c r="T131" s="156">
        <f>S131*H131</f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57" t="s">
        <v>118</v>
      </c>
      <c r="AT131" s="157" t="s">
        <v>120</v>
      </c>
      <c r="AU131" s="157" t="s">
        <v>81</v>
      </c>
      <c r="AY131" s="17" t="s">
        <v>119</v>
      </c>
      <c r="BE131" s="158">
        <f>IF(N131="základná",J131,0)</f>
        <v>0</v>
      </c>
      <c r="BF131" s="158">
        <f>IF(N131="znížená",J131,0)</f>
        <v>0</v>
      </c>
      <c r="BG131" s="158">
        <f>IF(N131="zákl. prenesená",J131,0)</f>
        <v>0</v>
      </c>
      <c r="BH131" s="158">
        <f>IF(N131="zníž. prenesená",J131,0)</f>
        <v>0</v>
      </c>
      <c r="BI131" s="158">
        <f>IF(N131="nulová",J131,0)</f>
        <v>0</v>
      </c>
      <c r="BJ131" s="17" t="s">
        <v>124</v>
      </c>
      <c r="BK131" s="158">
        <f>ROUND(I131*H131,2)</f>
        <v>0</v>
      </c>
      <c r="BL131" s="17" t="s">
        <v>118</v>
      </c>
      <c r="BM131" s="157" t="s">
        <v>142</v>
      </c>
    </row>
    <row r="132" spans="1:65" s="11" customFormat="1" ht="25.95" customHeight="1">
      <c r="B132" s="133"/>
      <c r="D132" s="134" t="s">
        <v>72</v>
      </c>
      <c r="E132" s="135" t="s">
        <v>143</v>
      </c>
      <c r="F132" s="135" t="s">
        <v>144</v>
      </c>
      <c r="I132" s="136"/>
      <c r="J132" s="137">
        <f>BK132</f>
        <v>0</v>
      </c>
      <c r="L132" s="133"/>
      <c r="M132" s="138"/>
      <c r="N132" s="139"/>
      <c r="O132" s="139"/>
      <c r="P132" s="140">
        <f>SUM(P133:P134)</f>
        <v>0</v>
      </c>
      <c r="Q132" s="139"/>
      <c r="R132" s="140">
        <f>SUM(R133:R134)</f>
        <v>0</v>
      </c>
      <c r="S132" s="139"/>
      <c r="T132" s="141">
        <f>SUM(T133:T134)</f>
        <v>0</v>
      </c>
      <c r="AR132" s="134" t="s">
        <v>118</v>
      </c>
      <c r="AT132" s="142" t="s">
        <v>72</v>
      </c>
      <c r="AU132" s="142" t="s">
        <v>73</v>
      </c>
      <c r="AY132" s="134" t="s">
        <v>119</v>
      </c>
      <c r="BK132" s="143">
        <f>SUM(BK133:BK134)</f>
        <v>0</v>
      </c>
    </row>
    <row r="133" spans="1:65" s="2" customFormat="1" ht="49.2" customHeight="1">
      <c r="A133" s="32"/>
      <c r="B133" s="144"/>
      <c r="C133" s="145" t="s">
        <v>145</v>
      </c>
      <c r="D133" s="145" t="s">
        <v>120</v>
      </c>
      <c r="E133" s="146" t="s">
        <v>146</v>
      </c>
      <c r="F133" s="147" t="s">
        <v>147</v>
      </c>
      <c r="G133" s="148" t="s">
        <v>123</v>
      </c>
      <c r="H133" s="149">
        <v>1</v>
      </c>
      <c r="I133" s="150"/>
      <c r="J133" s="151">
        <f>ROUND(I133*H133,2)</f>
        <v>0</v>
      </c>
      <c r="K133" s="152"/>
      <c r="L133" s="33"/>
      <c r="M133" s="153" t="s">
        <v>1</v>
      </c>
      <c r="N133" s="154" t="s">
        <v>39</v>
      </c>
      <c r="O133" s="61"/>
      <c r="P133" s="155">
        <f>O133*H133</f>
        <v>0</v>
      </c>
      <c r="Q133" s="155">
        <v>0</v>
      </c>
      <c r="R133" s="155">
        <f>Q133*H133</f>
        <v>0</v>
      </c>
      <c r="S133" s="155">
        <v>0</v>
      </c>
      <c r="T133" s="156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7" t="s">
        <v>118</v>
      </c>
      <c r="AT133" s="157" t="s">
        <v>120</v>
      </c>
      <c r="AU133" s="157" t="s">
        <v>81</v>
      </c>
      <c r="AY133" s="17" t="s">
        <v>119</v>
      </c>
      <c r="BE133" s="158">
        <f>IF(N133="základná",J133,0)</f>
        <v>0</v>
      </c>
      <c r="BF133" s="158">
        <f>IF(N133="znížená",J133,0)</f>
        <v>0</v>
      </c>
      <c r="BG133" s="158">
        <f>IF(N133="zákl. prenesená",J133,0)</f>
        <v>0</v>
      </c>
      <c r="BH133" s="158">
        <f>IF(N133="zníž. prenesená",J133,0)</f>
        <v>0</v>
      </c>
      <c r="BI133" s="158">
        <f>IF(N133="nulová",J133,0)</f>
        <v>0</v>
      </c>
      <c r="BJ133" s="17" t="s">
        <v>124</v>
      </c>
      <c r="BK133" s="158">
        <f>ROUND(I133*H133,2)</f>
        <v>0</v>
      </c>
      <c r="BL133" s="17" t="s">
        <v>118</v>
      </c>
      <c r="BM133" s="157" t="s">
        <v>148</v>
      </c>
    </row>
    <row r="134" spans="1:65" s="2" customFormat="1" ht="44.25" customHeight="1">
      <c r="A134" s="32"/>
      <c r="B134" s="144"/>
      <c r="C134" s="145" t="s">
        <v>149</v>
      </c>
      <c r="D134" s="145" t="s">
        <v>120</v>
      </c>
      <c r="E134" s="146" t="s">
        <v>150</v>
      </c>
      <c r="F134" s="147" t="s">
        <v>151</v>
      </c>
      <c r="G134" s="148" t="s">
        <v>123</v>
      </c>
      <c r="H134" s="149">
        <v>1</v>
      </c>
      <c r="I134" s="150"/>
      <c r="J134" s="151">
        <f>ROUND(I134*H134,2)</f>
        <v>0</v>
      </c>
      <c r="K134" s="152"/>
      <c r="L134" s="33"/>
      <c r="M134" s="153" t="s">
        <v>1</v>
      </c>
      <c r="N134" s="154" t="s">
        <v>39</v>
      </c>
      <c r="O134" s="61"/>
      <c r="P134" s="155">
        <f>O134*H134</f>
        <v>0</v>
      </c>
      <c r="Q134" s="155">
        <v>0</v>
      </c>
      <c r="R134" s="155">
        <f>Q134*H134</f>
        <v>0</v>
      </c>
      <c r="S134" s="155">
        <v>0</v>
      </c>
      <c r="T134" s="156">
        <f>S134*H134</f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7" t="s">
        <v>118</v>
      </c>
      <c r="AT134" s="157" t="s">
        <v>120</v>
      </c>
      <c r="AU134" s="157" t="s">
        <v>81</v>
      </c>
      <c r="AY134" s="17" t="s">
        <v>119</v>
      </c>
      <c r="BE134" s="158">
        <f>IF(N134="základná",J134,0)</f>
        <v>0</v>
      </c>
      <c r="BF134" s="158">
        <f>IF(N134="znížená",J134,0)</f>
        <v>0</v>
      </c>
      <c r="BG134" s="158">
        <f>IF(N134="zákl. prenesená",J134,0)</f>
        <v>0</v>
      </c>
      <c r="BH134" s="158">
        <f>IF(N134="zníž. prenesená",J134,0)</f>
        <v>0</v>
      </c>
      <c r="BI134" s="158">
        <f>IF(N134="nulová",J134,0)</f>
        <v>0</v>
      </c>
      <c r="BJ134" s="17" t="s">
        <v>124</v>
      </c>
      <c r="BK134" s="158">
        <f>ROUND(I134*H134,2)</f>
        <v>0</v>
      </c>
      <c r="BL134" s="17" t="s">
        <v>118</v>
      </c>
      <c r="BM134" s="157" t="s">
        <v>152</v>
      </c>
    </row>
    <row r="135" spans="1:65" s="11" customFormat="1" ht="25.95" customHeight="1">
      <c r="B135" s="133"/>
      <c r="D135" s="134" t="s">
        <v>72</v>
      </c>
      <c r="E135" s="135" t="s">
        <v>153</v>
      </c>
      <c r="F135" s="135" t="s">
        <v>154</v>
      </c>
      <c r="I135" s="136"/>
      <c r="J135" s="137">
        <f>BK135</f>
        <v>0</v>
      </c>
      <c r="L135" s="133"/>
      <c r="M135" s="138"/>
      <c r="N135" s="139"/>
      <c r="O135" s="139"/>
      <c r="P135" s="140">
        <f>P136</f>
        <v>0</v>
      </c>
      <c r="Q135" s="139"/>
      <c r="R135" s="140">
        <f>R136</f>
        <v>0</v>
      </c>
      <c r="S135" s="139"/>
      <c r="T135" s="141">
        <f>T136</f>
        <v>0</v>
      </c>
      <c r="AR135" s="134" t="s">
        <v>118</v>
      </c>
      <c r="AT135" s="142" t="s">
        <v>72</v>
      </c>
      <c r="AU135" s="142" t="s">
        <v>73</v>
      </c>
      <c r="AY135" s="134" t="s">
        <v>119</v>
      </c>
      <c r="BK135" s="143">
        <f>BK136</f>
        <v>0</v>
      </c>
    </row>
    <row r="136" spans="1:65" s="2" customFormat="1" ht="16.5" customHeight="1">
      <c r="A136" s="32"/>
      <c r="B136" s="144"/>
      <c r="C136" s="145" t="s">
        <v>155</v>
      </c>
      <c r="D136" s="145" t="s">
        <v>120</v>
      </c>
      <c r="E136" s="146" t="s">
        <v>156</v>
      </c>
      <c r="F136" s="147" t="s">
        <v>154</v>
      </c>
      <c r="G136" s="148" t="s">
        <v>123</v>
      </c>
      <c r="H136" s="149">
        <v>1</v>
      </c>
      <c r="I136" s="150"/>
      <c r="J136" s="151">
        <f>ROUND(I136*H136,2)</f>
        <v>0</v>
      </c>
      <c r="K136" s="152"/>
      <c r="L136" s="33"/>
      <c r="M136" s="153" t="s">
        <v>1</v>
      </c>
      <c r="N136" s="154" t="s">
        <v>39</v>
      </c>
      <c r="O136" s="61"/>
      <c r="P136" s="155">
        <f>O136*H136</f>
        <v>0</v>
      </c>
      <c r="Q136" s="155">
        <v>0</v>
      </c>
      <c r="R136" s="155">
        <f>Q136*H136</f>
        <v>0</v>
      </c>
      <c r="S136" s="155">
        <v>0</v>
      </c>
      <c r="T136" s="156">
        <f>S136*H136</f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57" t="s">
        <v>118</v>
      </c>
      <c r="AT136" s="157" t="s">
        <v>120</v>
      </c>
      <c r="AU136" s="157" t="s">
        <v>81</v>
      </c>
      <c r="AY136" s="17" t="s">
        <v>119</v>
      </c>
      <c r="BE136" s="158">
        <f>IF(N136="základná",J136,0)</f>
        <v>0</v>
      </c>
      <c r="BF136" s="158">
        <f>IF(N136="znížená",J136,0)</f>
        <v>0</v>
      </c>
      <c r="BG136" s="158">
        <f>IF(N136="zákl. prenesená",J136,0)</f>
        <v>0</v>
      </c>
      <c r="BH136" s="158">
        <f>IF(N136="zníž. prenesená",J136,0)</f>
        <v>0</v>
      </c>
      <c r="BI136" s="158">
        <f>IF(N136="nulová",J136,0)</f>
        <v>0</v>
      </c>
      <c r="BJ136" s="17" t="s">
        <v>124</v>
      </c>
      <c r="BK136" s="158">
        <f>ROUND(I136*H136,2)</f>
        <v>0</v>
      </c>
      <c r="BL136" s="17" t="s">
        <v>118</v>
      </c>
      <c r="BM136" s="157" t="s">
        <v>157</v>
      </c>
    </row>
    <row r="137" spans="1:65" s="11" customFormat="1" ht="25.95" customHeight="1">
      <c r="B137" s="133"/>
      <c r="D137" s="134" t="s">
        <v>72</v>
      </c>
      <c r="E137" s="135" t="s">
        <v>158</v>
      </c>
      <c r="F137" s="135" t="s">
        <v>159</v>
      </c>
      <c r="I137" s="136"/>
      <c r="J137" s="137">
        <f>BK137</f>
        <v>0</v>
      </c>
      <c r="L137" s="133"/>
      <c r="M137" s="138"/>
      <c r="N137" s="139"/>
      <c r="O137" s="139"/>
      <c r="P137" s="140">
        <f>P138</f>
        <v>0</v>
      </c>
      <c r="Q137" s="139"/>
      <c r="R137" s="140">
        <f>R138</f>
        <v>0</v>
      </c>
      <c r="S137" s="139"/>
      <c r="T137" s="141">
        <f>T138</f>
        <v>0</v>
      </c>
      <c r="AR137" s="134" t="s">
        <v>118</v>
      </c>
      <c r="AT137" s="142" t="s">
        <v>72</v>
      </c>
      <c r="AU137" s="142" t="s">
        <v>73</v>
      </c>
      <c r="AY137" s="134" t="s">
        <v>119</v>
      </c>
      <c r="BK137" s="143">
        <f>BK138</f>
        <v>0</v>
      </c>
    </row>
    <row r="138" spans="1:65" s="2" customFormat="1" ht="16.5" customHeight="1">
      <c r="A138" s="32"/>
      <c r="B138" s="144"/>
      <c r="C138" s="145" t="s">
        <v>160</v>
      </c>
      <c r="D138" s="145" t="s">
        <v>120</v>
      </c>
      <c r="E138" s="146" t="s">
        <v>161</v>
      </c>
      <c r="F138" s="147" t="s">
        <v>162</v>
      </c>
      <c r="G138" s="148" t="s">
        <v>123</v>
      </c>
      <c r="H138" s="149">
        <v>1</v>
      </c>
      <c r="I138" s="150"/>
      <c r="J138" s="151">
        <f>ROUND(I138*H138,2)</f>
        <v>0</v>
      </c>
      <c r="K138" s="152"/>
      <c r="L138" s="33"/>
      <c r="M138" s="153" t="s">
        <v>1</v>
      </c>
      <c r="N138" s="154" t="s">
        <v>39</v>
      </c>
      <c r="O138" s="61"/>
      <c r="P138" s="155">
        <f>O138*H138</f>
        <v>0</v>
      </c>
      <c r="Q138" s="155">
        <v>0</v>
      </c>
      <c r="R138" s="155">
        <f>Q138*H138</f>
        <v>0</v>
      </c>
      <c r="S138" s="155">
        <v>0</v>
      </c>
      <c r="T138" s="156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7" t="s">
        <v>118</v>
      </c>
      <c r="AT138" s="157" t="s">
        <v>120</v>
      </c>
      <c r="AU138" s="157" t="s">
        <v>81</v>
      </c>
      <c r="AY138" s="17" t="s">
        <v>119</v>
      </c>
      <c r="BE138" s="158">
        <f>IF(N138="základná",J138,0)</f>
        <v>0</v>
      </c>
      <c r="BF138" s="158">
        <f>IF(N138="znížená",J138,0)</f>
        <v>0</v>
      </c>
      <c r="BG138" s="158">
        <f>IF(N138="zákl. prenesená",J138,0)</f>
        <v>0</v>
      </c>
      <c r="BH138" s="158">
        <f>IF(N138="zníž. prenesená",J138,0)</f>
        <v>0</v>
      </c>
      <c r="BI138" s="158">
        <f>IF(N138="nulová",J138,0)</f>
        <v>0</v>
      </c>
      <c r="BJ138" s="17" t="s">
        <v>124</v>
      </c>
      <c r="BK138" s="158">
        <f>ROUND(I138*H138,2)</f>
        <v>0</v>
      </c>
      <c r="BL138" s="17" t="s">
        <v>118</v>
      </c>
      <c r="BM138" s="157" t="s">
        <v>163</v>
      </c>
    </row>
    <row r="139" spans="1:65" s="11" customFormat="1" ht="25.95" customHeight="1">
      <c r="B139" s="133"/>
      <c r="D139" s="134" t="s">
        <v>72</v>
      </c>
      <c r="E139" s="135" t="s">
        <v>164</v>
      </c>
      <c r="F139" s="135" t="s">
        <v>165</v>
      </c>
      <c r="I139" s="136"/>
      <c r="J139" s="137">
        <f>BK139</f>
        <v>0</v>
      </c>
      <c r="L139" s="133"/>
      <c r="M139" s="138"/>
      <c r="N139" s="139"/>
      <c r="O139" s="139"/>
      <c r="P139" s="140">
        <f>SUM(P140:P146)</f>
        <v>0</v>
      </c>
      <c r="Q139" s="139"/>
      <c r="R139" s="140">
        <f>SUM(R140:R146)</f>
        <v>0</v>
      </c>
      <c r="S139" s="139"/>
      <c r="T139" s="141">
        <f>SUM(T140:T146)</f>
        <v>0</v>
      </c>
      <c r="AR139" s="134" t="s">
        <v>118</v>
      </c>
      <c r="AT139" s="142" t="s">
        <v>72</v>
      </c>
      <c r="AU139" s="142" t="s">
        <v>73</v>
      </c>
      <c r="AY139" s="134" t="s">
        <v>119</v>
      </c>
      <c r="BK139" s="143">
        <f>SUM(BK140:BK146)</f>
        <v>0</v>
      </c>
    </row>
    <row r="140" spans="1:65" s="2" customFormat="1" ht="21.75" customHeight="1">
      <c r="A140" s="32"/>
      <c r="B140" s="144"/>
      <c r="C140" s="145" t="s">
        <v>166</v>
      </c>
      <c r="D140" s="145" t="s">
        <v>120</v>
      </c>
      <c r="E140" s="146" t="s">
        <v>167</v>
      </c>
      <c r="F140" s="147" t="s">
        <v>168</v>
      </c>
      <c r="G140" s="148" t="s">
        <v>123</v>
      </c>
      <c r="H140" s="149">
        <v>1</v>
      </c>
      <c r="I140" s="150"/>
      <c r="J140" s="151">
        <f t="shared" ref="J140:J146" si="0">ROUND(I140*H140,2)</f>
        <v>0</v>
      </c>
      <c r="K140" s="152"/>
      <c r="L140" s="33"/>
      <c r="M140" s="153" t="s">
        <v>1</v>
      </c>
      <c r="N140" s="154" t="s">
        <v>39</v>
      </c>
      <c r="O140" s="61"/>
      <c r="P140" s="155">
        <f t="shared" ref="P140:P146" si="1">O140*H140</f>
        <v>0</v>
      </c>
      <c r="Q140" s="155">
        <v>0</v>
      </c>
      <c r="R140" s="155">
        <f t="shared" ref="R140:R146" si="2">Q140*H140</f>
        <v>0</v>
      </c>
      <c r="S140" s="155">
        <v>0</v>
      </c>
      <c r="T140" s="156">
        <f t="shared" ref="T140:T146" si="3"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57" t="s">
        <v>118</v>
      </c>
      <c r="AT140" s="157" t="s">
        <v>120</v>
      </c>
      <c r="AU140" s="157" t="s">
        <v>81</v>
      </c>
      <c r="AY140" s="17" t="s">
        <v>119</v>
      </c>
      <c r="BE140" s="158">
        <f t="shared" ref="BE140:BE146" si="4">IF(N140="základná",J140,0)</f>
        <v>0</v>
      </c>
      <c r="BF140" s="158">
        <f t="shared" ref="BF140:BF146" si="5">IF(N140="znížená",J140,0)</f>
        <v>0</v>
      </c>
      <c r="BG140" s="158">
        <f t="shared" ref="BG140:BG146" si="6">IF(N140="zákl. prenesená",J140,0)</f>
        <v>0</v>
      </c>
      <c r="BH140" s="158">
        <f t="shared" ref="BH140:BH146" si="7">IF(N140="zníž. prenesená",J140,0)</f>
        <v>0</v>
      </c>
      <c r="BI140" s="158">
        <f t="shared" ref="BI140:BI146" si="8">IF(N140="nulová",J140,0)</f>
        <v>0</v>
      </c>
      <c r="BJ140" s="17" t="s">
        <v>124</v>
      </c>
      <c r="BK140" s="158">
        <f t="shared" ref="BK140:BK146" si="9">ROUND(I140*H140,2)</f>
        <v>0</v>
      </c>
      <c r="BL140" s="17" t="s">
        <v>118</v>
      </c>
      <c r="BM140" s="157" t="s">
        <v>169</v>
      </c>
    </row>
    <row r="141" spans="1:65" s="2" customFormat="1" ht="21.75" customHeight="1">
      <c r="A141" s="32"/>
      <c r="B141" s="144"/>
      <c r="C141" s="145" t="s">
        <v>170</v>
      </c>
      <c r="D141" s="145" t="s">
        <v>120</v>
      </c>
      <c r="E141" s="146" t="s">
        <v>171</v>
      </c>
      <c r="F141" s="147" t="s">
        <v>172</v>
      </c>
      <c r="G141" s="148" t="s">
        <v>123</v>
      </c>
      <c r="H141" s="149">
        <v>1</v>
      </c>
      <c r="I141" s="150"/>
      <c r="J141" s="151">
        <f t="shared" si="0"/>
        <v>0</v>
      </c>
      <c r="K141" s="152"/>
      <c r="L141" s="33"/>
      <c r="M141" s="153" t="s">
        <v>1</v>
      </c>
      <c r="N141" s="154" t="s">
        <v>39</v>
      </c>
      <c r="O141" s="61"/>
      <c r="P141" s="155">
        <f t="shared" si="1"/>
        <v>0</v>
      </c>
      <c r="Q141" s="155">
        <v>0</v>
      </c>
      <c r="R141" s="155">
        <f t="shared" si="2"/>
        <v>0</v>
      </c>
      <c r="S141" s="155">
        <v>0</v>
      </c>
      <c r="T141" s="156">
        <f t="shared" si="3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57" t="s">
        <v>118</v>
      </c>
      <c r="AT141" s="157" t="s">
        <v>120</v>
      </c>
      <c r="AU141" s="157" t="s">
        <v>81</v>
      </c>
      <c r="AY141" s="17" t="s">
        <v>119</v>
      </c>
      <c r="BE141" s="158">
        <f t="shared" si="4"/>
        <v>0</v>
      </c>
      <c r="BF141" s="158">
        <f t="shared" si="5"/>
        <v>0</v>
      </c>
      <c r="BG141" s="158">
        <f t="shared" si="6"/>
        <v>0</v>
      </c>
      <c r="BH141" s="158">
        <f t="shared" si="7"/>
        <v>0</v>
      </c>
      <c r="BI141" s="158">
        <f t="shared" si="8"/>
        <v>0</v>
      </c>
      <c r="BJ141" s="17" t="s">
        <v>124</v>
      </c>
      <c r="BK141" s="158">
        <f t="shared" si="9"/>
        <v>0</v>
      </c>
      <c r="BL141" s="17" t="s">
        <v>118</v>
      </c>
      <c r="BM141" s="157" t="s">
        <v>173</v>
      </c>
    </row>
    <row r="142" spans="1:65" s="2" customFormat="1" ht="24.15" customHeight="1">
      <c r="A142" s="32"/>
      <c r="B142" s="144"/>
      <c r="C142" s="145" t="s">
        <v>174</v>
      </c>
      <c r="D142" s="145" t="s">
        <v>120</v>
      </c>
      <c r="E142" s="146" t="s">
        <v>175</v>
      </c>
      <c r="F142" s="147" t="s">
        <v>176</v>
      </c>
      <c r="G142" s="148" t="s">
        <v>123</v>
      </c>
      <c r="H142" s="149">
        <v>1</v>
      </c>
      <c r="I142" s="150"/>
      <c r="J142" s="151">
        <f t="shared" si="0"/>
        <v>0</v>
      </c>
      <c r="K142" s="152"/>
      <c r="L142" s="33"/>
      <c r="M142" s="153" t="s">
        <v>1</v>
      </c>
      <c r="N142" s="154" t="s">
        <v>39</v>
      </c>
      <c r="O142" s="61"/>
      <c r="P142" s="155">
        <f t="shared" si="1"/>
        <v>0</v>
      </c>
      <c r="Q142" s="155">
        <v>0</v>
      </c>
      <c r="R142" s="155">
        <f t="shared" si="2"/>
        <v>0</v>
      </c>
      <c r="S142" s="155">
        <v>0</v>
      </c>
      <c r="T142" s="156">
        <f t="shared" si="3"/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57" t="s">
        <v>118</v>
      </c>
      <c r="AT142" s="157" t="s">
        <v>120</v>
      </c>
      <c r="AU142" s="157" t="s">
        <v>81</v>
      </c>
      <c r="AY142" s="17" t="s">
        <v>119</v>
      </c>
      <c r="BE142" s="158">
        <f t="shared" si="4"/>
        <v>0</v>
      </c>
      <c r="BF142" s="158">
        <f t="shared" si="5"/>
        <v>0</v>
      </c>
      <c r="BG142" s="158">
        <f t="shared" si="6"/>
        <v>0</v>
      </c>
      <c r="BH142" s="158">
        <f t="shared" si="7"/>
        <v>0</v>
      </c>
      <c r="BI142" s="158">
        <f t="shared" si="8"/>
        <v>0</v>
      </c>
      <c r="BJ142" s="17" t="s">
        <v>124</v>
      </c>
      <c r="BK142" s="158">
        <f t="shared" si="9"/>
        <v>0</v>
      </c>
      <c r="BL142" s="17" t="s">
        <v>118</v>
      </c>
      <c r="BM142" s="157" t="s">
        <v>177</v>
      </c>
    </row>
    <row r="143" spans="1:65" s="2" customFormat="1" ht="24.15" customHeight="1">
      <c r="A143" s="32"/>
      <c r="B143" s="144"/>
      <c r="C143" s="145" t="s">
        <v>178</v>
      </c>
      <c r="D143" s="145" t="s">
        <v>120</v>
      </c>
      <c r="E143" s="146" t="s">
        <v>179</v>
      </c>
      <c r="F143" s="147" t="s">
        <v>180</v>
      </c>
      <c r="G143" s="148" t="s">
        <v>123</v>
      </c>
      <c r="H143" s="149">
        <v>1</v>
      </c>
      <c r="I143" s="150"/>
      <c r="J143" s="151">
        <f t="shared" si="0"/>
        <v>0</v>
      </c>
      <c r="K143" s="152"/>
      <c r="L143" s="33"/>
      <c r="M143" s="153" t="s">
        <v>1</v>
      </c>
      <c r="N143" s="154" t="s">
        <v>39</v>
      </c>
      <c r="O143" s="61"/>
      <c r="P143" s="155">
        <f t="shared" si="1"/>
        <v>0</v>
      </c>
      <c r="Q143" s="155">
        <v>0</v>
      </c>
      <c r="R143" s="155">
        <f t="shared" si="2"/>
        <v>0</v>
      </c>
      <c r="S143" s="155">
        <v>0</v>
      </c>
      <c r="T143" s="156">
        <f t="shared" si="3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57" t="s">
        <v>118</v>
      </c>
      <c r="AT143" s="157" t="s">
        <v>120</v>
      </c>
      <c r="AU143" s="157" t="s">
        <v>81</v>
      </c>
      <c r="AY143" s="17" t="s">
        <v>119</v>
      </c>
      <c r="BE143" s="158">
        <f t="shared" si="4"/>
        <v>0</v>
      </c>
      <c r="BF143" s="158">
        <f t="shared" si="5"/>
        <v>0</v>
      </c>
      <c r="BG143" s="158">
        <f t="shared" si="6"/>
        <v>0</v>
      </c>
      <c r="BH143" s="158">
        <f t="shared" si="7"/>
        <v>0</v>
      </c>
      <c r="BI143" s="158">
        <f t="shared" si="8"/>
        <v>0</v>
      </c>
      <c r="BJ143" s="17" t="s">
        <v>124</v>
      </c>
      <c r="BK143" s="158">
        <f t="shared" si="9"/>
        <v>0</v>
      </c>
      <c r="BL143" s="17" t="s">
        <v>118</v>
      </c>
      <c r="BM143" s="157" t="s">
        <v>181</v>
      </c>
    </row>
    <row r="144" spans="1:65" s="2" customFormat="1" ht="16.5" customHeight="1">
      <c r="A144" s="32"/>
      <c r="B144" s="144"/>
      <c r="C144" s="145" t="s">
        <v>182</v>
      </c>
      <c r="D144" s="145" t="s">
        <v>120</v>
      </c>
      <c r="E144" s="146" t="s">
        <v>183</v>
      </c>
      <c r="F144" s="147" t="s">
        <v>184</v>
      </c>
      <c r="G144" s="148" t="s">
        <v>123</v>
      </c>
      <c r="H144" s="149">
        <v>1</v>
      </c>
      <c r="I144" s="150"/>
      <c r="J144" s="151">
        <f t="shared" si="0"/>
        <v>0</v>
      </c>
      <c r="K144" s="152"/>
      <c r="L144" s="33"/>
      <c r="M144" s="153" t="s">
        <v>1</v>
      </c>
      <c r="N144" s="154" t="s">
        <v>39</v>
      </c>
      <c r="O144" s="61"/>
      <c r="P144" s="155">
        <f t="shared" si="1"/>
        <v>0</v>
      </c>
      <c r="Q144" s="155">
        <v>0</v>
      </c>
      <c r="R144" s="155">
        <f t="shared" si="2"/>
        <v>0</v>
      </c>
      <c r="S144" s="155">
        <v>0</v>
      </c>
      <c r="T144" s="156">
        <f t="shared" si="3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57" t="s">
        <v>118</v>
      </c>
      <c r="AT144" s="157" t="s">
        <v>120</v>
      </c>
      <c r="AU144" s="157" t="s">
        <v>81</v>
      </c>
      <c r="AY144" s="17" t="s">
        <v>119</v>
      </c>
      <c r="BE144" s="158">
        <f t="shared" si="4"/>
        <v>0</v>
      </c>
      <c r="BF144" s="158">
        <f t="shared" si="5"/>
        <v>0</v>
      </c>
      <c r="BG144" s="158">
        <f t="shared" si="6"/>
        <v>0</v>
      </c>
      <c r="BH144" s="158">
        <f t="shared" si="7"/>
        <v>0</v>
      </c>
      <c r="BI144" s="158">
        <f t="shared" si="8"/>
        <v>0</v>
      </c>
      <c r="BJ144" s="17" t="s">
        <v>124</v>
      </c>
      <c r="BK144" s="158">
        <f t="shared" si="9"/>
        <v>0</v>
      </c>
      <c r="BL144" s="17" t="s">
        <v>118</v>
      </c>
      <c r="BM144" s="157" t="s">
        <v>185</v>
      </c>
    </row>
    <row r="145" spans="1:65" s="2" customFormat="1" ht="16.5" customHeight="1">
      <c r="A145" s="32"/>
      <c r="B145" s="144"/>
      <c r="C145" s="145" t="s">
        <v>186</v>
      </c>
      <c r="D145" s="145" t="s">
        <v>120</v>
      </c>
      <c r="E145" s="146" t="s">
        <v>187</v>
      </c>
      <c r="F145" s="147" t="s">
        <v>188</v>
      </c>
      <c r="G145" s="148" t="s">
        <v>123</v>
      </c>
      <c r="H145" s="149">
        <v>1</v>
      </c>
      <c r="I145" s="150"/>
      <c r="J145" s="151">
        <f t="shared" si="0"/>
        <v>0</v>
      </c>
      <c r="K145" s="152"/>
      <c r="L145" s="33"/>
      <c r="M145" s="153" t="s">
        <v>1</v>
      </c>
      <c r="N145" s="154" t="s">
        <v>39</v>
      </c>
      <c r="O145" s="61"/>
      <c r="P145" s="155">
        <f t="shared" si="1"/>
        <v>0</v>
      </c>
      <c r="Q145" s="155">
        <v>0</v>
      </c>
      <c r="R145" s="155">
        <f t="shared" si="2"/>
        <v>0</v>
      </c>
      <c r="S145" s="155">
        <v>0</v>
      </c>
      <c r="T145" s="156">
        <f t="shared" si="3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57" t="s">
        <v>118</v>
      </c>
      <c r="AT145" s="157" t="s">
        <v>120</v>
      </c>
      <c r="AU145" s="157" t="s">
        <v>81</v>
      </c>
      <c r="AY145" s="17" t="s">
        <v>119</v>
      </c>
      <c r="BE145" s="158">
        <f t="shared" si="4"/>
        <v>0</v>
      </c>
      <c r="BF145" s="158">
        <f t="shared" si="5"/>
        <v>0</v>
      </c>
      <c r="BG145" s="158">
        <f t="shared" si="6"/>
        <v>0</v>
      </c>
      <c r="BH145" s="158">
        <f t="shared" si="7"/>
        <v>0</v>
      </c>
      <c r="BI145" s="158">
        <f t="shared" si="8"/>
        <v>0</v>
      </c>
      <c r="BJ145" s="17" t="s">
        <v>124</v>
      </c>
      <c r="BK145" s="158">
        <f t="shared" si="9"/>
        <v>0</v>
      </c>
      <c r="BL145" s="17" t="s">
        <v>118</v>
      </c>
      <c r="BM145" s="157" t="s">
        <v>189</v>
      </c>
    </row>
    <row r="146" spans="1:65" s="2" customFormat="1" ht="21.75" customHeight="1">
      <c r="A146" s="32"/>
      <c r="B146" s="144"/>
      <c r="C146" s="145" t="s">
        <v>190</v>
      </c>
      <c r="D146" s="145" t="s">
        <v>120</v>
      </c>
      <c r="E146" s="146" t="s">
        <v>191</v>
      </c>
      <c r="F146" s="147" t="s">
        <v>192</v>
      </c>
      <c r="G146" s="148" t="s">
        <v>123</v>
      </c>
      <c r="H146" s="149">
        <v>1</v>
      </c>
      <c r="I146" s="150"/>
      <c r="J146" s="151">
        <f t="shared" si="0"/>
        <v>0</v>
      </c>
      <c r="K146" s="152"/>
      <c r="L146" s="33"/>
      <c r="M146" s="153" t="s">
        <v>1</v>
      </c>
      <c r="N146" s="154" t="s">
        <v>39</v>
      </c>
      <c r="O146" s="61"/>
      <c r="P146" s="155">
        <f t="shared" si="1"/>
        <v>0</v>
      </c>
      <c r="Q146" s="155">
        <v>0</v>
      </c>
      <c r="R146" s="155">
        <f t="shared" si="2"/>
        <v>0</v>
      </c>
      <c r="S146" s="155">
        <v>0</v>
      </c>
      <c r="T146" s="156">
        <f t="shared" si="3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57" t="s">
        <v>118</v>
      </c>
      <c r="AT146" s="157" t="s">
        <v>120</v>
      </c>
      <c r="AU146" s="157" t="s">
        <v>81</v>
      </c>
      <c r="AY146" s="17" t="s">
        <v>119</v>
      </c>
      <c r="BE146" s="158">
        <f t="shared" si="4"/>
        <v>0</v>
      </c>
      <c r="BF146" s="158">
        <f t="shared" si="5"/>
        <v>0</v>
      </c>
      <c r="BG146" s="158">
        <f t="shared" si="6"/>
        <v>0</v>
      </c>
      <c r="BH146" s="158">
        <f t="shared" si="7"/>
        <v>0</v>
      </c>
      <c r="BI146" s="158">
        <f t="shared" si="8"/>
        <v>0</v>
      </c>
      <c r="BJ146" s="17" t="s">
        <v>124</v>
      </c>
      <c r="BK146" s="158">
        <f t="shared" si="9"/>
        <v>0</v>
      </c>
      <c r="BL146" s="17" t="s">
        <v>118</v>
      </c>
      <c r="BM146" s="157" t="s">
        <v>193</v>
      </c>
    </row>
    <row r="147" spans="1:65" s="11" customFormat="1" ht="25.95" customHeight="1">
      <c r="B147" s="133"/>
      <c r="D147" s="134" t="s">
        <v>72</v>
      </c>
      <c r="E147" s="135" t="s">
        <v>194</v>
      </c>
      <c r="F147" s="135" t="s">
        <v>195</v>
      </c>
      <c r="I147" s="136"/>
      <c r="J147" s="137">
        <f>BK147</f>
        <v>0</v>
      </c>
      <c r="L147" s="133"/>
      <c r="M147" s="138"/>
      <c r="N147" s="139"/>
      <c r="O147" s="139"/>
      <c r="P147" s="140">
        <f>P148</f>
        <v>0</v>
      </c>
      <c r="Q147" s="139"/>
      <c r="R147" s="140">
        <f>R148</f>
        <v>0</v>
      </c>
      <c r="S147" s="139"/>
      <c r="T147" s="141">
        <f>T148</f>
        <v>0</v>
      </c>
      <c r="AR147" s="134" t="s">
        <v>118</v>
      </c>
      <c r="AT147" s="142" t="s">
        <v>72</v>
      </c>
      <c r="AU147" s="142" t="s">
        <v>73</v>
      </c>
      <c r="AY147" s="134" t="s">
        <v>119</v>
      </c>
      <c r="BK147" s="143">
        <f>BK148</f>
        <v>0</v>
      </c>
    </row>
    <row r="148" spans="1:65" s="2" customFormat="1" ht="33" customHeight="1">
      <c r="A148" s="32"/>
      <c r="B148" s="144"/>
      <c r="C148" s="145" t="s">
        <v>196</v>
      </c>
      <c r="D148" s="145" t="s">
        <v>120</v>
      </c>
      <c r="E148" s="146" t="s">
        <v>197</v>
      </c>
      <c r="F148" s="147" t="s">
        <v>198</v>
      </c>
      <c r="G148" s="148" t="s">
        <v>123</v>
      </c>
      <c r="H148" s="149">
        <v>1</v>
      </c>
      <c r="I148" s="150"/>
      <c r="J148" s="151">
        <f>ROUND(I148*H148,2)</f>
        <v>0</v>
      </c>
      <c r="K148" s="152"/>
      <c r="L148" s="33"/>
      <c r="M148" s="168" t="s">
        <v>1</v>
      </c>
      <c r="N148" s="169" t="s">
        <v>39</v>
      </c>
      <c r="O148" s="170"/>
      <c r="P148" s="171">
        <f>O148*H148</f>
        <v>0</v>
      </c>
      <c r="Q148" s="171">
        <v>0</v>
      </c>
      <c r="R148" s="171">
        <f>Q148*H148</f>
        <v>0</v>
      </c>
      <c r="S148" s="171">
        <v>0</v>
      </c>
      <c r="T148" s="172">
        <f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57" t="s">
        <v>118</v>
      </c>
      <c r="AT148" s="157" t="s">
        <v>120</v>
      </c>
      <c r="AU148" s="157" t="s">
        <v>81</v>
      </c>
      <c r="AY148" s="17" t="s">
        <v>119</v>
      </c>
      <c r="BE148" s="158">
        <f>IF(N148="základná",J148,0)</f>
        <v>0</v>
      </c>
      <c r="BF148" s="158">
        <f>IF(N148="znížená",J148,0)</f>
        <v>0</v>
      </c>
      <c r="BG148" s="158">
        <f>IF(N148="zákl. prenesená",J148,0)</f>
        <v>0</v>
      </c>
      <c r="BH148" s="158">
        <f>IF(N148="zníž. prenesená",J148,0)</f>
        <v>0</v>
      </c>
      <c r="BI148" s="158">
        <f>IF(N148="nulová",J148,0)</f>
        <v>0</v>
      </c>
      <c r="BJ148" s="17" t="s">
        <v>124</v>
      </c>
      <c r="BK148" s="158">
        <f>ROUND(I148*H148,2)</f>
        <v>0</v>
      </c>
      <c r="BL148" s="17" t="s">
        <v>118</v>
      </c>
      <c r="BM148" s="157" t="s">
        <v>199</v>
      </c>
    </row>
    <row r="149" spans="1:65" s="2" customFormat="1" ht="6.9" customHeight="1">
      <c r="A149" s="32"/>
      <c r="B149" s="50"/>
      <c r="C149" s="51"/>
      <c r="D149" s="51"/>
      <c r="E149" s="51"/>
      <c r="F149" s="51"/>
      <c r="G149" s="51"/>
      <c r="H149" s="51"/>
      <c r="I149" s="51"/>
      <c r="J149" s="51"/>
      <c r="K149" s="51"/>
      <c r="L149" s="33"/>
      <c r="M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</row>
  </sheetData>
  <autoFilter ref="C122:K148" xr:uid="{00000000-0009-0000-0000-000001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222"/>
  <sheetViews>
    <sheetView showGridLines="0" topLeftCell="A157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56" s="1" customFormat="1" ht="36.9" customHeight="1">
      <c r="L2" s="253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85</v>
      </c>
      <c r="AZ2" s="173" t="s">
        <v>200</v>
      </c>
      <c r="BA2" s="173" t="s">
        <v>200</v>
      </c>
      <c r="BB2" s="173" t="s">
        <v>1</v>
      </c>
      <c r="BC2" s="173" t="s">
        <v>201</v>
      </c>
      <c r="BD2" s="173" t="s">
        <v>124</v>
      </c>
    </row>
    <row r="3" spans="1:56" s="1" customFormat="1" ht="6.9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73</v>
      </c>
    </row>
    <row r="4" spans="1:56" s="1" customFormat="1" ht="24.9" hidden="1" customHeight="1">
      <c r="B4" s="20"/>
      <c r="D4" s="21" t="s">
        <v>89</v>
      </c>
      <c r="L4" s="20"/>
      <c r="M4" s="96" t="s">
        <v>9</v>
      </c>
      <c r="AT4" s="17" t="s">
        <v>3</v>
      </c>
    </row>
    <row r="5" spans="1:56" s="1" customFormat="1" ht="6.9" hidden="1" customHeight="1">
      <c r="B5" s="20"/>
      <c r="L5" s="20"/>
    </row>
    <row r="6" spans="1:56" s="1" customFormat="1" ht="12" hidden="1" customHeight="1">
      <c r="B6" s="20"/>
      <c r="D6" s="27" t="s">
        <v>15</v>
      </c>
      <c r="L6" s="20"/>
    </row>
    <row r="7" spans="1:56" s="1" customFormat="1" ht="16.5" hidden="1" customHeight="1">
      <c r="B7" s="20"/>
      <c r="E7" s="268" t="str">
        <f>'Rekapitulácia stavby'!K6</f>
        <v>Cyklotrasa - podjazd pod Univerzitným mostom TR.A.Hlinku-CS2022</v>
      </c>
      <c r="F7" s="269"/>
      <c r="G7" s="269"/>
      <c r="H7" s="269"/>
      <c r="L7" s="20"/>
    </row>
    <row r="8" spans="1:56" s="2" customFormat="1" ht="12" hidden="1" customHeight="1">
      <c r="A8" s="32"/>
      <c r="B8" s="33"/>
      <c r="C8" s="32"/>
      <c r="D8" s="27" t="s">
        <v>90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56" s="2" customFormat="1" ht="16.5" hidden="1" customHeight="1">
      <c r="A9" s="32"/>
      <c r="B9" s="33"/>
      <c r="C9" s="32"/>
      <c r="D9" s="32"/>
      <c r="E9" s="254" t="s">
        <v>202</v>
      </c>
      <c r="F9" s="267"/>
      <c r="G9" s="267"/>
      <c r="H9" s="267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56" s="2" customFormat="1" hidden="1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56" s="2" customFormat="1" ht="12" hidden="1" customHeight="1">
      <c r="A11" s="32"/>
      <c r="B11" s="33"/>
      <c r="C11" s="32"/>
      <c r="D11" s="27" t="s">
        <v>17</v>
      </c>
      <c r="E11" s="32"/>
      <c r="F11" s="25" t="s">
        <v>1</v>
      </c>
      <c r="G11" s="32"/>
      <c r="H11" s="32"/>
      <c r="I11" s="27" t="s">
        <v>18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56" s="2" customFormat="1" ht="12" hidden="1" customHeight="1">
      <c r="A12" s="32"/>
      <c r="B12" s="33"/>
      <c r="C12" s="32"/>
      <c r="D12" s="27" t="s">
        <v>19</v>
      </c>
      <c r="E12" s="32"/>
      <c r="F12" s="25" t="s">
        <v>20</v>
      </c>
      <c r="G12" s="32"/>
      <c r="H12" s="32"/>
      <c r="I12" s="27" t="s">
        <v>21</v>
      </c>
      <c r="J12" s="58">
        <f>'Rekapitulácia stavby'!AN8</f>
        <v>0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56" s="2" customFormat="1" ht="10.95" hidden="1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56" s="2" customFormat="1" ht="12" hidden="1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56" s="2" customFormat="1" ht="18" hidden="1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56" s="2" customFormat="1" ht="6.9" hidden="1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hidden="1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hidden="1" customHeight="1">
      <c r="A18" s="32"/>
      <c r="B18" s="33"/>
      <c r="C18" s="32"/>
      <c r="D18" s="32"/>
      <c r="E18" s="270" t="str">
        <f>'Rekapitulácia stavby'!E14</f>
        <v>Vyplň údaj</v>
      </c>
      <c r="F18" s="234"/>
      <c r="G18" s="234"/>
      <c r="H18" s="234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" hidden="1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hidden="1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tr">
        <f>IF('Rekapitulácia stavby'!AN16="","",'Rekapitulácia stavby'!AN16)</f>
        <v/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hidden="1" customHeight="1">
      <c r="A21" s="32"/>
      <c r="B21" s="33"/>
      <c r="C21" s="32"/>
      <c r="D21" s="32"/>
      <c r="E21" s="25" t="str">
        <f>IF('Rekapitulácia stavby'!E17="","",'Rekapitulácia stavby'!E17)</f>
        <v xml:space="preserve"> </v>
      </c>
      <c r="F21" s="32"/>
      <c r="G21" s="32"/>
      <c r="H21" s="32"/>
      <c r="I21" s="27" t="s">
        <v>25</v>
      </c>
      <c r="J21" s="25" t="str">
        <f>IF('Rekapitulácia stavby'!AN17="","",'Rekapitulácia stavby'!AN17)</f>
        <v/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" hidden="1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hidden="1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hidden="1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" hidden="1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hidden="1" customHeight="1">
      <c r="A26" s="32"/>
      <c r="B26" s="33"/>
      <c r="C26" s="32"/>
      <c r="D26" s="27" t="s">
        <v>32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hidden="1" customHeight="1">
      <c r="A27" s="97"/>
      <c r="B27" s="98"/>
      <c r="C27" s="97"/>
      <c r="D27" s="97"/>
      <c r="E27" s="239" t="s">
        <v>1</v>
      </c>
      <c r="F27" s="239"/>
      <c r="G27" s="239"/>
      <c r="H27" s="239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</row>
    <row r="28" spans="1:31" s="2" customFormat="1" ht="6.9" hidden="1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" hidden="1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hidden="1" customHeight="1">
      <c r="A30" s="32"/>
      <c r="B30" s="33"/>
      <c r="C30" s="32"/>
      <c r="D30" s="100" t="s">
        <v>33</v>
      </c>
      <c r="E30" s="32"/>
      <c r="F30" s="32"/>
      <c r="G30" s="32"/>
      <c r="H30" s="32"/>
      <c r="I30" s="32"/>
      <c r="J30" s="74">
        <f>ROUND(J126,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" hidden="1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" hidden="1" customHeight="1">
      <c r="A32" s="32"/>
      <c r="B32" s="33"/>
      <c r="C32" s="32"/>
      <c r="D32" s="32"/>
      <c r="E32" s="32"/>
      <c r="F32" s="36" t="s">
        <v>35</v>
      </c>
      <c r="G32" s="32"/>
      <c r="H32" s="32"/>
      <c r="I32" s="36" t="s">
        <v>34</v>
      </c>
      <c r="J32" s="36" t="s">
        <v>36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" hidden="1" customHeight="1">
      <c r="A33" s="32"/>
      <c r="B33" s="33"/>
      <c r="C33" s="32"/>
      <c r="D33" s="101" t="s">
        <v>37</v>
      </c>
      <c r="E33" s="38" t="s">
        <v>38</v>
      </c>
      <c r="F33" s="102">
        <f>ROUND((SUM(BE126:BE221)),  2)</f>
        <v>0</v>
      </c>
      <c r="G33" s="103"/>
      <c r="H33" s="103"/>
      <c r="I33" s="104">
        <v>0.2</v>
      </c>
      <c r="J33" s="102">
        <f>ROUND(((SUM(BE126:BE221))*I33),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" hidden="1" customHeight="1">
      <c r="A34" s="32"/>
      <c r="B34" s="33"/>
      <c r="C34" s="32"/>
      <c r="D34" s="32"/>
      <c r="E34" s="38" t="s">
        <v>39</v>
      </c>
      <c r="F34" s="102">
        <f>ROUND((SUM(BF126:BF221)),  2)</f>
        <v>0</v>
      </c>
      <c r="G34" s="103"/>
      <c r="H34" s="103"/>
      <c r="I34" s="104">
        <v>0.2</v>
      </c>
      <c r="J34" s="102">
        <f>ROUND(((SUM(BF126:BF221))*I34),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" hidden="1" customHeight="1">
      <c r="A35" s="32"/>
      <c r="B35" s="33"/>
      <c r="C35" s="32"/>
      <c r="D35" s="32"/>
      <c r="E35" s="27" t="s">
        <v>40</v>
      </c>
      <c r="F35" s="105">
        <f>ROUND((SUM(BG126:BG221)),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" hidden="1" customHeight="1">
      <c r="A36" s="32"/>
      <c r="B36" s="33"/>
      <c r="C36" s="32"/>
      <c r="D36" s="32"/>
      <c r="E36" s="27" t="s">
        <v>41</v>
      </c>
      <c r="F36" s="105">
        <f>ROUND((SUM(BH126:BH221)),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" hidden="1" customHeight="1">
      <c r="A37" s="32"/>
      <c r="B37" s="33"/>
      <c r="C37" s="32"/>
      <c r="D37" s="32"/>
      <c r="E37" s="38" t="s">
        <v>42</v>
      </c>
      <c r="F37" s="102">
        <f>ROUND((SUM(BI126:BI221)),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" hidden="1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hidden="1" customHeight="1">
      <c r="A39" s="32"/>
      <c r="B39" s="33"/>
      <c r="C39" s="107"/>
      <c r="D39" s="108" t="s">
        <v>43</v>
      </c>
      <c r="E39" s="63"/>
      <c r="F39" s="63"/>
      <c r="G39" s="109" t="s">
        <v>44</v>
      </c>
      <c r="H39" s="110" t="s">
        <v>45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" hidden="1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" hidden="1" customHeight="1">
      <c r="B41" s="20"/>
      <c r="L41" s="20"/>
    </row>
    <row r="42" spans="1:31" s="1" customFormat="1" ht="14.4" hidden="1" customHeight="1">
      <c r="B42" s="20"/>
      <c r="L42" s="20"/>
    </row>
    <row r="43" spans="1:31" s="1" customFormat="1" ht="14.4" hidden="1" customHeight="1">
      <c r="B43" s="20"/>
      <c r="L43" s="20"/>
    </row>
    <row r="44" spans="1:31" s="1" customFormat="1" ht="14.4" hidden="1" customHeight="1">
      <c r="B44" s="20"/>
      <c r="L44" s="20"/>
    </row>
    <row r="45" spans="1:31" s="1" customFormat="1" ht="14.4" hidden="1" customHeight="1">
      <c r="B45" s="20"/>
      <c r="L45" s="20"/>
    </row>
    <row r="46" spans="1:31" s="1" customFormat="1" ht="14.4" hidden="1" customHeight="1">
      <c r="B46" s="20"/>
      <c r="L46" s="20"/>
    </row>
    <row r="47" spans="1:31" s="1" customFormat="1" ht="14.4" hidden="1" customHeight="1">
      <c r="B47" s="20"/>
      <c r="L47" s="20"/>
    </row>
    <row r="48" spans="1:31" s="1" customFormat="1" ht="14.4" hidden="1" customHeight="1">
      <c r="B48" s="20"/>
      <c r="L48" s="20"/>
    </row>
    <row r="49" spans="1:31" s="1" customFormat="1" ht="14.4" hidden="1" customHeight="1">
      <c r="B49" s="20"/>
      <c r="L49" s="20"/>
    </row>
    <row r="50" spans="1:31" s="2" customFormat="1" ht="14.4" hidden="1" customHeight="1">
      <c r="B50" s="45"/>
      <c r="D50" s="46" t="s">
        <v>46</v>
      </c>
      <c r="E50" s="47"/>
      <c r="F50" s="47"/>
      <c r="G50" s="46" t="s">
        <v>47</v>
      </c>
      <c r="H50" s="47"/>
      <c r="I50" s="47"/>
      <c r="J50" s="47"/>
      <c r="K50" s="47"/>
      <c r="L50" s="45"/>
    </row>
    <row r="51" spans="1:31" hidden="1">
      <c r="B51" s="20"/>
      <c r="L51" s="20"/>
    </row>
    <row r="52" spans="1:31" hidden="1">
      <c r="B52" s="20"/>
      <c r="L52" s="20"/>
    </row>
    <row r="53" spans="1:31" hidden="1">
      <c r="B53" s="20"/>
      <c r="L53" s="20"/>
    </row>
    <row r="54" spans="1:31" hidden="1">
      <c r="B54" s="20"/>
      <c r="L54" s="20"/>
    </row>
    <row r="55" spans="1:31" hidden="1">
      <c r="B55" s="20"/>
      <c r="L55" s="20"/>
    </row>
    <row r="56" spans="1:31" hidden="1">
      <c r="B56" s="20"/>
      <c r="L56" s="20"/>
    </row>
    <row r="57" spans="1:31" hidden="1">
      <c r="B57" s="20"/>
      <c r="L57" s="20"/>
    </row>
    <row r="58" spans="1:31" hidden="1">
      <c r="B58" s="20"/>
      <c r="L58" s="20"/>
    </row>
    <row r="59" spans="1:31" hidden="1">
      <c r="B59" s="20"/>
      <c r="L59" s="20"/>
    </row>
    <row r="60" spans="1:31" hidden="1">
      <c r="B60" s="20"/>
      <c r="L60" s="20"/>
    </row>
    <row r="61" spans="1:31" s="2" customFormat="1" ht="13.2" hidden="1">
      <c r="A61" s="32"/>
      <c r="B61" s="33"/>
      <c r="C61" s="32"/>
      <c r="D61" s="48" t="s">
        <v>48</v>
      </c>
      <c r="E61" s="35"/>
      <c r="F61" s="113" t="s">
        <v>49</v>
      </c>
      <c r="G61" s="48" t="s">
        <v>48</v>
      </c>
      <c r="H61" s="35"/>
      <c r="I61" s="35"/>
      <c r="J61" s="114" t="s">
        <v>49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idden="1">
      <c r="B62" s="20"/>
      <c r="L62" s="20"/>
    </row>
    <row r="63" spans="1:31" hidden="1">
      <c r="B63" s="20"/>
      <c r="L63" s="20"/>
    </row>
    <row r="64" spans="1:31" hidden="1">
      <c r="B64" s="20"/>
      <c r="L64" s="20"/>
    </row>
    <row r="65" spans="1:31" s="2" customFormat="1" ht="13.2" hidden="1">
      <c r="A65" s="32"/>
      <c r="B65" s="33"/>
      <c r="C65" s="32"/>
      <c r="D65" s="46" t="s">
        <v>50</v>
      </c>
      <c r="E65" s="49"/>
      <c r="F65" s="49"/>
      <c r="G65" s="46" t="s">
        <v>51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idden="1">
      <c r="B66" s="20"/>
      <c r="L66" s="20"/>
    </row>
    <row r="67" spans="1:31" hidden="1">
      <c r="B67" s="20"/>
      <c r="L67" s="20"/>
    </row>
    <row r="68" spans="1:31" hidden="1">
      <c r="B68" s="20"/>
      <c r="L68" s="20"/>
    </row>
    <row r="69" spans="1:31" hidden="1">
      <c r="B69" s="20"/>
      <c r="L69" s="20"/>
    </row>
    <row r="70" spans="1:31" hidden="1">
      <c r="B70" s="20"/>
      <c r="L70" s="20"/>
    </row>
    <row r="71" spans="1:31" hidden="1">
      <c r="B71" s="20"/>
      <c r="L71" s="20"/>
    </row>
    <row r="72" spans="1:31" hidden="1">
      <c r="B72" s="20"/>
      <c r="L72" s="20"/>
    </row>
    <row r="73" spans="1:31" hidden="1">
      <c r="B73" s="20"/>
      <c r="L73" s="20"/>
    </row>
    <row r="74" spans="1:31" hidden="1">
      <c r="B74" s="20"/>
      <c r="L74" s="20"/>
    </row>
    <row r="75" spans="1:31" hidden="1">
      <c r="B75" s="20"/>
      <c r="L75" s="20"/>
    </row>
    <row r="76" spans="1:31" s="2" customFormat="1" ht="13.2" hidden="1">
      <c r="A76" s="32"/>
      <c r="B76" s="33"/>
      <c r="C76" s="32"/>
      <c r="D76" s="48" t="s">
        <v>48</v>
      </c>
      <c r="E76" s="35"/>
      <c r="F76" s="113" t="s">
        <v>49</v>
      </c>
      <c r="G76" s="48" t="s">
        <v>48</v>
      </c>
      <c r="H76" s="35"/>
      <c r="I76" s="35"/>
      <c r="J76" s="114" t="s">
        <v>49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hidden="1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hidden="1"/>
    <row r="79" spans="1:31" hidden="1"/>
    <row r="80" spans="1:31" hidden="1"/>
    <row r="81" spans="1:47" s="2" customFormat="1" ht="6.9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hidden="1" customHeight="1">
      <c r="A82" s="32"/>
      <c r="B82" s="33"/>
      <c r="C82" s="21" t="s">
        <v>92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15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68" t="str">
        <f>E7</f>
        <v>Cyklotrasa - podjazd pod Univerzitným mostom TR.A.Hlinku-CS2022</v>
      </c>
      <c r="F85" s="269"/>
      <c r="G85" s="269"/>
      <c r="H85" s="269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90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hidden="1" customHeight="1">
      <c r="A87" s="32"/>
      <c r="B87" s="33"/>
      <c r="C87" s="32"/>
      <c r="D87" s="32"/>
      <c r="E87" s="254" t="str">
        <f>E9</f>
        <v>SO 101 - Cyklotrasa pri rieke Nitra-CS2022</v>
      </c>
      <c r="F87" s="267"/>
      <c r="G87" s="267"/>
      <c r="H87" s="267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19</v>
      </c>
      <c r="D89" s="32"/>
      <c r="E89" s="32"/>
      <c r="F89" s="25" t="str">
        <f>F12</f>
        <v>Nitra</v>
      </c>
      <c r="G89" s="32"/>
      <c r="H89" s="32"/>
      <c r="I89" s="27" t="s">
        <v>21</v>
      </c>
      <c r="J89" s="58">
        <f>IF(J12="","",J12)</f>
        <v>0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15" hidden="1" customHeight="1">
      <c r="A91" s="32"/>
      <c r="B91" s="33"/>
      <c r="C91" s="27" t="s">
        <v>22</v>
      </c>
      <c r="D91" s="32"/>
      <c r="E91" s="32"/>
      <c r="F91" s="25" t="str">
        <f>E15</f>
        <v>Mesto Nitra</v>
      </c>
      <c r="G91" s="32"/>
      <c r="H91" s="32"/>
      <c r="I91" s="27" t="s">
        <v>28</v>
      </c>
      <c r="J91" s="30" t="str">
        <f>E21</f>
        <v xml:space="preserve"> 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93</v>
      </c>
      <c r="D94" s="107"/>
      <c r="E94" s="107"/>
      <c r="F94" s="107"/>
      <c r="G94" s="107"/>
      <c r="H94" s="107"/>
      <c r="I94" s="107"/>
      <c r="J94" s="116" t="s">
        <v>94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5" hidden="1" customHeight="1">
      <c r="A96" s="32"/>
      <c r="B96" s="33"/>
      <c r="C96" s="117" t="s">
        <v>95</v>
      </c>
      <c r="D96" s="32"/>
      <c r="E96" s="32"/>
      <c r="F96" s="32"/>
      <c r="G96" s="32"/>
      <c r="H96" s="32"/>
      <c r="I96" s="32"/>
      <c r="J96" s="74">
        <f>J126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96</v>
      </c>
    </row>
    <row r="97" spans="1:31" s="9" customFormat="1" ht="24.9" hidden="1" customHeight="1">
      <c r="B97" s="118"/>
      <c r="D97" s="119" t="s">
        <v>203</v>
      </c>
      <c r="E97" s="120"/>
      <c r="F97" s="120"/>
      <c r="G97" s="120"/>
      <c r="H97" s="120"/>
      <c r="I97" s="120"/>
      <c r="J97" s="121">
        <f>J127</f>
        <v>0</v>
      </c>
      <c r="L97" s="118"/>
    </row>
    <row r="98" spans="1:31" s="13" customFormat="1" ht="19.95" hidden="1" customHeight="1">
      <c r="B98" s="174"/>
      <c r="D98" s="175" t="s">
        <v>204</v>
      </c>
      <c r="E98" s="176"/>
      <c r="F98" s="176"/>
      <c r="G98" s="176"/>
      <c r="H98" s="176"/>
      <c r="I98" s="176"/>
      <c r="J98" s="177">
        <f>J128</f>
        <v>0</v>
      </c>
      <c r="L98" s="174"/>
    </row>
    <row r="99" spans="1:31" s="13" customFormat="1" ht="19.95" hidden="1" customHeight="1">
      <c r="B99" s="174"/>
      <c r="D99" s="175" t="s">
        <v>205</v>
      </c>
      <c r="E99" s="176"/>
      <c r="F99" s="176"/>
      <c r="G99" s="176"/>
      <c r="H99" s="176"/>
      <c r="I99" s="176"/>
      <c r="J99" s="177">
        <f>J143</f>
        <v>0</v>
      </c>
      <c r="L99" s="174"/>
    </row>
    <row r="100" spans="1:31" s="13" customFormat="1" ht="19.95" hidden="1" customHeight="1">
      <c r="B100" s="174"/>
      <c r="D100" s="175" t="s">
        <v>206</v>
      </c>
      <c r="E100" s="176"/>
      <c r="F100" s="176"/>
      <c r="G100" s="176"/>
      <c r="H100" s="176"/>
      <c r="I100" s="176"/>
      <c r="J100" s="177">
        <f>J150</f>
        <v>0</v>
      </c>
      <c r="L100" s="174"/>
    </row>
    <row r="101" spans="1:31" s="13" customFormat="1" ht="19.95" hidden="1" customHeight="1">
      <c r="B101" s="174"/>
      <c r="D101" s="175" t="s">
        <v>207</v>
      </c>
      <c r="E101" s="176"/>
      <c r="F101" s="176"/>
      <c r="G101" s="176"/>
      <c r="H101" s="176"/>
      <c r="I101" s="176"/>
      <c r="J101" s="177">
        <f>J157</f>
        <v>0</v>
      </c>
      <c r="L101" s="174"/>
    </row>
    <row r="102" spans="1:31" s="13" customFormat="1" ht="19.95" hidden="1" customHeight="1">
      <c r="B102" s="174"/>
      <c r="D102" s="175" t="s">
        <v>208</v>
      </c>
      <c r="E102" s="176"/>
      <c r="F102" s="176"/>
      <c r="G102" s="176"/>
      <c r="H102" s="176"/>
      <c r="I102" s="176"/>
      <c r="J102" s="177">
        <f>J163</f>
        <v>0</v>
      </c>
      <c r="L102" s="174"/>
    </row>
    <row r="103" spans="1:31" s="13" customFormat="1" ht="19.95" hidden="1" customHeight="1">
      <c r="B103" s="174"/>
      <c r="D103" s="175" t="s">
        <v>209</v>
      </c>
      <c r="E103" s="176"/>
      <c r="F103" s="176"/>
      <c r="G103" s="176"/>
      <c r="H103" s="176"/>
      <c r="I103" s="176"/>
      <c r="J103" s="177">
        <f>J189</f>
        <v>0</v>
      </c>
      <c r="L103" s="174"/>
    </row>
    <row r="104" spans="1:31" s="13" customFormat="1" ht="19.95" hidden="1" customHeight="1">
      <c r="B104" s="174"/>
      <c r="D104" s="175" t="s">
        <v>210</v>
      </c>
      <c r="E104" s="176"/>
      <c r="F104" s="176"/>
      <c r="G104" s="176"/>
      <c r="H104" s="176"/>
      <c r="I104" s="176"/>
      <c r="J104" s="177">
        <f>J214</f>
        <v>0</v>
      </c>
      <c r="L104" s="174"/>
    </row>
    <row r="105" spans="1:31" s="9" customFormat="1" ht="24.9" hidden="1" customHeight="1">
      <c r="B105" s="118"/>
      <c r="D105" s="119" t="s">
        <v>211</v>
      </c>
      <c r="E105" s="120"/>
      <c r="F105" s="120"/>
      <c r="G105" s="120"/>
      <c r="H105" s="120"/>
      <c r="I105" s="120"/>
      <c r="J105" s="121">
        <f>J216</f>
        <v>0</v>
      </c>
      <c r="L105" s="118"/>
    </row>
    <row r="106" spans="1:31" s="13" customFormat="1" ht="19.95" hidden="1" customHeight="1">
      <c r="B106" s="174"/>
      <c r="D106" s="175" t="s">
        <v>212</v>
      </c>
      <c r="E106" s="176"/>
      <c r="F106" s="176"/>
      <c r="G106" s="176"/>
      <c r="H106" s="176"/>
      <c r="I106" s="176"/>
      <c r="J106" s="177">
        <f>J217</f>
        <v>0</v>
      </c>
      <c r="L106" s="174"/>
    </row>
    <row r="107" spans="1:31" s="2" customFormat="1" ht="21.75" hidden="1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5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s="2" customFormat="1" ht="6.9" hidden="1" customHeight="1">
      <c r="A108" s="32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45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hidden="1"/>
    <row r="110" spans="1:31" hidden="1"/>
    <row r="111" spans="1:31" hidden="1"/>
    <row r="112" spans="1:31" s="2" customFormat="1" ht="6.9" customHeight="1">
      <c r="A112" s="32"/>
      <c r="B112" s="52"/>
      <c r="C112" s="53"/>
      <c r="D112" s="53"/>
      <c r="E112" s="53"/>
      <c r="F112" s="53"/>
      <c r="G112" s="53"/>
      <c r="H112" s="53"/>
      <c r="I112" s="53"/>
      <c r="J112" s="53"/>
      <c r="K112" s="53"/>
      <c r="L112" s="45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3" s="2" customFormat="1" ht="24.9" customHeight="1">
      <c r="A113" s="32"/>
      <c r="B113" s="33"/>
      <c r="C113" s="21" t="s">
        <v>104</v>
      </c>
      <c r="D113" s="32"/>
      <c r="E113" s="32"/>
      <c r="F113" s="32"/>
      <c r="G113" s="32"/>
      <c r="H113" s="32"/>
      <c r="I113" s="32"/>
      <c r="J113" s="32"/>
      <c r="K113" s="32"/>
      <c r="L113" s="45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3" s="2" customFormat="1" ht="6.9" customHeigh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45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3" s="2" customFormat="1" ht="12" customHeight="1">
      <c r="A115" s="32"/>
      <c r="B115" s="33"/>
      <c r="C115" s="27" t="s">
        <v>15</v>
      </c>
      <c r="D115" s="32"/>
      <c r="E115" s="32"/>
      <c r="F115" s="32"/>
      <c r="G115" s="32"/>
      <c r="H115" s="32"/>
      <c r="I115" s="32"/>
      <c r="J115" s="32"/>
      <c r="K115" s="32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3" s="2" customFormat="1" ht="16.5" customHeight="1">
      <c r="A116" s="32"/>
      <c r="B116" s="33"/>
      <c r="C116" s="32"/>
      <c r="D116" s="32"/>
      <c r="E116" s="268" t="str">
        <f>E7</f>
        <v>Cyklotrasa - podjazd pod Univerzitným mostom TR.A.Hlinku-CS2022</v>
      </c>
      <c r="F116" s="269"/>
      <c r="G116" s="269"/>
      <c r="H116" s="269"/>
      <c r="I116" s="32"/>
      <c r="J116" s="32"/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3" s="2" customFormat="1" ht="12" customHeight="1">
      <c r="A117" s="32"/>
      <c r="B117" s="33"/>
      <c r="C117" s="27" t="s">
        <v>90</v>
      </c>
      <c r="D117" s="32"/>
      <c r="E117" s="32"/>
      <c r="F117" s="32"/>
      <c r="G117" s="32"/>
      <c r="H117" s="32"/>
      <c r="I117" s="32"/>
      <c r="J117" s="32"/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3" s="2" customFormat="1" ht="16.5" customHeight="1">
      <c r="A118" s="32"/>
      <c r="B118" s="33"/>
      <c r="C118" s="32"/>
      <c r="D118" s="32"/>
      <c r="E118" s="254" t="str">
        <f>E9</f>
        <v>SO 101 - Cyklotrasa pri rieke Nitra-CS2022</v>
      </c>
      <c r="F118" s="267"/>
      <c r="G118" s="267"/>
      <c r="H118" s="267"/>
      <c r="I118" s="32"/>
      <c r="J118" s="32"/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3" s="2" customFormat="1" ht="6.9" customHeight="1">
      <c r="A119" s="32"/>
      <c r="B119" s="33"/>
      <c r="C119" s="32"/>
      <c r="D119" s="32"/>
      <c r="E119" s="32"/>
      <c r="F119" s="32"/>
      <c r="G119" s="32"/>
      <c r="H119" s="32"/>
      <c r="I119" s="32"/>
      <c r="J119" s="32"/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3" s="2" customFormat="1" ht="12" customHeight="1">
      <c r="A120" s="32"/>
      <c r="B120" s="33"/>
      <c r="C120" s="27" t="s">
        <v>19</v>
      </c>
      <c r="D120" s="32"/>
      <c r="E120" s="32"/>
      <c r="F120" s="25" t="str">
        <f>F12</f>
        <v>Nitra</v>
      </c>
      <c r="G120" s="32"/>
      <c r="H120" s="32"/>
      <c r="I120" s="27" t="s">
        <v>21</v>
      </c>
      <c r="J120" s="58">
        <f>IF(J12="","",J12)</f>
        <v>0</v>
      </c>
      <c r="K120" s="32"/>
      <c r="L120" s="45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3" s="2" customFormat="1" ht="6.9" customHeight="1">
      <c r="A121" s="32"/>
      <c r="B121" s="33"/>
      <c r="C121" s="32"/>
      <c r="D121" s="32"/>
      <c r="E121" s="32"/>
      <c r="F121" s="32"/>
      <c r="G121" s="32"/>
      <c r="H121" s="32"/>
      <c r="I121" s="32"/>
      <c r="J121" s="32"/>
      <c r="K121" s="32"/>
      <c r="L121" s="45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3" s="2" customFormat="1" ht="15.15" customHeight="1">
      <c r="A122" s="32"/>
      <c r="B122" s="33"/>
      <c r="C122" s="27" t="s">
        <v>22</v>
      </c>
      <c r="D122" s="32"/>
      <c r="E122" s="32"/>
      <c r="F122" s="25" t="str">
        <f>E15</f>
        <v>Mesto Nitra</v>
      </c>
      <c r="G122" s="32"/>
      <c r="H122" s="32"/>
      <c r="I122" s="27" t="s">
        <v>28</v>
      </c>
      <c r="J122" s="30" t="str">
        <f>E21</f>
        <v xml:space="preserve"> </v>
      </c>
      <c r="K122" s="32"/>
      <c r="L122" s="45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3" s="2" customFormat="1" ht="15.15" customHeight="1">
      <c r="A123" s="32"/>
      <c r="B123" s="33"/>
      <c r="C123" s="27" t="s">
        <v>26</v>
      </c>
      <c r="D123" s="32"/>
      <c r="E123" s="32"/>
      <c r="F123" s="25" t="str">
        <f>IF(E18="","",E18)</f>
        <v>Vyplň údaj</v>
      </c>
      <c r="G123" s="32"/>
      <c r="H123" s="32"/>
      <c r="I123" s="27" t="s">
        <v>31</v>
      </c>
      <c r="J123" s="30" t="str">
        <f>E24</f>
        <v xml:space="preserve"> </v>
      </c>
      <c r="K123" s="32"/>
      <c r="L123" s="45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3" s="2" customFormat="1" ht="10.35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5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63" s="10" customFormat="1" ht="29.25" customHeight="1">
      <c r="A125" s="122"/>
      <c r="B125" s="123"/>
      <c r="C125" s="124" t="s">
        <v>105</v>
      </c>
      <c r="D125" s="125" t="s">
        <v>58</v>
      </c>
      <c r="E125" s="125" t="s">
        <v>54</v>
      </c>
      <c r="F125" s="125" t="s">
        <v>55</v>
      </c>
      <c r="G125" s="125" t="s">
        <v>106</v>
      </c>
      <c r="H125" s="125" t="s">
        <v>107</v>
      </c>
      <c r="I125" s="125" t="s">
        <v>108</v>
      </c>
      <c r="J125" s="126" t="s">
        <v>94</v>
      </c>
      <c r="K125" s="127" t="s">
        <v>109</v>
      </c>
      <c r="L125" s="128"/>
      <c r="M125" s="65" t="s">
        <v>1</v>
      </c>
      <c r="N125" s="66" t="s">
        <v>37</v>
      </c>
      <c r="O125" s="66" t="s">
        <v>110</v>
      </c>
      <c r="P125" s="66" t="s">
        <v>111</v>
      </c>
      <c r="Q125" s="66" t="s">
        <v>112</v>
      </c>
      <c r="R125" s="66" t="s">
        <v>113</v>
      </c>
      <c r="S125" s="66" t="s">
        <v>114</v>
      </c>
      <c r="T125" s="67" t="s">
        <v>115</v>
      </c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</row>
    <row r="126" spans="1:63" s="2" customFormat="1" ht="22.95" customHeight="1">
      <c r="A126" s="32"/>
      <c r="B126" s="33"/>
      <c r="C126" s="72" t="s">
        <v>95</v>
      </c>
      <c r="D126" s="32"/>
      <c r="E126" s="32"/>
      <c r="F126" s="32"/>
      <c r="G126" s="32"/>
      <c r="H126" s="32"/>
      <c r="I126" s="32"/>
      <c r="J126" s="129">
        <f>BK126</f>
        <v>0</v>
      </c>
      <c r="K126" s="32"/>
      <c r="L126" s="33"/>
      <c r="M126" s="68"/>
      <c r="N126" s="59"/>
      <c r="O126" s="69"/>
      <c r="P126" s="130">
        <f>P127+P216</f>
        <v>0</v>
      </c>
      <c r="Q126" s="69"/>
      <c r="R126" s="130">
        <f>R127+R216</f>
        <v>803.08468018000008</v>
      </c>
      <c r="S126" s="69"/>
      <c r="T126" s="131">
        <f>T127+T216</f>
        <v>0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T126" s="17" t="s">
        <v>72</v>
      </c>
      <c r="AU126" s="17" t="s">
        <v>96</v>
      </c>
      <c r="BK126" s="132">
        <f>BK127+BK216</f>
        <v>0</v>
      </c>
    </row>
    <row r="127" spans="1:63" s="11" customFormat="1" ht="25.95" customHeight="1">
      <c r="B127" s="133"/>
      <c r="D127" s="134" t="s">
        <v>72</v>
      </c>
      <c r="E127" s="135" t="s">
        <v>213</v>
      </c>
      <c r="F127" s="135" t="s">
        <v>214</v>
      </c>
      <c r="I127" s="136"/>
      <c r="J127" s="137">
        <f>BK127</f>
        <v>0</v>
      </c>
      <c r="L127" s="133"/>
      <c r="M127" s="138"/>
      <c r="N127" s="139"/>
      <c r="O127" s="139"/>
      <c r="P127" s="140">
        <f>P128+P143+P150+P157+P163+P189+P214</f>
        <v>0</v>
      </c>
      <c r="Q127" s="139"/>
      <c r="R127" s="140">
        <f>R128+R143+R150+R157+R163+R189+R214</f>
        <v>802.80308018000005</v>
      </c>
      <c r="S127" s="139"/>
      <c r="T127" s="141">
        <f>T128+T143+T150+T157+T163+T189+T214</f>
        <v>0</v>
      </c>
      <c r="AR127" s="134" t="s">
        <v>81</v>
      </c>
      <c r="AT127" s="142" t="s">
        <v>72</v>
      </c>
      <c r="AU127" s="142" t="s">
        <v>73</v>
      </c>
      <c r="AY127" s="134" t="s">
        <v>119</v>
      </c>
      <c r="BK127" s="143">
        <f>BK128+BK143+BK150+BK157+BK163+BK189+BK214</f>
        <v>0</v>
      </c>
    </row>
    <row r="128" spans="1:63" s="11" customFormat="1" ht="22.95" customHeight="1">
      <c r="B128" s="133"/>
      <c r="D128" s="134" t="s">
        <v>72</v>
      </c>
      <c r="E128" s="178" t="s">
        <v>81</v>
      </c>
      <c r="F128" s="178" t="s">
        <v>215</v>
      </c>
      <c r="I128" s="136"/>
      <c r="J128" s="179">
        <f>BK128</f>
        <v>0</v>
      </c>
      <c r="L128" s="133"/>
      <c r="M128" s="138"/>
      <c r="N128" s="139"/>
      <c r="O128" s="139"/>
      <c r="P128" s="140">
        <f>SUM(P129:P142)</f>
        <v>0</v>
      </c>
      <c r="Q128" s="139"/>
      <c r="R128" s="140">
        <f>SUM(R129:R142)</f>
        <v>0.48108000000000006</v>
      </c>
      <c r="S128" s="139"/>
      <c r="T128" s="141">
        <f>SUM(T129:T142)</f>
        <v>0</v>
      </c>
      <c r="AR128" s="134" t="s">
        <v>81</v>
      </c>
      <c r="AT128" s="142" t="s">
        <v>72</v>
      </c>
      <c r="AU128" s="142" t="s">
        <v>81</v>
      </c>
      <c r="AY128" s="134" t="s">
        <v>119</v>
      </c>
      <c r="BK128" s="143">
        <f>SUM(BK129:BK142)</f>
        <v>0</v>
      </c>
    </row>
    <row r="129" spans="1:65" s="2" customFormat="1" ht="33" customHeight="1">
      <c r="A129" s="32"/>
      <c r="B129" s="144"/>
      <c r="C129" s="145" t="s">
        <v>81</v>
      </c>
      <c r="D129" s="145" t="s">
        <v>120</v>
      </c>
      <c r="E129" s="146" t="s">
        <v>216</v>
      </c>
      <c r="F129" s="147" t="s">
        <v>217</v>
      </c>
      <c r="G129" s="148" t="s">
        <v>218</v>
      </c>
      <c r="H129" s="149">
        <v>372.3</v>
      </c>
      <c r="I129" s="150"/>
      <c r="J129" s="151">
        <f>ROUND(I129*H129,2)</f>
        <v>0</v>
      </c>
      <c r="K129" s="152"/>
      <c r="L129" s="33"/>
      <c r="M129" s="153" t="s">
        <v>1</v>
      </c>
      <c r="N129" s="154" t="s">
        <v>39</v>
      </c>
      <c r="O129" s="61"/>
      <c r="P129" s="155">
        <f>O129*H129</f>
        <v>0</v>
      </c>
      <c r="Q129" s="155">
        <v>0</v>
      </c>
      <c r="R129" s="155">
        <f>Q129*H129</f>
        <v>0</v>
      </c>
      <c r="S129" s="155">
        <v>0</v>
      </c>
      <c r="T129" s="156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57" t="s">
        <v>118</v>
      </c>
      <c r="AT129" s="157" t="s">
        <v>120</v>
      </c>
      <c r="AU129" s="157" t="s">
        <v>124</v>
      </c>
      <c r="AY129" s="17" t="s">
        <v>119</v>
      </c>
      <c r="BE129" s="158">
        <f>IF(N129="základná",J129,0)</f>
        <v>0</v>
      </c>
      <c r="BF129" s="158">
        <f>IF(N129="znížená",J129,0)</f>
        <v>0</v>
      </c>
      <c r="BG129" s="158">
        <f>IF(N129="zákl. prenesená",J129,0)</f>
        <v>0</v>
      </c>
      <c r="BH129" s="158">
        <f>IF(N129="zníž. prenesená",J129,0)</f>
        <v>0</v>
      </c>
      <c r="BI129" s="158">
        <f>IF(N129="nulová",J129,0)</f>
        <v>0</v>
      </c>
      <c r="BJ129" s="17" t="s">
        <v>124</v>
      </c>
      <c r="BK129" s="158">
        <f>ROUND(I129*H129,2)</f>
        <v>0</v>
      </c>
      <c r="BL129" s="17" t="s">
        <v>118</v>
      </c>
      <c r="BM129" s="157" t="s">
        <v>219</v>
      </c>
    </row>
    <row r="130" spans="1:65" s="12" customFormat="1">
      <c r="B130" s="159"/>
      <c r="D130" s="160" t="s">
        <v>126</v>
      </c>
      <c r="E130" s="161" t="s">
        <v>127</v>
      </c>
      <c r="F130" s="162" t="s">
        <v>220</v>
      </c>
      <c r="H130" s="163">
        <v>372.3</v>
      </c>
      <c r="I130" s="164"/>
      <c r="L130" s="159"/>
      <c r="M130" s="165"/>
      <c r="N130" s="166"/>
      <c r="O130" s="166"/>
      <c r="P130" s="166"/>
      <c r="Q130" s="166"/>
      <c r="R130" s="166"/>
      <c r="S130" s="166"/>
      <c r="T130" s="167"/>
      <c r="AT130" s="161" t="s">
        <v>126</v>
      </c>
      <c r="AU130" s="161" t="s">
        <v>124</v>
      </c>
      <c r="AV130" s="12" t="s">
        <v>124</v>
      </c>
      <c r="AW130" s="12" t="s">
        <v>30</v>
      </c>
      <c r="AX130" s="12" t="s">
        <v>73</v>
      </c>
      <c r="AY130" s="161" t="s">
        <v>119</v>
      </c>
    </row>
    <row r="131" spans="1:65" s="12" customFormat="1">
      <c r="B131" s="159"/>
      <c r="D131" s="160" t="s">
        <v>126</v>
      </c>
      <c r="E131" s="161" t="s">
        <v>129</v>
      </c>
      <c r="F131" s="162" t="s">
        <v>130</v>
      </c>
      <c r="H131" s="163">
        <v>372.3</v>
      </c>
      <c r="I131" s="164"/>
      <c r="L131" s="159"/>
      <c r="M131" s="165"/>
      <c r="N131" s="166"/>
      <c r="O131" s="166"/>
      <c r="P131" s="166"/>
      <c r="Q131" s="166"/>
      <c r="R131" s="166"/>
      <c r="S131" s="166"/>
      <c r="T131" s="167"/>
      <c r="AT131" s="161" t="s">
        <v>126</v>
      </c>
      <c r="AU131" s="161" t="s">
        <v>124</v>
      </c>
      <c r="AV131" s="12" t="s">
        <v>124</v>
      </c>
      <c r="AW131" s="12" t="s">
        <v>30</v>
      </c>
      <c r="AX131" s="12" t="s">
        <v>81</v>
      </c>
      <c r="AY131" s="161" t="s">
        <v>119</v>
      </c>
    </row>
    <row r="132" spans="1:65" s="2" customFormat="1" ht="21.75" customHeight="1">
      <c r="A132" s="32"/>
      <c r="B132" s="144"/>
      <c r="C132" s="145" t="s">
        <v>124</v>
      </c>
      <c r="D132" s="145" t="s">
        <v>120</v>
      </c>
      <c r="E132" s="146" t="s">
        <v>221</v>
      </c>
      <c r="F132" s="147" t="s">
        <v>222</v>
      </c>
      <c r="G132" s="148" t="s">
        <v>223</v>
      </c>
      <c r="H132" s="149">
        <v>38.200000000000003</v>
      </c>
      <c r="I132" s="150"/>
      <c r="J132" s="151">
        <f>ROUND(I132*H132,2)</f>
        <v>0</v>
      </c>
      <c r="K132" s="152"/>
      <c r="L132" s="33"/>
      <c r="M132" s="153" t="s">
        <v>1</v>
      </c>
      <c r="N132" s="154" t="s">
        <v>39</v>
      </c>
      <c r="O132" s="61"/>
      <c r="P132" s="155">
        <f>O132*H132</f>
        <v>0</v>
      </c>
      <c r="Q132" s="155">
        <v>0</v>
      </c>
      <c r="R132" s="155">
        <f>Q132*H132</f>
        <v>0</v>
      </c>
      <c r="S132" s="155">
        <v>0</v>
      </c>
      <c r="T132" s="156">
        <f>S132*H132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57" t="s">
        <v>118</v>
      </c>
      <c r="AT132" s="157" t="s">
        <v>120</v>
      </c>
      <c r="AU132" s="157" t="s">
        <v>124</v>
      </c>
      <c r="AY132" s="17" t="s">
        <v>119</v>
      </c>
      <c r="BE132" s="158">
        <f>IF(N132="základná",J132,0)</f>
        <v>0</v>
      </c>
      <c r="BF132" s="158">
        <f>IF(N132="znížená",J132,0)</f>
        <v>0</v>
      </c>
      <c r="BG132" s="158">
        <f>IF(N132="zákl. prenesená",J132,0)</f>
        <v>0</v>
      </c>
      <c r="BH132" s="158">
        <f>IF(N132="zníž. prenesená",J132,0)</f>
        <v>0</v>
      </c>
      <c r="BI132" s="158">
        <f>IF(N132="nulová",J132,0)</f>
        <v>0</v>
      </c>
      <c r="BJ132" s="17" t="s">
        <v>124</v>
      </c>
      <c r="BK132" s="158">
        <f>ROUND(I132*H132,2)</f>
        <v>0</v>
      </c>
      <c r="BL132" s="17" t="s">
        <v>118</v>
      </c>
      <c r="BM132" s="157" t="s">
        <v>224</v>
      </c>
    </row>
    <row r="133" spans="1:65" s="2" customFormat="1" ht="21.75" customHeight="1">
      <c r="A133" s="32"/>
      <c r="B133" s="144"/>
      <c r="C133" s="145" t="s">
        <v>136</v>
      </c>
      <c r="D133" s="145" t="s">
        <v>120</v>
      </c>
      <c r="E133" s="146" t="s">
        <v>225</v>
      </c>
      <c r="F133" s="147" t="s">
        <v>226</v>
      </c>
      <c r="G133" s="148" t="s">
        <v>223</v>
      </c>
      <c r="H133" s="149">
        <v>490</v>
      </c>
      <c r="I133" s="150"/>
      <c r="J133" s="151">
        <f>ROUND(I133*H133,2)</f>
        <v>0</v>
      </c>
      <c r="K133" s="152"/>
      <c r="L133" s="33"/>
      <c r="M133" s="153" t="s">
        <v>1</v>
      </c>
      <c r="N133" s="154" t="s">
        <v>39</v>
      </c>
      <c r="O133" s="61"/>
      <c r="P133" s="155">
        <f>O133*H133</f>
        <v>0</v>
      </c>
      <c r="Q133" s="155">
        <v>0</v>
      </c>
      <c r="R133" s="155">
        <f>Q133*H133</f>
        <v>0</v>
      </c>
      <c r="S133" s="155">
        <v>0</v>
      </c>
      <c r="T133" s="156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7" t="s">
        <v>118</v>
      </c>
      <c r="AT133" s="157" t="s">
        <v>120</v>
      </c>
      <c r="AU133" s="157" t="s">
        <v>124</v>
      </c>
      <c r="AY133" s="17" t="s">
        <v>119</v>
      </c>
      <c r="BE133" s="158">
        <f>IF(N133="základná",J133,0)</f>
        <v>0</v>
      </c>
      <c r="BF133" s="158">
        <f>IF(N133="znížená",J133,0)</f>
        <v>0</v>
      </c>
      <c r="BG133" s="158">
        <f>IF(N133="zákl. prenesená",J133,0)</f>
        <v>0</v>
      </c>
      <c r="BH133" s="158">
        <f>IF(N133="zníž. prenesená",J133,0)</f>
        <v>0</v>
      </c>
      <c r="BI133" s="158">
        <f>IF(N133="nulová",J133,0)</f>
        <v>0</v>
      </c>
      <c r="BJ133" s="17" t="s">
        <v>124</v>
      </c>
      <c r="BK133" s="158">
        <f>ROUND(I133*H133,2)</f>
        <v>0</v>
      </c>
      <c r="BL133" s="17" t="s">
        <v>118</v>
      </c>
      <c r="BM133" s="157" t="s">
        <v>227</v>
      </c>
    </row>
    <row r="134" spans="1:65" s="2" customFormat="1" ht="33" customHeight="1">
      <c r="A134" s="32"/>
      <c r="B134" s="144"/>
      <c r="C134" s="145" t="s">
        <v>118</v>
      </c>
      <c r="D134" s="145" t="s">
        <v>120</v>
      </c>
      <c r="E134" s="146" t="s">
        <v>228</v>
      </c>
      <c r="F134" s="147" t="s">
        <v>229</v>
      </c>
      <c r="G134" s="148" t="s">
        <v>223</v>
      </c>
      <c r="H134" s="149">
        <v>456</v>
      </c>
      <c r="I134" s="150"/>
      <c r="J134" s="151">
        <f>ROUND(I134*H134,2)</f>
        <v>0</v>
      </c>
      <c r="K134" s="152"/>
      <c r="L134" s="33"/>
      <c r="M134" s="153" t="s">
        <v>1</v>
      </c>
      <c r="N134" s="154" t="s">
        <v>39</v>
      </c>
      <c r="O134" s="61"/>
      <c r="P134" s="155">
        <f>O134*H134</f>
        <v>0</v>
      </c>
      <c r="Q134" s="155">
        <v>0</v>
      </c>
      <c r="R134" s="155">
        <f>Q134*H134</f>
        <v>0</v>
      </c>
      <c r="S134" s="155">
        <v>0</v>
      </c>
      <c r="T134" s="156">
        <f>S134*H134</f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7" t="s">
        <v>118</v>
      </c>
      <c r="AT134" s="157" t="s">
        <v>120</v>
      </c>
      <c r="AU134" s="157" t="s">
        <v>124</v>
      </c>
      <c r="AY134" s="17" t="s">
        <v>119</v>
      </c>
      <c r="BE134" s="158">
        <f>IF(N134="základná",J134,0)</f>
        <v>0</v>
      </c>
      <c r="BF134" s="158">
        <f>IF(N134="znížená",J134,0)</f>
        <v>0</v>
      </c>
      <c r="BG134" s="158">
        <f>IF(N134="zákl. prenesená",J134,0)</f>
        <v>0</v>
      </c>
      <c r="BH134" s="158">
        <f>IF(N134="zníž. prenesená",J134,0)</f>
        <v>0</v>
      </c>
      <c r="BI134" s="158">
        <f>IF(N134="nulová",J134,0)</f>
        <v>0</v>
      </c>
      <c r="BJ134" s="17" t="s">
        <v>124</v>
      </c>
      <c r="BK134" s="158">
        <f>ROUND(I134*H134,2)</f>
        <v>0</v>
      </c>
      <c r="BL134" s="17" t="s">
        <v>118</v>
      </c>
      <c r="BM134" s="157" t="s">
        <v>230</v>
      </c>
    </row>
    <row r="135" spans="1:65" s="12" customFormat="1">
      <c r="B135" s="159"/>
      <c r="D135" s="160" t="s">
        <v>126</v>
      </c>
      <c r="E135" s="161" t="s">
        <v>231</v>
      </c>
      <c r="F135" s="162" t="s">
        <v>232</v>
      </c>
      <c r="H135" s="163">
        <v>456</v>
      </c>
      <c r="I135" s="164"/>
      <c r="L135" s="159"/>
      <c r="M135" s="165"/>
      <c r="N135" s="166"/>
      <c r="O135" s="166"/>
      <c r="P135" s="166"/>
      <c r="Q135" s="166"/>
      <c r="R135" s="166"/>
      <c r="S135" s="166"/>
      <c r="T135" s="167"/>
      <c r="AT135" s="161" t="s">
        <v>126</v>
      </c>
      <c r="AU135" s="161" t="s">
        <v>124</v>
      </c>
      <c r="AV135" s="12" t="s">
        <v>124</v>
      </c>
      <c r="AW135" s="12" t="s">
        <v>30</v>
      </c>
      <c r="AX135" s="12" t="s">
        <v>73</v>
      </c>
      <c r="AY135" s="161" t="s">
        <v>119</v>
      </c>
    </row>
    <row r="136" spans="1:65" s="12" customFormat="1">
      <c r="B136" s="159"/>
      <c r="D136" s="160" t="s">
        <v>126</v>
      </c>
      <c r="E136" s="161" t="s">
        <v>233</v>
      </c>
      <c r="F136" s="162" t="s">
        <v>234</v>
      </c>
      <c r="H136" s="163">
        <v>456</v>
      </c>
      <c r="I136" s="164"/>
      <c r="L136" s="159"/>
      <c r="M136" s="165"/>
      <c r="N136" s="166"/>
      <c r="O136" s="166"/>
      <c r="P136" s="166"/>
      <c r="Q136" s="166"/>
      <c r="R136" s="166"/>
      <c r="S136" s="166"/>
      <c r="T136" s="167"/>
      <c r="AT136" s="161" t="s">
        <v>126</v>
      </c>
      <c r="AU136" s="161" t="s">
        <v>124</v>
      </c>
      <c r="AV136" s="12" t="s">
        <v>124</v>
      </c>
      <c r="AW136" s="12" t="s">
        <v>30</v>
      </c>
      <c r="AX136" s="12" t="s">
        <v>81</v>
      </c>
      <c r="AY136" s="161" t="s">
        <v>119</v>
      </c>
    </row>
    <row r="137" spans="1:65" s="2" customFormat="1" ht="16.5" customHeight="1">
      <c r="A137" s="32"/>
      <c r="B137" s="144"/>
      <c r="C137" s="180" t="s">
        <v>145</v>
      </c>
      <c r="D137" s="180" t="s">
        <v>235</v>
      </c>
      <c r="E137" s="181" t="s">
        <v>236</v>
      </c>
      <c r="F137" s="182" t="s">
        <v>237</v>
      </c>
      <c r="G137" s="183" t="s">
        <v>238</v>
      </c>
      <c r="H137" s="184">
        <v>501.6</v>
      </c>
      <c r="I137" s="185"/>
      <c r="J137" s="186">
        <f>ROUND(I137*H137,2)</f>
        <v>0</v>
      </c>
      <c r="K137" s="187"/>
      <c r="L137" s="188"/>
      <c r="M137" s="189" t="s">
        <v>1</v>
      </c>
      <c r="N137" s="190" t="s">
        <v>39</v>
      </c>
      <c r="O137" s="61"/>
      <c r="P137" s="155">
        <f>O137*H137</f>
        <v>0</v>
      </c>
      <c r="Q137" s="155">
        <v>3.5E-4</v>
      </c>
      <c r="R137" s="155">
        <f>Q137*H137</f>
        <v>0.17555999999999999</v>
      </c>
      <c r="S137" s="155">
        <v>0</v>
      </c>
      <c r="T137" s="156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57" t="s">
        <v>160</v>
      </c>
      <c r="AT137" s="157" t="s">
        <v>235</v>
      </c>
      <c r="AU137" s="157" t="s">
        <v>124</v>
      </c>
      <c r="AY137" s="17" t="s">
        <v>119</v>
      </c>
      <c r="BE137" s="158">
        <f>IF(N137="základná",J137,0)</f>
        <v>0</v>
      </c>
      <c r="BF137" s="158">
        <f>IF(N137="znížená",J137,0)</f>
        <v>0</v>
      </c>
      <c r="BG137" s="158">
        <f>IF(N137="zákl. prenesená",J137,0)</f>
        <v>0</v>
      </c>
      <c r="BH137" s="158">
        <f>IF(N137="zníž. prenesená",J137,0)</f>
        <v>0</v>
      </c>
      <c r="BI137" s="158">
        <f>IF(N137="nulová",J137,0)</f>
        <v>0</v>
      </c>
      <c r="BJ137" s="17" t="s">
        <v>124</v>
      </c>
      <c r="BK137" s="158">
        <f>ROUND(I137*H137,2)</f>
        <v>0</v>
      </c>
      <c r="BL137" s="17" t="s">
        <v>118</v>
      </c>
      <c r="BM137" s="157" t="s">
        <v>239</v>
      </c>
    </row>
    <row r="138" spans="1:65" s="2" customFormat="1" ht="16.5" customHeight="1">
      <c r="A138" s="32"/>
      <c r="B138" s="144"/>
      <c r="C138" s="145" t="s">
        <v>149</v>
      </c>
      <c r="D138" s="145" t="s">
        <v>120</v>
      </c>
      <c r="E138" s="146" t="s">
        <v>240</v>
      </c>
      <c r="F138" s="147" t="s">
        <v>241</v>
      </c>
      <c r="G138" s="148" t="s">
        <v>223</v>
      </c>
      <c r="H138" s="149">
        <v>456</v>
      </c>
      <c r="I138" s="150"/>
      <c r="J138" s="151">
        <f>ROUND(I138*H138,2)</f>
        <v>0</v>
      </c>
      <c r="K138" s="152"/>
      <c r="L138" s="33"/>
      <c r="M138" s="153" t="s">
        <v>1</v>
      </c>
      <c r="N138" s="154" t="s">
        <v>39</v>
      </c>
      <c r="O138" s="61"/>
      <c r="P138" s="155">
        <f>O138*H138</f>
        <v>0</v>
      </c>
      <c r="Q138" s="155">
        <v>6.4000000000000005E-4</v>
      </c>
      <c r="R138" s="155">
        <f>Q138*H138</f>
        <v>0.29184000000000004</v>
      </c>
      <c r="S138" s="155">
        <v>0</v>
      </c>
      <c r="T138" s="156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7" t="s">
        <v>118</v>
      </c>
      <c r="AT138" s="157" t="s">
        <v>120</v>
      </c>
      <c r="AU138" s="157" t="s">
        <v>124</v>
      </c>
      <c r="AY138" s="17" t="s">
        <v>119</v>
      </c>
      <c r="BE138" s="158">
        <f>IF(N138="základná",J138,0)</f>
        <v>0</v>
      </c>
      <c r="BF138" s="158">
        <f>IF(N138="znížená",J138,0)</f>
        <v>0</v>
      </c>
      <c r="BG138" s="158">
        <f>IF(N138="zákl. prenesená",J138,0)</f>
        <v>0</v>
      </c>
      <c r="BH138" s="158">
        <f>IF(N138="zníž. prenesená",J138,0)</f>
        <v>0</v>
      </c>
      <c r="BI138" s="158">
        <f>IF(N138="nulová",J138,0)</f>
        <v>0</v>
      </c>
      <c r="BJ138" s="17" t="s">
        <v>124</v>
      </c>
      <c r="BK138" s="158">
        <f>ROUND(I138*H138,2)</f>
        <v>0</v>
      </c>
      <c r="BL138" s="17" t="s">
        <v>118</v>
      </c>
      <c r="BM138" s="157" t="s">
        <v>242</v>
      </c>
    </row>
    <row r="139" spans="1:65" s="2" customFormat="1" ht="16.5" customHeight="1">
      <c r="A139" s="32"/>
      <c r="B139" s="144"/>
      <c r="C139" s="180" t="s">
        <v>155</v>
      </c>
      <c r="D139" s="180" t="s">
        <v>235</v>
      </c>
      <c r="E139" s="181" t="s">
        <v>243</v>
      </c>
      <c r="F139" s="182" t="s">
        <v>244</v>
      </c>
      <c r="G139" s="183" t="s">
        <v>245</v>
      </c>
      <c r="H139" s="184">
        <v>13.68</v>
      </c>
      <c r="I139" s="185"/>
      <c r="J139" s="186">
        <f>ROUND(I139*H139,2)</f>
        <v>0</v>
      </c>
      <c r="K139" s="187"/>
      <c r="L139" s="188"/>
      <c r="M139" s="189" t="s">
        <v>1</v>
      </c>
      <c r="N139" s="190" t="s">
        <v>39</v>
      </c>
      <c r="O139" s="61"/>
      <c r="P139" s="155">
        <f>O139*H139</f>
        <v>0</v>
      </c>
      <c r="Q139" s="155">
        <v>1E-3</v>
      </c>
      <c r="R139" s="155">
        <f>Q139*H139</f>
        <v>1.3679999999999999E-2</v>
      </c>
      <c r="S139" s="155">
        <v>0</v>
      </c>
      <c r="T139" s="156">
        <f>S139*H139</f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57" t="s">
        <v>160</v>
      </c>
      <c r="AT139" s="157" t="s">
        <v>235</v>
      </c>
      <c r="AU139" s="157" t="s">
        <v>124</v>
      </c>
      <c r="AY139" s="17" t="s">
        <v>119</v>
      </c>
      <c r="BE139" s="158">
        <f>IF(N139="základná",J139,0)</f>
        <v>0</v>
      </c>
      <c r="BF139" s="158">
        <f>IF(N139="znížená",J139,0)</f>
        <v>0</v>
      </c>
      <c r="BG139" s="158">
        <f>IF(N139="zákl. prenesená",J139,0)</f>
        <v>0</v>
      </c>
      <c r="BH139" s="158">
        <f>IF(N139="zníž. prenesená",J139,0)</f>
        <v>0</v>
      </c>
      <c r="BI139" s="158">
        <f>IF(N139="nulová",J139,0)</f>
        <v>0</v>
      </c>
      <c r="BJ139" s="17" t="s">
        <v>124</v>
      </c>
      <c r="BK139" s="158">
        <f>ROUND(I139*H139,2)</f>
        <v>0</v>
      </c>
      <c r="BL139" s="17" t="s">
        <v>118</v>
      </c>
      <c r="BM139" s="157" t="s">
        <v>246</v>
      </c>
    </row>
    <row r="140" spans="1:65" s="12" customFormat="1">
      <c r="B140" s="159"/>
      <c r="D140" s="160" t="s">
        <v>126</v>
      </c>
      <c r="E140" s="161" t="s">
        <v>247</v>
      </c>
      <c r="F140" s="162" t="s">
        <v>248</v>
      </c>
      <c r="H140" s="163">
        <v>13.68</v>
      </c>
      <c r="I140" s="164"/>
      <c r="L140" s="159"/>
      <c r="M140" s="165"/>
      <c r="N140" s="166"/>
      <c r="O140" s="166"/>
      <c r="P140" s="166"/>
      <c r="Q140" s="166"/>
      <c r="R140" s="166"/>
      <c r="S140" s="166"/>
      <c r="T140" s="167"/>
      <c r="AT140" s="161" t="s">
        <v>126</v>
      </c>
      <c r="AU140" s="161" t="s">
        <v>124</v>
      </c>
      <c r="AV140" s="12" t="s">
        <v>124</v>
      </c>
      <c r="AW140" s="12" t="s">
        <v>30</v>
      </c>
      <c r="AX140" s="12" t="s">
        <v>73</v>
      </c>
      <c r="AY140" s="161" t="s">
        <v>119</v>
      </c>
    </row>
    <row r="141" spans="1:65" s="12" customFormat="1">
      <c r="B141" s="159"/>
      <c r="D141" s="160" t="s">
        <v>126</v>
      </c>
      <c r="E141" s="161" t="s">
        <v>249</v>
      </c>
      <c r="F141" s="162" t="s">
        <v>250</v>
      </c>
      <c r="H141" s="163">
        <v>13.68</v>
      </c>
      <c r="I141" s="164"/>
      <c r="L141" s="159"/>
      <c r="M141" s="165"/>
      <c r="N141" s="166"/>
      <c r="O141" s="166"/>
      <c r="P141" s="166"/>
      <c r="Q141" s="166"/>
      <c r="R141" s="166"/>
      <c r="S141" s="166"/>
      <c r="T141" s="167"/>
      <c r="AT141" s="161" t="s">
        <v>126</v>
      </c>
      <c r="AU141" s="161" t="s">
        <v>124</v>
      </c>
      <c r="AV141" s="12" t="s">
        <v>124</v>
      </c>
      <c r="AW141" s="12" t="s">
        <v>30</v>
      </c>
      <c r="AX141" s="12" t="s">
        <v>81</v>
      </c>
      <c r="AY141" s="161" t="s">
        <v>119</v>
      </c>
    </row>
    <row r="142" spans="1:65" s="2" customFormat="1" ht="16.5" customHeight="1">
      <c r="A142" s="32"/>
      <c r="B142" s="144"/>
      <c r="C142" s="145" t="s">
        <v>160</v>
      </c>
      <c r="D142" s="145" t="s">
        <v>120</v>
      </c>
      <c r="E142" s="146" t="s">
        <v>251</v>
      </c>
      <c r="F142" s="147" t="s">
        <v>252</v>
      </c>
      <c r="G142" s="148" t="s">
        <v>223</v>
      </c>
      <c r="H142" s="149">
        <v>456</v>
      </c>
      <c r="I142" s="150"/>
      <c r="J142" s="151">
        <f>ROUND(I142*H142,2)</f>
        <v>0</v>
      </c>
      <c r="K142" s="152"/>
      <c r="L142" s="33"/>
      <c r="M142" s="153" t="s">
        <v>1</v>
      </c>
      <c r="N142" s="154" t="s">
        <v>39</v>
      </c>
      <c r="O142" s="61"/>
      <c r="P142" s="155">
        <f>O142*H142</f>
        <v>0</v>
      </c>
      <c r="Q142" s="155">
        <v>0</v>
      </c>
      <c r="R142" s="155">
        <f>Q142*H142</f>
        <v>0</v>
      </c>
      <c r="S142" s="155">
        <v>0</v>
      </c>
      <c r="T142" s="156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57" t="s">
        <v>118</v>
      </c>
      <c r="AT142" s="157" t="s">
        <v>120</v>
      </c>
      <c r="AU142" s="157" t="s">
        <v>124</v>
      </c>
      <c r="AY142" s="17" t="s">
        <v>119</v>
      </c>
      <c r="BE142" s="158">
        <f>IF(N142="základná",J142,0)</f>
        <v>0</v>
      </c>
      <c r="BF142" s="158">
        <f>IF(N142="znížená",J142,0)</f>
        <v>0</v>
      </c>
      <c r="BG142" s="158">
        <f>IF(N142="zákl. prenesená",J142,0)</f>
        <v>0</v>
      </c>
      <c r="BH142" s="158">
        <f>IF(N142="zníž. prenesená",J142,0)</f>
        <v>0</v>
      </c>
      <c r="BI142" s="158">
        <f>IF(N142="nulová",J142,0)</f>
        <v>0</v>
      </c>
      <c r="BJ142" s="17" t="s">
        <v>124</v>
      </c>
      <c r="BK142" s="158">
        <f>ROUND(I142*H142,2)</f>
        <v>0</v>
      </c>
      <c r="BL142" s="17" t="s">
        <v>118</v>
      </c>
      <c r="BM142" s="157" t="s">
        <v>253</v>
      </c>
    </row>
    <row r="143" spans="1:65" s="11" customFormat="1" ht="22.95" customHeight="1">
      <c r="B143" s="133"/>
      <c r="D143" s="134" t="s">
        <v>72</v>
      </c>
      <c r="E143" s="178" t="s">
        <v>124</v>
      </c>
      <c r="F143" s="178" t="s">
        <v>254</v>
      </c>
      <c r="I143" s="136"/>
      <c r="J143" s="179">
        <f>BK143</f>
        <v>0</v>
      </c>
      <c r="L143" s="133"/>
      <c r="M143" s="138"/>
      <c r="N143" s="139"/>
      <c r="O143" s="139"/>
      <c r="P143" s="140">
        <f>SUM(P144:P149)</f>
        <v>0</v>
      </c>
      <c r="Q143" s="139"/>
      <c r="R143" s="140">
        <f>SUM(R144:R149)</f>
        <v>11.219340000000001</v>
      </c>
      <c r="S143" s="139"/>
      <c r="T143" s="141">
        <f>SUM(T144:T149)</f>
        <v>0</v>
      </c>
      <c r="AR143" s="134" t="s">
        <v>81</v>
      </c>
      <c r="AT143" s="142" t="s">
        <v>72</v>
      </c>
      <c r="AU143" s="142" t="s">
        <v>81</v>
      </c>
      <c r="AY143" s="134" t="s">
        <v>119</v>
      </c>
      <c r="BK143" s="143">
        <f>SUM(BK144:BK149)</f>
        <v>0</v>
      </c>
    </row>
    <row r="144" spans="1:65" s="2" customFormat="1" ht="24.15" customHeight="1">
      <c r="A144" s="32"/>
      <c r="B144" s="144"/>
      <c r="C144" s="145" t="s">
        <v>166</v>
      </c>
      <c r="D144" s="145" t="s">
        <v>120</v>
      </c>
      <c r="E144" s="146" t="s">
        <v>255</v>
      </c>
      <c r="F144" s="147" t="s">
        <v>256</v>
      </c>
      <c r="G144" s="148" t="s">
        <v>218</v>
      </c>
      <c r="H144" s="149">
        <v>2.5</v>
      </c>
      <c r="I144" s="150"/>
      <c r="J144" s="151">
        <f>ROUND(I144*H144,2)</f>
        <v>0</v>
      </c>
      <c r="K144" s="152"/>
      <c r="L144" s="33"/>
      <c r="M144" s="153" t="s">
        <v>1</v>
      </c>
      <c r="N144" s="154" t="s">
        <v>39</v>
      </c>
      <c r="O144" s="61"/>
      <c r="P144" s="155">
        <f>O144*H144</f>
        <v>0</v>
      </c>
      <c r="Q144" s="155">
        <v>2.4974400000000001</v>
      </c>
      <c r="R144" s="155">
        <f>Q144*H144</f>
        <v>6.2436000000000007</v>
      </c>
      <c r="S144" s="155">
        <v>0</v>
      </c>
      <c r="T144" s="156">
        <f>S144*H144</f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57" t="s">
        <v>118</v>
      </c>
      <c r="AT144" s="157" t="s">
        <v>120</v>
      </c>
      <c r="AU144" s="157" t="s">
        <v>124</v>
      </c>
      <c r="AY144" s="17" t="s">
        <v>119</v>
      </c>
      <c r="BE144" s="158">
        <f>IF(N144="základná",J144,0)</f>
        <v>0</v>
      </c>
      <c r="BF144" s="158">
        <f>IF(N144="znížená",J144,0)</f>
        <v>0</v>
      </c>
      <c r="BG144" s="158">
        <f>IF(N144="zákl. prenesená",J144,0)</f>
        <v>0</v>
      </c>
      <c r="BH144" s="158">
        <f>IF(N144="zníž. prenesená",J144,0)</f>
        <v>0</v>
      </c>
      <c r="BI144" s="158">
        <f>IF(N144="nulová",J144,0)</f>
        <v>0</v>
      </c>
      <c r="BJ144" s="17" t="s">
        <v>124</v>
      </c>
      <c r="BK144" s="158">
        <f>ROUND(I144*H144,2)</f>
        <v>0</v>
      </c>
      <c r="BL144" s="17" t="s">
        <v>118</v>
      </c>
      <c r="BM144" s="157" t="s">
        <v>257</v>
      </c>
    </row>
    <row r="145" spans="1:65" s="12" customFormat="1">
      <c r="B145" s="159"/>
      <c r="D145" s="160" t="s">
        <v>126</v>
      </c>
      <c r="E145" s="161" t="s">
        <v>258</v>
      </c>
      <c r="F145" s="162" t="s">
        <v>259</v>
      </c>
      <c r="H145" s="163">
        <v>2.5</v>
      </c>
      <c r="I145" s="164"/>
      <c r="L145" s="159"/>
      <c r="M145" s="165"/>
      <c r="N145" s="166"/>
      <c r="O145" s="166"/>
      <c r="P145" s="166"/>
      <c r="Q145" s="166"/>
      <c r="R145" s="166"/>
      <c r="S145" s="166"/>
      <c r="T145" s="167"/>
      <c r="AT145" s="161" t="s">
        <v>126</v>
      </c>
      <c r="AU145" s="161" t="s">
        <v>124</v>
      </c>
      <c r="AV145" s="12" t="s">
        <v>124</v>
      </c>
      <c r="AW145" s="12" t="s">
        <v>30</v>
      </c>
      <c r="AX145" s="12" t="s">
        <v>73</v>
      </c>
      <c r="AY145" s="161" t="s">
        <v>119</v>
      </c>
    </row>
    <row r="146" spans="1:65" s="12" customFormat="1">
      <c r="B146" s="159"/>
      <c r="D146" s="160" t="s">
        <v>126</v>
      </c>
      <c r="E146" s="161" t="s">
        <v>260</v>
      </c>
      <c r="F146" s="162" t="s">
        <v>261</v>
      </c>
      <c r="H146" s="163">
        <v>2.5</v>
      </c>
      <c r="I146" s="164"/>
      <c r="L146" s="159"/>
      <c r="M146" s="165"/>
      <c r="N146" s="166"/>
      <c r="O146" s="166"/>
      <c r="P146" s="166"/>
      <c r="Q146" s="166"/>
      <c r="R146" s="166"/>
      <c r="S146" s="166"/>
      <c r="T146" s="167"/>
      <c r="AT146" s="161" t="s">
        <v>126</v>
      </c>
      <c r="AU146" s="161" t="s">
        <v>124</v>
      </c>
      <c r="AV146" s="12" t="s">
        <v>124</v>
      </c>
      <c r="AW146" s="12" t="s">
        <v>30</v>
      </c>
      <c r="AX146" s="12" t="s">
        <v>81</v>
      </c>
      <c r="AY146" s="161" t="s">
        <v>119</v>
      </c>
    </row>
    <row r="147" spans="1:65" s="2" customFormat="1" ht="24.15" customHeight="1">
      <c r="A147" s="32"/>
      <c r="B147" s="144"/>
      <c r="C147" s="145" t="s">
        <v>170</v>
      </c>
      <c r="D147" s="145" t="s">
        <v>120</v>
      </c>
      <c r="E147" s="146" t="s">
        <v>262</v>
      </c>
      <c r="F147" s="147" t="s">
        <v>263</v>
      </c>
      <c r="G147" s="148" t="s">
        <v>218</v>
      </c>
      <c r="H147" s="149">
        <v>2</v>
      </c>
      <c r="I147" s="150"/>
      <c r="J147" s="151">
        <f>ROUND(I147*H147,2)</f>
        <v>0</v>
      </c>
      <c r="K147" s="152"/>
      <c r="L147" s="33"/>
      <c r="M147" s="153" t="s">
        <v>1</v>
      </c>
      <c r="N147" s="154" t="s">
        <v>39</v>
      </c>
      <c r="O147" s="61"/>
      <c r="P147" s="155">
        <f>O147*H147</f>
        <v>0</v>
      </c>
      <c r="Q147" s="155">
        <v>2.48787</v>
      </c>
      <c r="R147" s="155">
        <f>Q147*H147</f>
        <v>4.9757400000000001</v>
      </c>
      <c r="S147" s="155">
        <v>0</v>
      </c>
      <c r="T147" s="156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57" t="s">
        <v>118</v>
      </c>
      <c r="AT147" s="157" t="s">
        <v>120</v>
      </c>
      <c r="AU147" s="157" t="s">
        <v>124</v>
      </c>
      <c r="AY147" s="17" t="s">
        <v>119</v>
      </c>
      <c r="BE147" s="158">
        <f>IF(N147="základná",J147,0)</f>
        <v>0</v>
      </c>
      <c r="BF147" s="158">
        <f>IF(N147="znížená",J147,0)</f>
        <v>0</v>
      </c>
      <c r="BG147" s="158">
        <f>IF(N147="zákl. prenesená",J147,0)</f>
        <v>0</v>
      </c>
      <c r="BH147" s="158">
        <f>IF(N147="zníž. prenesená",J147,0)</f>
        <v>0</v>
      </c>
      <c r="BI147" s="158">
        <f>IF(N147="nulová",J147,0)</f>
        <v>0</v>
      </c>
      <c r="BJ147" s="17" t="s">
        <v>124</v>
      </c>
      <c r="BK147" s="158">
        <f>ROUND(I147*H147,2)</f>
        <v>0</v>
      </c>
      <c r="BL147" s="17" t="s">
        <v>118</v>
      </c>
      <c r="BM147" s="157" t="s">
        <v>264</v>
      </c>
    </row>
    <row r="148" spans="1:65" s="12" customFormat="1">
      <c r="B148" s="159"/>
      <c r="D148" s="160" t="s">
        <v>126</v>
      </c>
      <c r="E148" s="161" t="s">
        <v>265</v>
      </c>
      <c r="F148" s="162" t="s">
        <v>266</v>
      </c>
      <c r="H148" s="163">
        <v>2</v>
      </c>
      <c r="I148" s="164"/>
      <c r="L148" s="159"/>
      <c r="M148" s="165"/>
      <c r="N148" s="166"/>
      <c r="O148" s="166"/>
      <c r="P148" s="166"/>
      <c r="Q148" s="166"/>
      <c r="R148" s="166"/>
      <c r="S148" s="166"/>
      <c r="T148" s="167"/>
      <c r="AT148" s="161" t="s">
        <v>126</v>
      </c>
      <c r="AU148" s="161" t="s">
        <v>124</v>
      </c>
      <c r="AV148" s="12" t="s">
        <v>124</v>
      </c>
      <c r="AW148" s="12" t="s">
        <v>30</v>
      </c>
      <c r="AX148" s="12" t="s">
        <v>73</v>
      </c>
      <c r="AY148" s="161" t="s">
        <v>119</v>
      </c>
    </row>
    <row r="149" spans="1:65" s="12" customFormat="1">
      <c r="B149" s="159"/>
      <c r="D149" s="160" t="s">
        <v>126</v>
      </c>
      <c r="E149" s="161" t="s">
        <v>267</v>
      </c>
      <c r="F149" s="162" t="s">
        <v>268</v>
      </c>
      <c r="H149" s="163">
        <v>2</v>
      </c>
      <c r="I149" s="164"/>
      <c r="L149" s="159"/>
      <c r="M149" s="165"/>
      <c r="N149" s="166"/>
      <c r="O149" s="166"/>
      <c r="P149" s="166"/>
      <c r="Q149" s="166"/>
      <c r="R149" s="166"/>
      <c r="S149" s="166"/>
      <c r="T149" s="167"/>
      <c r="AT149" s="161" t="s">
        <v>126</v>
      </c>
      <c r="AU149" s="161" t="s">
        <v>124</v>
      </c>
      <c r="AV149" s="12" t="s">
        <v>124</v>
      </c>
      <c r="AW149" s="12" t="s">
        <v>30</v>
      </c>
      <c r="AX149" s="12" t="s">
        <v>81</v>
      </c>
      <c r="AY149" s="161" t="s">
        <v>119</v>
      </c>
    </row>
    <row r="150" spans="1:65" s="11" customFormat="1" ht="22.95" customHeight="1">
      <c r="B150" s="133"/>
      <c r="D150" s="134" t="s">
        <v>72</v>
      </c>
      <c r="E150" s="178" t="s">
        <v>136</v>
      </c>
      <c r="F150" s="178" t="s">
        <v>269</v>
      </c>
      <c r="I150" s="136"/>
      <c r="J150" s="179">
        <f>BK150</f>
        <v>0</v>
      </c>
      <c r="L150" s="133"/>
      <c r="M150" s="138"/>
      <c r="N150" s="139"/>
      <c r="O150" s="139"/>
      <c r="P150" s="140">
        <f>SUM(P151:P156)</f>
        <v>0</v>
      </c>
      <c r="Q150" s="139"/>
      <c r="R150" s="140">
        <f>SUM(R151:R156)</f>
        <v>5.1648168000000005</v>
      </c>
      <c r="S150" s="139"/>
      <c r="T150" s="141">
        <f>SUM(T151:T156)</f>
        <v>0</v>
      </c>
      <c r="AR150" s="134" t="s">
        <v>81</v>
      </c>
      <c r="AT150" s="142" t="s">
        <v>72</v>
      </c>
      <c r="AU150" s="142" t="s">
        <v>81</v>
      </c>
      <c r="AY150" s="134" t="s">
        <v>119</v>
      </c>
      <c r="BK150" s="143">
        <f>SUM(BK151:BK156)</f>
        <v>0</v>
      </c>
    </row>
    <row r="151" spans="1:65" s="2" customFormat="1" ht="24.15" customHeight="1">
      <c r="A151" s="32"/>
      <c r="B151" s="144"/>
      <c r="C151" s="145" t="s">
        <v>174</v>
      </c>
      <c r="D151" s="145" t="s">
        <v>120</v>
      </c>
      <c r="E151" s="146" t="s">
        <v>270</v>
      </c>
      <c r="F151" s="147" t="s">
        <v>271</v>
      </c>
      <c r="G151" s="148" t="s">
        <v>272</v>
      </c>
      <c r="H151" s="149">
        <v>154.96</v>
      </c>
      <c r="I151" s="150"/>
      <c r="J151" s="151">
        <f>ROUND(I151*H151,2)</f>
        <v>0</v>
      </c>
      <c r="K151" s="152"/>
      <c r="L151" s="33"/>
      <c r="M151" s="153" t="s">
        <v>1</v>
      </c>
      <c r="N151" s="154" t="s">
        <v>39</v>
      </c>
      <c r="O151" s="61"/>
      <c r="P151" s="155">
        <f>O151*H151</f>
        <v>0</v>
      </c>
      <c r="Q151" s="155">
        <v>3.3E-4</v>
      </c>
      <c r="R151" s="155">
        <f>Q151*H151</f>
        <v>5.1136800000000003E-2</v>
      </c>
      <c r="S151" s="155">
        <v>0</v>
      </c>
      <c r="T151" s="156">
        <f>S151*H151</f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57" t="s">
        <v>118</v>
      </c>
      <c r="AT151" s="157" t="s">
        <v>120</v>
      </c>
      <c r="AU151" s="157" t="s">
        <v>124</v>
      </c>
      <c r="AY151" s="17" t="s">
        <v>119</v>
      </c>
      <c r="BE151" s="158">
        <f>IF(N151="základná",J151,0)</f>
        <v>0</v>
      </c>
      <c r="BF151" s="158">
        <f>IF(N151="znížená",J151,0)</f>
        <v>0</v>
      </c>
      <c r="BG151" s="158">
        <f>IF(N151="zákl. prenesená",J151,0)</f>
        <v>0</v>
      </c>
      <c r="BH151" s="158">
        <f>IF(N151="zníž. prenesená",J151,0)</f>
        <v>0</v>
      </c>
      <c r="BI151" s="158">
        <f>IF(N151="nulová",J151,0)</f>
        <v>0</v>
      </c>
      <c r="BJ151" s="17" t="s">
        <v>124</v>
      </c>
      <c r="BK151" s="158">
        <f>ROUND(I151*H151,2)</f>
        <v>0</v>
      </c>
      <c r="BL151" s="17" t="s">
        <v>118</v>
      </c>
      <c r="BM151" s="157" t="s">
        <v>273</v>
      </c>
    </row>
    <row r="152" spans="1:65" s="12" customFormat="1">
      <c r="B152" s="159"/>
      <c r="D152" s="160" t="s">
        <v>126</v>
      </c>
      <c r="E152" s="161" t="s">
        <v>274</v>
      </c>
      <c r="F152" s="162" t="s">
        <v>275</v>
      </c>
      <c r="H152" s="163">
        <v>154.96</v>
      </c>
      <c r="I152" s="164"/>
      <c r="L152" s="159"/>
      <c r="M152" s="165"/>
      <c r="N152" s="166"/>
      <c r="O152" s="166"/>
      <c r="P152" s="166"/>
      <c r="Q152" s="166"/>
      <c r="R152" s="166"/>
      <c r="S152" s="166"/>
      <c r="T152" s="167"/>
      <c r="AT152" s="161" t="s">
        <v>126</v>
      </c>
      <c r="AU152" s="161" t="s">
        <v>124</v>
      </c>
      <c r="AV152" s="12" t="s">
        <v>124</v>
      </c>
      <c r="AW152" s="12" t="s">
        <v>30</v>
      </c>
      <c r="AX152" s="12" t="s">
        <v>73</v>
      </c>
      <c r="AY152" s="161" t="s">
        <v>119</v>
      </c>
    </row>
    <row r="153" spans="1:65" s="12" customFormat="1">
      <c r="B153" s="159"/>
      <c r="D153" s="160" t="s">
        <v>126</v>
      </c>
      <c r="E153" s="161" t="s">
        <v>276</v>
      </c>
      <c r="F153" s="162" t="s">
        <v>277</v>
      </c>
      <c r="H153" s="163">
        <v>154.96</v>
      </c>
      <c r="I153" s="164"/>
      <c r="L153" s="159"/>
      <c r="M153" s="165"/>
      <c r="N153" s="166"/>
      <c r="O153" s="166"/>
      <c r="P153" s="166"/>
      <c r="Q153" s="166"/>
      <c r="R153" s="166"/>
      <c r="S153" s="166"/>
      <c r="T153" s="167"/>
      <c r="AT153" s="161" t="s">
        <v>126</v>
      </c>
      <c r="AU153" s="161" t="s">
        <v>124</v>
      </c>
      <c r="AV153" s="12" t="s">
        <v>124</v>
      </c>
      <c r="AW153" s="12" t="s">
        <v>30</v>
      </c>
      <c r="AX153" s="12" t="s">
        <v>81</v>
      </c>
      <c r="AY153" s="161" t="s">
        <v>119</v>
      </c>
    </row>
    <row r="154" spans="1:65" s="2" customFormat="1" ht="16.5" customHeight="1">
      <c r="A154" s="32"/>
      <c r="B154" s="144"/>
      <c r="C154" s="180" t="s">
        <v>178</v>
      </c>
      <c r="D154" s="180" t="s">
        <v>235</v>
      </c>
      <c r="E154" s="181" t="s">
        <v>278</v>
      </c>
      <c r="F154" s="182" t="s">
        <v>279</v>
      </c>
      <c r="G154" s="183" t="s">
        <v>235</v>
      </c>
      <c r="H154" s="184">
        <v>154.96</v>
      </c>
      <c r="I154" s="185"/>
      <c r="J154" s="186">
        <f>ROUND(I154*H154,2)</f>
        <v>0</v>
      </c>
      <c r="K154" s="187"/>
      <c r="L154" s="188"/>
      <c r="M154" s="189" t="s">
        <v>1</v>
      </c>
      <c r="N154" s="190" t="s">
        <v>39</v>
      </c>
      <c r="O154" s="61"/>
      <c r="P154" s="155">
        <f>O154*H154</f>
        <v>0</v>
      </c>
      <c r="Q154" s="155">
        <v>3.3000000000000002E-2</v>
      </c>
      <c r="R154" s="155">
        <f>Q154*H154</f>
        <v>5.1136800000000004</v>
      </c>
      <c r="S154" s="155">
        <v>0</v>
      </c>
      <c r="T154" s="156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7" t="s">
        <v>160</v>
      </c>
      <c r="AT154" s="157" t="s">
        <v>235</v>
      </c>
      <c r="AU154" s="157" t="s">
        <v>124</v>
      </c>
      <c r="AY154" s="17" t="s">
        <v>119</v>
      </c>
      <c r="BE154" s="158">
        <f>IF(N154="základná",J154,0)</f>
        <v>0</v>
      </c>
      <c r="BF154" s="158">
        <f>IF(N154="znížená",J154,0)</f>
        <v>0</v>
      </c>
      <c r="BG154" s="158">
        <f>IF(N154="zákl. prenesená",J154,0)</f>
        <v>0</v>
      </c>
      <c r="BH154" s="158">
        <f>IF(N154="zníž. prenesená",J154,0)</f>
        <v>0</v>
      </c>
      <c r="BI154" s="158">
        <f>IF(N154="nulová",J154,0)</f>
        <v>0</v>
      </c>
      <c r="BJ154" s="17" t="s">
        <v>124</v>
      </c>
      <c r="BK154" s="158">
        <f>ROUND(I154*H154,2)</f>
        <v>0</v>
      </c>
      <c r="BL154" s="17" t="s">
        <v>118</v>
      </c>
      <c r="BM154" s="157" t="s">
        <v>280</v>
      </c>
    </row>
    <row r="155" spans="1:65" s="12" customFormat="1">
      <c r="B155" s="159"/>
      <c r="D155" s="160" t="s">
        <v>126</v>
      </c>
      <c r="E155" s="161" t="s">
        <v>281</v>
      </c>
      <c r="F155" s="162" t="s">
        <v>282</v>
      </c>
      <c r="H155" s="163">
        <v>154.96</v>
      </c>
      <c r="I155" s="164"/>
      <c r="L155" s="159"/>
      <c r="M155" s="165"/>
      <c r="N155" s="166"/>
      <c r="O155" s="166"/>
      <c r="P155" s="166"/>
      <c r="Q155" s="166"/>
      <c r="R155" s="166"/>
      <c r="S155" s="166"/>
      <c r="T155" s="167"/>
      <c r="AT155" s="161" t="s">
        <v>126</v>
      </c>
      <c r="AU155" s="161" t="s">
        <v>124</v>
      </c>
      <c r="AV155" s="12" t="s">
        <v>124</v>
      </c>
      <c r="AW155" s="12" t="s">
        <v>30</v>
      </c>
      <c r="AX155" s="12" t="s">
        <v>73</v>
      </c>
      <c r="AY155" s="161" t="s">
        <v>119</v>
      </c>
    </row>
    <row r="156" spans="1:65" s="12" customFormat="1">
      <c r="B156" s="159"/>
      <c r="D156" s="160" t="s">
        <v>126</v>
      </c>
      <c r="E156" s="161" t="s">
        <v>283</v>
      </c>
      <c r="F156" s="162" t="s">
        <v>284</v>
      </c>
      <c r="H156" s="163">
        <v>154.96</v>
      </c>
      <c r="I156" s="164"/>
      <c r="L156" s="159"/>
      <c r="M156" s="165"/>
      <c r="N156" s="166"/>
      <c r="O156" s="166"/>
      <c r="P156" s="166"/>
      <c r="Q156" s="166"/>
      <c r="R156" s="166"/>
      <c r="S156" s="166"/>
      <c r="T156" s="167"/>
      <c r="AT156" s="161" t="s">
        <v>126</v>
      </c>
      <c r="AU156" s="161" t="s">
        <v>124</v>
      </c>
      <c r="AV156" s="12" t="s">
        <v>124</v>
      </c>
      <c r="AW156" s="12" t="s">
        <v>30</v>
      </c>
      <c r="AX156" s="12" t="s">
        <v>81</v>
      </c>
      <c r="AY156" s="161" t="s">
        <v>119</v>
      </c>
    </row>
    <row r="157" spans="1:65" s="11" customFormat="1" ht="22.95" customHeight="1">
      <c r="B157" s="133"/>
      <c r="D157" s="134" t="s">
        <v>72</v>
      </c>
      <c r="E157" s="178" t="s">
        <v>118</v>
      </c>
      <c r="F157" s="178" t="s">
        <v>285</v>
      </c>
      <c r="I157" s="136"/>
      <c r="J157" s="179">
        <f>BK157</f>
        <v>0</v>
      </c>
      <c r="L157" s="133"/>
      <c r="M157" s="138"/>
      <c r="N157" s="139"/>
      <c r="O157" s="139"/>
      <c r="P157" s="140">
        <f>SUM(P158:P162)</f>
        <v>0</v>
      </c>
      <c r="Q157" s="139"/>
      <c r="R157" s="140">
        <f>SUM(R158:R162)</f>
        <v>168.1146</v>
      </c>
      <c r="S157" s="139"/>
      <c r="T157" s="141">
        <f>SUM(T158:T162)</f>
        <v>0</v>
      </c>
      <c r="AR157" s="134" t="s">
        <v>81</v>
      </c>
      <c r="AT157" s="142" t="s">
        <v>72</v>
      </c>
      <c r="AU157" s="142" t="s">
        <v>81</v>
      </c>
      <c r="AY157" s="134" t="s">
        <v>119</v>
      </c>
      <c r="BK157" s="143">
        <f>SUM(BK158:BK162)</f>
        <v>0</v>
      </c>
    </row>
    <row r="158" spans="1:65" s="2" customFormat="1" ht="33" customHeight="1">
      <c r="A158" s="32"/>
      <c r="B158" s="144"/>
      <c r="C158" s="145" t="s">
        <v>182</v>
      </c>
      <c r="D158" s="145" t="s">
        <v>120</v>
      </c>
      <c r="E158" s="146" t="s">
        <v>286</v>
      </c>
      <c r="F158" s="147" t="s">
        <v>287</v>
      </c>
      <c r="G158" s="148" t="s">
        <v>223</v>
      </c>
      <c r="H158" s="149">
        <v>180</v>
      </c>
      <c r="I158" s="150"/>
      <c r="J158" s="151">
        <f>ROUND(I158*H158,2)</f>
        <v>0</v>
      </c>
      <c r="K158" s="152"/>
      <c r="L158" s="33"/>
      <c r="M158" s="153" t="s">
        <v>1</v>
      </c>
      <c r="N158" s="154" t="s">
        <v>39</v>
      </c>
      <c r="O158" s="61"/>
      <c r="P158" s="155">
        <f>O158*H158</f>
        <v>0</v>
      </c>
      <c r="Q158" s="155">
        <v>0.31894</v>
      </c>
      <c r="R158" s="155">
        <f>Q158*H158</f>
        <v>57.409199999999998</v>
      </c>
      <c r="S158" s="155">
        <v>0</v>
      </c>
      <c r="T158" s="156">
        <f>S158*H158</f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57" t="s">
        <v>118</v>
      </c>
      <c r="AT158" s="157" t="s">
        <v>120</v>
      </c>
      <c r="AU158" s="157" t="s">
        <v>124</v>
      </c>
      <c r="AY158" s="17" t="s">
        <v>119</v>
      </c>
      <c r="BE158" s="158">
        <f>IF(N158="základná",J158,0)</f>
        <v>0</v>
      </c>
      <c r="BF158" s="158">
        <f>IF(N158="znížená",J158,0)</f>
        <v>0</v>
      </c>
      <c r="BG158" s="158">
        <f>IF(N158="zákl. prenesená",J158,0)</f>
        <v>0</v>
      </c>
      <c r="BH158" s="158">
        <f>IF(N158="zníž. prenesená",J158,0)</f>
        <v>0</v>
      </c>
      <c r="BI158" s="158">
        <f>IF(N158="nulová",J158,0)</f>
        <v>0</v>
      </c>
      <c r="BJ158" s="17" t="s">
        <v>124</v>
      </c>
      <c r="BK158" s="158">
        <f>ROUND(I158*H158,2)</f>
        <v>0</v>
      </c>
      <c r="BL158" s="17" t="s">
        <v>118</v>
      </c>
      <c r="BM158" s="157" t="s">
        <v>288</v>
      </c>
    </row>
    <row r="159" spans="1:65" s="12" customFormat="1">
      <c r="B159" s="159"/>
      <c r="D159" s="160" t="s">
        <v>126</v>
      </c>
      <c r="E159" s="161" t="s">
        <v>289</v>
      </c>
      <c r="F159" s="162" t="s">
        <v>290</v>
      </c>
      <c r="H159" s="163">
        <v>180</v>
      </c>
      <c r="I159" s="164"/>
      <c r="L159" s="159"/>
      <c r="M159" s="165"/>
      <c r="N159" s="166"/>
      <c r="O159" s="166"/>
      <c r="P159" s="166"/>
      <c r="Q159" s="166"/>
      <c r="R159" s="166"/>
      <c r="S159" s="166"/>
      <c r="T159" s="167"/>
      <c r="AT159" s="161" t="s">
        <v>126</v>
      </c>
      <c r="AU159" s="161" t="s">
        <v>124</v>
      </c>
      <c r="AV159" s="12" t="s">
        <v>124</v>
      </c>
      <c r="AW159" s="12" t="s">
        <v>30</v>
      </c>
      <c r="AX159" s="12" t="s">
        <v>81</v>
      </c>
      <c r="AY159" s="161" t="s">
        <v>119</v>
      </c>
    </row>
    <row r="160" spans="1:65" s="2" customFormat="1" ht="37.950000000000003" customHeight="1">
      <c r="A160" s="32"/>
      <c r="B160" s="144"/>
      <c r="C160" s="145" t="s">
        <v>186</v>
      </c>
      <c r="D160" s="145" t="s">
        <v>120</v>
      </c>
      <c r="E160" s="146" t="s">
        <v>291</v>
      </c>
      <c r="F160" s="147" t="s">
        <v>292</v>
      </c>
      <c r="G160" s="148" t="s">
        <v>223</v>
      </c>
      <c r="H160" s="149">
        <v>180</v>
      </c>
      <c r="I160" s="150"/>
      <c r="J160" s="151">
        <f>ROUND(I160*H160,2)</f>
        <v>0</v>
      </c>
      <c r="K160" s="152"/>
      <c r="L160" s="33"/>
      <c r="M160" s="153" t="s">
        <v>1</v>
      </c>
      <c r="N160" s="154" t="s">
        <v>39</v>
      </c>
      <c r="O160" s="61"/>
      <c r="P160" s="155">
        <f>O160*H160</f>
        <v>0</v>
      </c>
      <c r="Q160" s="155">
        <v>0.61502999999999997</v>
      </c>
      <c r="R160" s="155">
        <f>Q160*H160</f>
        <v>110.7054</v>
      </c>
      <c r="S160" s="155">
        <v>0</v>
      </c>
      <c r="T160" s="156">
        <f>S160*H160</f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57" t="s">
        <v>118</v>
      </c>
      <c r="AT160" s="157" t="s">
        <v>120</v>
      </c>
      <c r="AU160" s="157" t="s">
        <v>124</v>
      </c>
      <c r="AY160" s="17" t="s">
        <v>119</v>
      </c>
      <c r="BE160" s="158">
        <f>IF(N160="základná",J160,0)</f>
        <v>0</v>
      </c>
      <c r="BF160" s="158">
        <f>IF(N160="znížená",J160,0)</f>
        <v>0</v>
      </c>
      <c r="BG160" s="158">
        <f>IF(N160="zákl. prenesená",J160,0)</f>
        <v>0</v>
      </c>
      <c r="BH160" s="158">
        <f>IF(N160="zníž. prenesená",J160,0)</f>
        <v>0</v>
      </c>
      <c r="BI160" s="158">
        <f>IF(N160="nulová",J160,0)</f>
        <v>0</v>
      </c>
      <c r="BJ160" s="17" t="s">
        <v>124</v>
      </c>
      <c r="BK160" s="158">
        <f>ROUND(I160*H160,2)</f>
        <v>0</v>
      </c>
      <c r="BL160" s="17" t="s">
        <v>118</v>
      </c>
      <c r="BM160" s="157" t="s">
        <v>293</v>
      </c>
    </row>
    <row r="161" spans="1:65" s="12" customFormat="1">
      <c r="B161" s="159"/>
      <c r="D161" s="160" t="s">
        <v>126</v>
      </c>
      <c r="E161" s="161" t="s">
        <v>294</v>
      </c>
      <c r="F161" s="162" t="s">
        <v>295</v>
      </c>
      <c r="H161" s="163">
        <v>180</v>
      </c>
      <c r="I161" s="164"/>
      <c r="L161" s="159"/>
      <c r="M161" s="165"/>
      <c r="N161" s="166"/>
      <c r="O161" s="166"/>
      <c r="P161" s="166"/>
      <c r="Q161" s="166"/>
      <c r="R161" s="166"/>
      <c r="S161" s="166"/>
      <c r="T161" s="167"/>
      <c r="AT161" s="161" t="s">
        <v>126</v>
      </c>
      <c r="AU161" s="161" t="s">
        <v>124</v>
      </c>
      <c r="AV161" s="12" t="s">
        <v>124</v>
      </c>
      <c r="AW161" s="12" t="s">
        <v>30</v>
      </c>
      <c r="AX161" s="12" t="s">
        <v>73</v>
      </c>
      <c r="AY161" s="161" t="s">
        <v>119</v>
      </c>
    </row>
    <row r="162" spans="1:65" s="12" customFormat="1">
      <c r="B162" s="159"/>
      <c r="D162" s="160" t="s">
        <v>126</v>
      </c>
      <c r="E162" s="161" t="s">
        <v>296</v>
      </c>
      <c r="F162" s="162" t="s">
        <v>297</v>
      </c>
      <c r="H162" s="163">
        <v>180</v>
      </c>
      <c r="I162" s="164"/>
      <c r="L162" s="159"/>
      <c r="M162" s="165"/>
      <c r="N162" s="166"/>
      <c r="O162" s="166"/>
      <c r="P162" s="166"/>
      <c r="Q162" s="166"/>
      <c r="R162" s="166"/>
      <c r="S162" s="166"/>
      <c r="T162" s="167"/>
      <c r="AT162" s="161" t="s">
        <v>126</v>
      </c>
      <c r="AU162" s="161" t="s">
        <v>124</v>
      </c>
      <c r="AV162" s="12" t="s">
        <v>124</v>
      </c>
      <c r="AW162" s="12" t="s">
        <v>30</v>
      </c>
      <c r="AX162" s="12" t="s">
        <v>81</v>
      </c>
      <c r="AY162" s="161" t="s">
        <v>119</v>
      </c>
    </row>
    <row r="163" spans="1:65" s="11" customFormat="1" ht="22.95" customHeight="1">
      <c r="B163" s="133"/>
      <c r="D163" s="134" t="s">
        <v>72</v>
      </c>
      <c r="E163" s="178" t="s">
        <v>145</v>
      </c>
      <c r="F163" s="178" t="s">
        <v>298</v>
      </c>
      <c r="I163" s="136"/>
      <c r="J163" s="179">
        <f>BK163</f>
        <v>0</v>
      </c>
      <c r="L163" s="133"/>
      <c r="M163" s="138"/>
      <c r="N163" s="139"/>
      <c r="O163" s="139"/>
      <c r="P163" s="140">
        <f>SUM(P164:P188)</f>
        <v>0</v>
      </c>
      <c r="Q163" s="139"/>
      <c r="R163" s="140">
        <f>SUM(R164:R188)</f>
        <v>575.05101999999999</v>
      </c>
      <c r="S163" s="139"/>
      <c r="T163" s="141">
        <f>SUM(T164:T188)</f>
        <v>0</v>
      </c>
      <c r="AR163" s="134" t="s">
        <v>81</v>
      </c>
      <c r="AT163" s="142" t="s">
        <v>72</v>
      </c>
      <c r="AU163" s="142" t="s">
        <v>81</v>
      </c>
      <c r="AY163" s="134" t="s">
        <v>119</v>
      </c>
      <c r="BK163" s="143">
        <f>SUM(BK164:BK188)</f>
        <v>0</v>
      </c>
    </row>
    <row r="164" spans="1:65" s="2" customFormat="1" ht="37.950000000000003" customHeight="1">
      <c r="A164" s="32"/>
      <c r="B164" s="144"/>
      <c r="C164" s="145" t="s">
        <v>190</v>
      </c>
      <c r="D164" s="145" t="s">
        <v>120</v>
      </c>
      <c r="E164" s="146" t="s">
        <v>299</v>
      </c>
      <c r="F164" s="147" t="s">
        <v>300</v>
      </c>
      <c r="G164" s="148" t="s">
        <v>223</v>
      </c>
      <c r="H164" s="149">
        <v>490</v>
      </c>
      <c r="I164" s="150"/>
      <c r="J164" s="151">
        <f>ROUND(I164*H164,2)</f>
        <v>0</v>
      </c>
      <c r="K164" s="152"/>
      <c r="L164" s="33"/>
      <c r="M164" s="153" t="s">
        <v>1</v>
      </c>
      <c r="N164" s="154" t="s">
        <v>39</v>
      </c>
      <c r="O164" s="61"/>
      <c r="P164" s="155">
        <f>O164*H164</f>
        <v>0</v>
      </c>
      <c r="Q164" s="155">
        <v>0.34838999999999998</v>
      </c>
      <c r="R164" s="155">
        <f>Q164*H164</f>
        <v>170.71109999999999</v>
      </c>
      <c r="S164" s="155">
        <v>0</v>
      </c>
      <c r="T164" s="156">
        <f>S164*H164</f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57" t="s">
        <v>118</v>
      </c>
      <c r="AT164" s="157" t="s">
        <v>120</v>
      </c>
      <c r="AU164" s="157" t="s">
        <v>124</v>
      </c>
      <c r="AY164" s="17" t="s">
        <v>119</v>
      </c>
      <c r="BE164" s="158">
        <f>IF(N164="základná",J164,0)</f>
        <v>0</v>
      </c>
      <c r="BF164" s="158">
        <f>IF(N164="znížená",J164,0)</f>
        <v>0</v>
      </c>
      <c r="BG164" s="158">
        <f>IF(N164="zákl. prenesená",J164,0)</f>
        <v>0</v>
      </c>
      <c r="BH164" s="158">
        <f>IF(N164="zníž. prenesená",J164,0)</f>
        <v>0</v>
      </c>
      <c r="BI164" s="158">
        <f>IF(N164="nulová",J164,0)</f>
        <v>0</v>
      </c>
      <c r="BJ164" s="17" t="s">
        <v>124</v>
      </c>
      <c r="BK164" s="158">
        <f>ROUND(I164*H164,2)</f>
        <v>0</v>
      </c>
      <c r="BL164" s="17" t="s">
        <v>118</v>
      </c>
      <c r="BM164" s="157" t="s">
        <v>301</v>
      </c>
    </row>
    <row r="165" spans="1:65" s="2" customFormat="1" ht="33" customHeight="1">
      <c r="A165" s="32"/>
      <c r="B165" s="144"/>
      <c r="C165" s="145" t="s">
        <v>196</v>
      </c>
      <c r="D165" s="145" t="s">
        <v>120</v>
      </c>
      <c r="E165" s="146" t="s">
        <v>302</v>
      </c>
      <c r="F165" s="147" t="s">
        <v>303</v>
      </c>
      <c r="G165" s="148" t="s">
        <v>223</v>
      </c>
      <c r="H165" s="149">
        <v>108</v>
      </c>
      <c r="I165" s="150"/>
      <c r="J165" s="151">
        <f>ROUND(I165*H165,2)</f>
        <v>0</v>
      </c>
      <c r="K165" s="152"/>
      <c r="L165" s="33"/>
      <c r="M165" s="153" t="s">
        <v>1</v>
      </c>
      <c r="N165" s="154" t="s">
        <v>39</v>
      </c>
      <c r="O165" s="61"/>
      <c r="P165" s="155">
        <f>O165*H165</f>
        <v>0</v>
      </c>
      <c r="Q165" s="155">
        <v>0.36834</v>
      </c>
      <c r="R165" s="155">
        <f>Q165*H165</f>
        <v>39.780720000000002</v>
      </c>
      <c r="S165" s="155">
        <v>0</v>
      </c>
      <c r="T165" s="156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57" t="s">
        <v>118</v>
      </c>
      <c r="AT165" s="157" t="s">
        <v>120</v>
      </c>
      <c r="AU165" s="157" t="s">
        <v>124</v>
      </c>
      <c r="AY165" s="17" t="s">
        <v>119</v>
      </c>
      <c r="BE165" s="158">
        <f>IF(N165="základná",J165,0)</f>
        <v>0</v>
      </c>
      <c r="BF165" s="158">
        <f>IF(N165="znížená",J165,0)</f>
        <v>0</v>
      </c>
      <c r="BG165" s="158">
        <f>IF(N165="zákl. prenesená",J165,0)</f>
        <v>0</v>
      </c>
      <c r="BH165" s="158">
        <f>IF(N165="zníž. prenesená",J165,0)</f>
        <v>0</v>
      </c>
      <c r="BI165" s="158">
        <f>IF(N165="nulová",J165,0)</f>
        <v>0</v>
      </c>
      <c r="BJ165" s="17" t="s">
        <v>124</v>
      </c>
      <c r="BK165" s="158">
        <f>ROUND(I165*H165,2)</f>
        <v>0</v>
      </c>
      <c r="BL165" s="17" t="s">
        <v>118</v>
      </c>
      <c r="BM165" s="157" t="s">
        <v>304</v>
      </c>
    </row>
    <row r="166" spans="1:65" s="2" customFormat="1" ht="24.15" customHeight="1">
      <c r="A166" s="32"/>
      <c r="B166" s="144"/>
      <c r="C166" s="145" t="s">
        <v>305</v>
      </c>
      <c r="D166" s="145" t="s">
        <v>120</v>
      </c>
      <c r="E166" s="146" t="s">
        <v>306</v>
      </c>
      <c r="F166" s="147" t="s">
        <v>307</v>
      </c>
      <c r="G166" s="148" t="s">
        <v>223</v>
      </c>
      <c r="H166" s="149">
        <v>110</v>
      </c>
      <c r="I166" s="150"/>
      <c r="J166" s="151">
        <f>ROUND(I166*H166,2)</f>
        <v>0</v>
      </c>
      <c r="K166" s="152"/>
      <c r="L166" s="33"/>
      <c r="M166" s="153" t="s">
        <v>1</v>
      </c>
      <c r="N166" s="154" t="s">
        <v>39</v>
      </c>
      <c r="O166" s="61"/>
      <c r="P166" s="155">
        <f>O166*H166</f>
        <v>0</v>
      </c>
      <c r="Q166" s="155">
        <v>8.0030000000000004E-2</v>
      </c>
      <c r="R166" s="155">
        <f>Q166*H166</f>
        <v>8.8033000000000001</v>
      </c>
      <c r="S166" s="155">
        <v>0</v>
      </c>
      <c r="T166" s="156">
        <f>S166*H166</f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57" t="s">
        <v>118</v>
      </c>
      <c r="AT166" s="157" t="s">
        <v>120</v>
      </c>
      <c r="AU166" s="157" t="s">
        <v>124</v>
      </c>
      <c r="AY166" s="17" t="s">
        <v>119</v>
      </c>
      <c r="BE166" s="158">
        <f>IF(N166="základná",J166,0)</f>
        <v>0</v>
      </c>
      <c r="BF166" s="158">
        <f>IF(N166="znížená",J166,0)</f>
        <v>0</v>
      </c>
      <c r="BG166" s="158">
        <f>IF(N166="zákl. prenesená",J166,0)</f>
        <v>0</v>
      </c>
      <c r="BH166" s="158">
        <f>IF(N166="zníž. prenesená",J166,0)</f>
        <v>0</v>
      </c>
      <c r="BI166" s="158">
        <f>IF(N166="nulová",J166,0)</f>
        <v>0</v>
      </c>
      <c r="BJ166" s="17" t="s">
        <v>124</v>
      </c>
      <c r="BK166" s="158">
        <f>ROUND(I166*H166,2)</f>
        <v>0</v>
      </c>
      <c r="BL166" s="17" t="s">
        <v>118</v>
      </c>
      <c r="BM166" s="157" t="s">
        <v>308</v>
      </c>
    </row>
    <row r="167" spans="1:65" s="12" customFormat="1">
      <c r="B167" s="159"/>
      <c r="D167" s="160" t="s">
        <v>126</v>
      </c>
      <c r="E167" s="161" t="s">
        <v>1</v>
      </c>
      <c r="F167" s="162" t="s">
        <v>309</v>
      </c>
      <c r="H167" s="163">
        <v>110</v>
      </c>
      <c r="I167" s="164"/>
      <c r="L167" s="159"/>
      <c r="M167" s="165"/>
      <c r="N167" s="166"/>
      <c r="O167" s="166"/>
      <c r="P167" s="166"/>
      <c r="Q167" s="166"/>
      <c r="R167" s="166"/>
      <c r="S167" s="166"/>
      <c r="T167" s="167"/>
      <c r="AT167" s="161" t="s">
        <v>126</v>
      </c>
      <c r="AU167" s="161" t="s">
        <v>124</v>
      </c>
      <c r="AV167" s="12" t="s">
        <v>124</v>
      </c>
      <c r="AW167" s="12" t="s">
        <v>30</v>
      </c>
      <c r="AX167" s="12" t="s">
        <v>81</v>
      </c>
      <c r="AY167" s="161" t="s">
        <v>119</v>
      </c>
    </row>
    <row r="168" spans="1:65" s="2" customFormat="1" ht="24.15" customHeight="1">
      <c r="A168" s="32"/>
      <c r="B168" s="144"/>
      <c r="C168" s="145" t="s">
        <v>310</v>
      </c>
      <c r="D168" s="145" t="s">
        <v>120</v>
      </c>
      <c r="E168" s="146" t="s">
        <v>311</v>
      </c>
      <c r="F168" s="147" t="s">
        <v>312</v>
      </c>
      <c r="G168" s="148" t="s">
        <v>223</v>
      </c>
      <c r="H168" s="149">
        <v>110</v>
      </c>
      <c r="I168" s="150"/>
      <c r="J168" s="151">
        <f>ROUND(I168*H168,2)</f>
        <v>0</v>
      </c>
      <c r="K168" s="152"/>
      <c r="L168" s="33"/>
      <c r="M168" s="153" t="s">
        <v>1</v>
      </c>
      <c r="N168" s="154" t="s">
        <v>39</v>
      </c>
      <c r="O168" s="61"/>
      <c r="P168" s="155">
        <f>O168*H168</f>
        <v>0</v>
      </c>
      <c r="Q168" s="155">
        <v>0.27994000000000002</v>
      </c>
      <c r="R168" s="155">
        <f>Q168*H168</f>
        <v>30.793400000000002</v>
      </c>
      <c r="S168" s="155">
        <v>0</v>
      </c>
      <c r="T168" s="156">
        <f>S168*H168</f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57" t="s">
        <v>118</v>
      </c>
      <c r="AT168" s="157" t="s">
        <v>120</v>
      </c>
      <c r="AU168" s="157" t="s">
        <v>124</v>
      </c>
      <c r="AY168" s="17" t="s">
        <v>119</v>
      </c>
      <c r="BE168" s="158">
        <f>IF(N168="základná",J168,0)</f>
        <v>0</v>
      </c>
      <c r="BF168" s="158">
        <f>IF(N168="znížená",J168,0)</f>
        <v>0</v>
      </c>
      <c r="BG168" s="158">
        <f>IF(N168="zákl. prenesená",J168,0)</f>
        <v>0</v>
      </c>
      <c r="BH168" s="158">
        <f>IF(N168="zníž. prenesená",J168,0)</f>
        <v>0</v>
      </c>
      <c r="BI168" s="158">
        <f>IF(N168="nulová",J168,0)</f>
        <v>0</v>
      </c>
      <c r="BJ168" s="17" t="s">
        <v>124</v>
      </c>
      <c r="BK168" s="158">
        <f>ROUND(I168*H168,2)</f>
        <v>0</v>
      </c>
      <c r="BL168" s="17" t="s">
        <v>118</v>
      </c>
      <c r="BM168" s="157" t="s">
        <v>313</v>
      </c>
    </row>
    <row r="169" spans="1:65" s="12" customFormat="1">
      <c r="B169" s="159"/>
      <c r="D169" s="160" t="s">
        <v>126</v>
      </c>
      <c r="E169" s="161" t="s">
        <v>314</v>
      </c>
      <c r="F169" s="162" t="s">
        <v>315</v>
      </c>
      <c r="H169" s="163">
        <v>110</v>
      </c>
      <c r="I169" s="164"/>
      <c r="L169" s="159"/>
      <c r="M169" s="165"/>
      <c r="N169" s="166"/>
      <c r="O169" s="166"/>
      <c r="P169" s="166"/>
      <c r="Q169" s="166"/>
      <c r="R169" s="166"/>
      <c r="S169" s="166"/>
      <c r="T169" s="167"/>
      <c r="AT169" s="161" t="s">
        <v>126</v>
      </c>
      <c r="AU169" s="161" t="s">
        <v>124</v>
      </c>
      <c r="AV169" s="12" t="s">
        <v>124</v>
      </c>
      <c r="AW169" s="12" t="s">
        <v>30</v>
      </c>
      <c r="AX169" s="12" t="s">
        <v>73</v>
      </c>
      <c r="AY169" s="161" t="s">
        <v>119</v>
      </c>
    </row>
    <row r="170" spans="1:65" s="12" customFormat="1">
      <c r="B170" s="159"/>
      <c r="D170" s="160" t="s">
        <v>126</v>
      </c>
      <c r="E170" s="161" t="s">
        <v>316</v>
      </c>
      <c r="F170" s="162" t="s">
        <v>317</v>
      </c>
      <c r="H170" s="163">
        <v>110</v>
      </c>
      <c r="I170" s="164"/>
      <c r="L170" s="159"/>
      <c r="M170" s="165"/>
      <c r="N170" s="166"/>
      <c r="O170" s="166"/>
      <c r="P170" s="166"/>
      <c r="Q170" s="166"/>
      <c r="R170" s="166"/>
      <c r="S170" s="166"/>
      <c r="T170" s="167"/>
      <c r="AT170" s="161" t="s">
        <v>126</v>
      </c>
      <c r="AU170" s="161" t="s">
        <v>124</v>
      </c>
      <c r="AV170" s="12" t="s">
        <v>124</v>
      </c>
      <c r="AW170" s="12" t="s">
        <v>30</v>
      </c>
      <c r="AX170" s="12" t="s">
        <v>81</v>
      </c>
      <c r="AY170" s="161" t="s">
        <v>119</v>
      </c>
    </row>
    <row r="171" spans="1:65" s="2" customFormat="1" ht="37.950000000000003" customHeight="1">
      <c r="A171" s="32"/>
      <c r="B171" s="144"/>
      <c r="C171" s="145" t="s">
        <v>318</v>
      </c>
      <c r="D171" s="145" t="s">
        <v>120</v>
      </c>
      <c r="E171" s="146" t="s">
        <v>319</v>
      </c>
      <c r="F171" s="147" t="s">
        <v>320</v>
      </c>
      <c r="G171" s="148" t="s">
        <v>223</v>
      </c>
      <c r="H171" s="149">
        <v>490</v>
      </c>
      <c r="I171" s="150"/>
      <c r="J171" s="151">
        <f>ROUND(I171*H171,2)</f>
        <v>0</v>
      </c>
      <c r="K171" s="152"/>
      <c r="L171" s="33"/>
      <c r="M171" s="153" t="s">
        <v>1</v>
      </c>
      <c r="N171" s="154" t="s">
        <v>39</v>
      </c>
      <c r="O171" s="61"/>
      <c r="P171" s="155">
        <f>O171*H171</f>
        <v>0</v>
      </c>
      <c r="Q171" s="155">
        <v>0.35914000000000001</v>
      </c>
      <c r="R171" s="155">
        <f>Q171*H171</f>
        <v>175.9786</v>
      </c>
      <c r="S171" s="155">
        <v>0</v>
      </c>
      <c r="T171" s="156">
        <f>S171*H171</f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57" t="s">
        <v>118</v>
      </c>
      <c r="AT171" s="157" t="s">
        <v>120</v>
      </c>
      <c r="AU171" s="157" t="s">
        <v>124</v>
      </c>
      <c r="AY171" s="17" t="s">
        <v>119</v>
      </c>
      <c r="BE171" s="158">
        <f>IF(N171="základná",J171,0)</f>
        <v>0</v>
      </c>
      <c r="BF171" s="158">
        <f>IF(N171="znížená",J171,0)</f>
        <v>0</v>
      </c>
      <c r="BG171" s="158">
        <f>IF(N171="zákl. prenesená",J171,0)</f>
        <v>0</v>
      </c>
      <c r="BH171" s="158">
        <f>IF(N171="zníž. prenesená",J171,0)</f>
        <v>0</v>
      </c>
      <c r="BI171" s="158">
        <f>IF(N171="nulová",J171,0)</f>
        <v>0</v>
      </c>
      <c r="BJ171" s="17" t="s">
        <v>124</v>
      </c>
      <c r="BK171" s="158">
        <f>ROUND(I171*H171,2)</f>
        <v>0</v>
      </c>
      <c r="BL171" s="17" t="s">
        <v>118</v>
      </c>
      <c r="BM171" s="157" t="s">
        <v>321</v>
      </c>
    </row>
    <row r="172" spans="1:65" s="2" customFormat="1" ht="33" customHeight="1">
      <c r="A172" s="32"/>
      <c r="B172" s="144"/>
      <c r="C172" s="145" t="s">
        <v>7</v>
      </c>
      <c r="D172" s="145" t="s">
        <v>120</v>
      </c>
      <c r="E172" s="146" t="s">
        <v>322</v>
      </c>
      <c r="F172" s="147" t="s">
        <v>323</v>
      </c>
      <c r="G172" s="148" t="s">
        <v>223</v>
      </c>
      <c r="H172" s="149">
        <v>490</v>
      </c>
      <c r="I172" s="150"/>
      <c r="J172" s="151">
        <f>ROUND(I172*H172,2)</f>
        <v>0</v>
      </c>
      <c r="K172" s="152"/>
      <c r="L172" s="33"/>
      <c r="M172" s="153" t="s">
        <v>1</v>
      </c>
      <c r="N172" s="154" t="s">
        <v>39</v>
      </c>
      <c r="O172" s="61"/>
      <c r="P172" s="155">
        <f>O172*H172</f>
        <v>0</v>
      </c>
      <c r="Q172" s="155">
        <v>6.0099999999999997E-3</v>
      </c>
      <c r="R172" s="155">
        <f>Q172*H172</f>
        <v>2.9449000000000001</v>
      </c>
      <c r="S172" s="155">
        <v>0</v>
      </c>
      <c r="T172" s="156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57" t="s">
        <v>118</v>
      </c>
      <c r="AT172" s="157" t="s">
        <v>120</v>
      </c>
      <c r="AU172" s="157" t="s">
        <v>124</v>
      </c>
      <c r="AY172" s="17" t="s">
        <v>119</v>
      </c>
      <c r="BE172" s="158">
        <f>IF(N172="základná",J172,0)</f>
        <v>0</v>
      </c>
      <c r="BF172" s="158">
        <f>IF(N172="znížená",J172,0)</f>
        <v>0</v>
      </c>
      <c r="BG172" s="158">
        <f>IF(N172="zákl. prenesená",J172,0)</f>
        <v>0</v>
      </c>
      <c r="BH172" s="158">
        <f>IF(N172="zníž. prenesená",J172,0)</f>
        <v>0</v>
      </c>
      <c r="BI172" s="158">
        <f>IF(N172="nulová",J172,0)</f>
        <v>0</v>
      </c>
      <c r="BJ172" s="17" t="s">
        <v>124</v>
      </c>
      <c r="BK172" s="158">
        <f>ROUND(I172*H172,2)</f>
        <v>0</v>
      </c>
      <c r="BL172" s="17" t="s">
        <v>118</v>
      </c>
      <c r="BM172" s="157" t="s">
        <v>324</v>
      </c>
    </row>
    <row r="173" spans="1:65" s="2" customFormat="1" ht="24.15" customHeight="1">
      <c r="A173" s="32"/>
      <c r="B173" s="144"/>
      <c r="C173" s="145" t="s">
        <v>325</v>
      </c>
      <c r="D173" s="145" t="s">
        <v>120</v>
      </c>
      <c r="E173" s="146" t="s">
        <v>326</v>
      </c>
      <c r="F173" s="147" t="s">
        <v>327</v>
      </c>
      <c r="G173" s="148" t="s">
        <v>223</v>
      </c>
      <c r="H173" s="149">
        <v>108</v>
      </c>
      <c r="I173" s="150"/>
      <c r="J173" s="151">
        <f>ROUND(I173*H173,2)</f>
        <v>0</v>
      </c>
      <c r="K173" s="152"/>
      <c r="L173" s="33"/>
      <c r="M173" s="153" t="s">
        <v>1</v>
      </c>
      <c r="N173" s="154" t="s">
        <v>39</v>
      </c>
      <c r="O173" s="61"/>
      <c r="P173" s="155">
        <f>O173*H173</f>
        <v>0</v>
      </c>
      <c r="Q173" s="155">
        <v>3.4000000000000002E-4</v>
      </c>
      <c r="R173" s="155">
        <f>Q173*H173</f>
        <v>3.6720000000000003E-2</v>
      </c>
      <c r="S173" s="155">
        <v>0</v>
      </c>
      <c r="T173" s="156">
        <f>S173*H173</f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57" t="s">
        <v>118</v>
      </c>
      <c r="AT173" s="157" t="s">
        <v>120</v>
      </c>
      <c r="AU173" s="157" t="s">
        <v>124</v>
      </c>
      <c r="AY173" s="17" t="s">
        <v>119</v>
      </c>
      <c r="BE173" s="158">
        <f>IF(N173="základná",J173,0)</f>
        <v>0</v>
      </c>
      <c r="BF173" s="158">
        <f>IF(N173="znížená",J173,0)</f>
        <v>0</v>
      </c>
      <c r="BG173" s="158">
        <f>IF(N173="zákl. prenesená",J173,0)</f>
        <v>0</v>
      </c>
      <c r="BH173" s="158">
        <f>IF(N173="zníž. prenesená",J173,0)</f>
        <v>0</v>
      </c>
      <c r="BI173" s="158">
        <f>IF(N173="nulová",J173,0)</f>
        <v>0</v>
      </c>
      <c r="BJ173" s="17" t="s">
        <v>124</v>
      </c>
      <c r="BK173" s="158">
        <f>ROUND(I173*H173,2)</f>
        <v>0</v>
      </c>
      <c r="BL173" s="17" t="s">
        <v>118</v>
      </c>
      <c r="BM173" s="157" t="s">
        <v>328</v>
      </c>
    </row>
    <row r="174" spans="1:65" s="12" customFormat="1">
      <c r="B174" s="159"/>
      <c r="D174" s="160" t="s">
        <v>126</v>
      </c>
      <c r="E174" s="161" t="s">
        <v>329</v>
      </c>
      <c r="F174" s="162" t="s">
        <v>330</v>
      </c>
      <c r="H174" s="163">
        <v>108</v>
      </c>
      <c r="I174" s="164"/>
      <c r="L174" s="159"/>
      <c r="M174" s="165"/>
      <c r="N174" s="166"/>
      <c r="O174" s="166"/>
      <c r="P174" s="166"/>
      <c r="Q174" s="166"/>
      <c r="R174" s="166"/>
      <c r="S174" s="166"/>
      <c r="T174" s="167"/>
      <c r="AT174" s="161" t="s">
        <v>126</v>
      </c>
      <c r="AU174" s="161" t="s">
        <v>124</v>
      </c>
      <c r="AV174" s="12" t="s">
        <v>124</v>
      </c>
      <c r="AW174" s="12" t="s">
        <v>30</v>
      </c>
      <c r="AX174" s="12" t="s">
        <v>73</v>
      </c>
      <c r="AY174" s="161" t="s">
        <v>119</v>
      </c>
    </row>
    <row r="175" spans="1:65" s="12" customFormat="1">
      <c r="B175" s="159"/>
      <c r="D175" s="160" t="s">
        <v>126</v>
      </c>
      <c r="E175" s="161" t="s">
        <v>331</v>
      </c>
      <c r="F175" s="162" t="s">
        <v>332</v>
      </c>
      <c r="H175" s="163">
        <v>108</v>
      </c>
      <c r="I175" s="164"/>
      <c r="L175" s="159"/>
      <c r="M175" s="165"/>
      <c r="N175" s="166"/>
      <c r="O175" s="166"/>
      <c r="P175" s="166"/>
      <c r="Q175" s="166"/>
      <c r="R175" s="166"/>
      <c r="S175" s="166"/>
      <c r="T175" s="167"/>
      <c r="AT175" s="161" t="s">
        <v>126</v>
      </c>
      <c r="AU175" s="161" t="s">
        <v>124</v>
      </c>
      <c r="AV175" s="12" t="s">
        <v>124</v>
      </c>
      <c r="AW175" s="12" t="s">
        <v>30</v>
      </c>
      <c r="AX175" s="12" t="s">
        <v>81</v>
      </c>
      <c r="AY175" s="161" t="s">
        <v>119</v>
      </c>
    </row>
    <row r="176" spans="1:65" s="2" customFormat="1" ht="33" customHeight="1">
      <c r="A176" s="32"/>
      <c r="B176" s="144"/>
      <c r="C176" s="145" t="s">
        <v>333</v>
      </c>
      <c r="D176" s="145" t="s">
        <v>120</v>
      </c>
      <c r="E176" s="146" t="s">
        <v>334</v>
      </c>
      <c r="F176" s="147" t="s">
        <v>335</v>
      </c>
      <c r="G176" s="148" t="s">
        <v>223</v>
      </c>
      <c r="H176" s="149">
        <v>108</v>
      </c>
      <c r="I176" s="150"/>
      <c r="J176" s="151">
        <f>ROUND(I176*H176,2)</f>
        <v>0</v>
      </c>
      <c r="K176" s="152"/>
      <c r="L176" s="33"/>
      <c r="M176" s="153" t="s">
        <v>1</v>
      </c>
      <c r="N176" s="154" t="s">
        <v>39</v>
      </c>
      <c r="O176" s="61"/>
      <c r="P176" s="155">
        <f>O176*H176</f>
        <v>0</v>
      </c>
      <c r="Q176" s="155">
        <v>8.0999999999999996E-4</v>
      </c>
      <c r="R176" s="155">
        <f>Q176*H176</f>
        <v>8.7480000000000002E-2</v>
      </c>
      <c r="S176" s="155">
        <v>0</v>
      </c>
      <c r="T176" s="156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57" t="s">
        <v>118</v>
      </c>
      <c r="AT176" s="157" t="s">
        <v>120</v>
      </c>
      <c r="AU176" s="157" t="s">
        <v>124</v>
      </c>
      <c r="AY176" s="17" t="s">
        <v>119</v>
      </c>
      <c r="BE176" s="158">
        <f>IF(N176="základná",J176,0)</f>
        <v>0</v>
      </c>
      <c r="BF176" s="158">
        <f>IF(N176="znížená",J176,0)</f>
        <v>0</v>
      </c>
      <c r="BG176" s="158">
        <f>IF(N176="zákl. prenesená",J176,0)</f>
        <v>0</v>
      </c>
      <c r="BH176" s="158">
        <f>IF(N176="zníž. prenesená",J176,0)</f>
        <v>0</v>
      </c>
      <c r="BI176" s="158">
        <f>IF(N176="nulová",J176,0)</f>
        <v>0</v>
      </c>
      <c r="BJ176" s="17" t="s">
        <v>124</v>
      </c>
      <c r="BK176" s="158">
        <f>ROUND(I176*H176,2)</f>
        <v>0</v>
      </c>
      <c r="BL176" s="17" t="s">
        <v>118</v>
      </c>
      <c r="BM176" s="157" t="s">
        <v>336</v>
      </c>
    </row>
    <row r="177" spans="1:65" s="12" customFormat="1">
      <c r="B177" s="159"/>
      <c r="D177" s="160" t="s">
        <v>126</v>
      </c>
      <c r="E177" s="161" t="s">
        <v>337</v>
      </c>
      <c r="F177" s="162" t="s">
        <v>338</v>
      </c>
      <c r="H177" s="163">
        <v>108</v>
      </c>
      <c r="I177" s="164"/>
      <c r="L177" s="159"/>
      <c r="M177" s="165"/>
      <c r="N177" s="166"/>
      <c r="O177" s="166"/>
      <c r="P177" s="166"/>
      <c r="Q177" s="166"/>
      <c r="R177" s="166"/>
      <c r="S177" s="166"/>
      <c r="T177" s="167"/>
      <c r="AT177" s="161" t="s">
        <v>126</v>
      </c>
      <c r="AU177" s="161" t="s">
        <v>124</v>
      </c>
      <c r="AV177" s="12" t="s">
        <v>124</v>
      </c>
      <c r="AW177" s="12" t="s">
        <v>30</v>
      </c>
      <c r="AX177" s="12" t="s">
        <v>73</v>
      </c>
      <c r="AY177" s="161" t="s">
        <v>119</v>
      </c>
    </row>
    <row r="178" spans="1:65" s="12" customFormat="1">
      <c r="B178" s="159"/>
      <c r="D178" s="160" t="s">
        <v>126</v>
      </c>
      <c r="E178" s="161" t="s">
        <v>339</v>
      </c>
      <c r="F178" s="162" t="s">
        <v>340</v>
      </c>
      <c r="H178" s="163">
        <v>108</v>
      </c>
      <c r="I178" s="164"/>
      <c r="L178" s="159"/>
      <c r="M178" s="165"/>
      <c r="N178" s="166"/>
      <c r="O178" s="166"/>
      <c r="P178" s="166"/>
      <c r="Q178" s="166"/>
      <c r="R178" s="166"/>
      <c r="S178" s="166"/>
      <c r="T178" s="167"/>
      <c r="AT178" s="161" t="s">
        <v>126</v>
      </c>
      <c r="AU178" s="161" t="s">
        <v>124</v>
      </c>
      <c r="AV178" s="12" t="s">
        <v>124</v>
      </c>
      <c r="AW178" s="12" t="s">
        <v>30</v>
      </c>
      <c r="AX178" s="12" t="s">
        <v>81</v>
      </c>
      <c r="AY178" s="161" t="s">
        <v>119</v>
      </c>
    </row>
    <row r="179" spans="1:65" s="2" customFormat="1" ht="33" customHeight="1">
      <c r="A179" s="32"/>
      <c r="B179" s="144"/>
      <c r="C179" s="145" t="s">
        <v>341</v>
      </c>
      <c r="D179" s="145" t="s">
        <v>120</v>
      </c>
      <c r="E179" s="146" t="s">
        <v>342</v>
      </c>
      <c r="F179" s="147" t="s">
        <v>343</v>
      </c>
      <c r="G179" s="148" t="s">
        <v>223</v>
      </c>
      <c r="H179" s="149">
        <v>980</v>
      </c>
      <c r="I179" s="150"/>
      <c r="J179" s="151">
        <f>ROUND(I179*H179,2)</f>
        <v>0</v>
      </c>
      <c r="K179" s="152"/>
      <c r="L179" s="33"/>
      <c r="M179" s="153" t="s">
        <v>1</v>
      </c>
      <c r="N179" s="154" t="s">
        <v>39</v>
      </c>
      <c r="O179" s="61"/>
      <c r="P179" s="155">
        <f>O179*H179</f>
        <v>0</v>
      </c>
      <c r="Q179" s="155">
        <v>9.0759999999999993E-2</v>
      </c>
      <c r="R179" s="155">
        <f>Q179*H179</f>
        <v>88.944799999999987</v>
      </c>
      <c r="S179" s="155">
        <v>0</v>
      </c>
      <c r="T179" s="156">
        <f>S179*H179</f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57" t="s">
        <v>118</v>
      </c>
      <c r="AT179" s="157" t="s">
        <v>120</v>
      </c>
      <c r="AU179" s="157" t="s">
        <v>124</v>
      </c>
      <c r="AY179" s="17" t="s">
        <v>119</v>
      </c>
      <c r="BE179" s="158">
        <f>IF(N179="základná",J179,0)</f>
        <v>0</v>
      </c>
      <c r="BF179" s="158">
        <f>IF(N179="znížená",J179,0)</f>
        <v>0</v>
      </c>
      <c r="BG179" s="158">
        <f>IF(N179="zákl. prenesená",J179,0)</f>
        <v>0</v>
      </c>
      <c r="BH179" s="158">
        <f>IF(N179="zníž. prenesená",J179,0)</f>
        <v>0</v>
      </c>
      <c r="BI179" s="158">
        <f>IF(N179="nulová",J179,0)</f>
        <v>0</v>
      </c>
      <c r="BJ179" s="17" t="s">
        <v>124</v>
      </c>
      <c r="BK179" s="158">
        <f>ROUND(I179*H179,2)</f>
        <v>0</v>
      </c>
      <c r="BL179" s="17" t="s">
        <v>118</v>
      </c>
      <c r="BM179" s="157" t="s">
        <v>344</v>
      </c>
    </row>
    <row r="180" spans="1:65" s="12" customFormat="1">
      <c r="B180" s="159"/>
      <c r="D180" s="160" t="s">
        <v>126</v>
      </c>
      <c r="E180" s="161" t="s">
        <v>1</v>
      </c>
      <c r="F180" s="162" t="s">
        <v>345</v>
      </c>
      <c r="H180" s="163">
        <v>980</v>
      </c>
      <c r="I180" s="164"/>
      <c r="L180" s="159"/>
      <c r="M180" s="165"/>
      <c r="N180" s="166"/>
      <c r="O180" s="166"/>
      <c r="P180" s="166"/>
      <c r="Q180" s="166"/>
      <c r="R180" s="166"/>
      <c r="S180" s="166"/>
      <c r="T180" s="167"/>
      <c r="AT180" s="161" t="s">
        <v>126</v>
      </c>
      <c r="AU180" s="161" t="s">
        <v>124</v>
      </c>
      <c r="AV180" s="12" t="s">
        <v>124</v>
      </c>
      <c r="AW180" s="12" t="s">
        <v>30</v>
      </c>
      <c r="AX180" s="12" t="s">
        <v>73</v>
      </c>
      <c r="AY180" s="161" t="s">
        <v>119</v>
      </c>
    </row>
    <row r="181" spans="1:65" s="2" customFormat="1" ht="33" customHeight="1">
      <c r="A181" s="32"/>
      <c r="B181" s="144"/>
      <c r="C181" s="145" t="s">
        <v>346</v>
      </c>
      <c r="D181" s="145" t="s">
        <v>120</v>
      </c>
      <c r="E181" s="146" t="s">
        <v>347</v>
      </c>
      <c r="F181" s="147" t="s">
        <v>348</v>
      </c>
      <c r="G181" s="148" t="s">
        <v>223</v>
      </c>
      <c r="H181" s="149">
        <v>108</v>
      </c>
      <c r="I181" s="150"/>
      <c r="J181" s="151">
        <f>ROUND(I181*H181,2)</f>
        <v>0</v>
      </c>
      <c r="K181" s="152"/>
      <c r="L181" s="33"/>
      <c r="M181" s="153" t="s">
        <v>1</v>
      </c>
      <c r="N181" s="154" t="s">
        <v>39</v>
      </c>
      <c r="O181" s="61"/>
      <c r="P181" s="155">
        <f>O181*H181</f>
        <v>0</v>
      </c>
      <c r="Q181" s="155">
        <v>0.12966</v>
      </c>
      <c r="R181" s="155">
        <f>Q181*H181</f>
        <v>14.00328</v>
      </c>
      <c r="S181" s="155">
        <v>0</v>
      </c>
      <c r="T181" s="156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57" t="s">
        <v>118</v>
      </c>
      <c r="AT181" s="157" t="s">
        <v>120</v>
      </c>
      <c r="AU181" s="157" t="s">
        <v>124</v>
      </c>
      <c r="AY181" s="17" t="s">
        <v>119</v>
      </c>
      <c r="BE181" s="158">
        <f>IF(N181="základná",J181,0)</f>
        <v>0</v>
      </c>
      <c r="BF181" s="158">
        <f>IF(N181="znížená",J181,0)</f>
        <v>0</v>
      </c>
      <c r="BG181" s="158">
        <f>IF(N181="zákl. prenesená",J181,0)</f>
        <v>0</v>
      </c>
      <c r="BH181" s="158">
        <f>IF(N181="zníž. prenesená",J181,0)</f>
        <v>0</v>
      </c>
      <c r="BI181" s="158">
        <f>IF(N181="nulová",J181,0)</f>
        <v>0</v>
      </c>
      <c r="BJ181" s="17" t="s">
        <v>124</v>
      </c>
      <c r="BK181" s="158">
        <f>ROUND(I181*H181,2)</f>
        <v>0</v>
      </c>
      <c r="BL181" s="17" t="s">
        <v>118</v>
      </c>
      <c r="BM181" s="157" t="s">
        <v>349</v>
      </c>
    </row>
    <row r="182" spans="1:65" s="2" customFormat="1" ht="37.950000000000003" customHeight="1">
      <c r="A182" s="32"/>
      <c r="B182" s="144"/>
      <c r="C182" s="145" t="s">
        <v>350</v>
      </c>
      <c r="D182" s="145" t="s">
        <v>120</v>
      </c>
      <c r="E182" s="146" t="s">
        <v>351</v>
      </c>
      <c r="F182" s="147" t="s">
        <v>352</v>
      </c>
      <c r="G182" s="148" t="s">
        <v>223</v>
      </c>
      <c r="H182" s="149">
        <v>36</v>
      </c>
      <c r="I182" s="150"/>
      <c r="J182" s="151">
        <f>ROUND(I182*H182,2)</f>
        <v>0</v>
      </c>
      <c r="K182" s="152"/>
      <c r="L182" s="33"/>
      <c r="M182" s="153" t="s">
        <v>1</v>
      </c>
      <c r="N182" s="154" t="s">
        <v>39</v>
      </c>
      <c r="O182" s="61"/>
      <c r="P182" s="155">
        <f>O182*H182</f>
        <v>0</v>
      </c>
      <c r="Q182" s="155">
        <v>0.18151999999999999</v>
      </c>
      <c r="R182" s="155">
        <f>Q182*H182</f>
        <v>6.5347199999999992</v>
      </c>
      <c r="S182" s="155">
        <v>0</v>
      </c>
      <c r="T182" s="156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57" t="s">
        <v>118</v>
      </c>
      <c r="AT182" s="157" t="s">
        <v>120</v>
      </c>
      <c r="AU182" s="157" t="s">
        <v>124</v>
      </c>
      <c r="AY182" s="17" t="s">
        <v>119</v>
      </c>
      <c r="BE182" s="158">
        <f>IF(N182="základná",J182,0)</f>
        <v>0</v>
      </c>
      <c r="BF182" s="158">
        <f>IF(N182="znížená",J182,0)</f>
        <v>0</v>
      </c>
      <c r="BG182" s="158">
        <f>IF(N182="zákl. prenesená",J182,0)</f>
        <v>0</v>
      </c>
      <c r="BH182" s="158">
        <f>IF(N182="zníž. prenesená",J182,0)</f>
        <v>0</v>
      </c>
      <c r="BI182" s="158">
        <f>IF(N182="nulová",J182,0)</f>
        <v>0</v>
      </c>
      <c r="BJ182" s="17" t="s">
        <v>124</v>
      </c>
      <c r="BK182" s="158">
        <f>ROUND(I182*H182,2)</f>
        <v>0</v>
      </c>
      <c r="BL182" s="17" t="s">
        <v>118</v>
      </c>
      <c r="BM182" s="157" t="s">
        <v>353</v>
      </c>
    </row>
    <row r="183" spans="1:65" s="2" customFormat="1" ht="33" customHeight="1">
      <c r="A183" s="32"/>
      <c r="B183" s="144"/>
      <c r="C183" s="145" t="s">
        <v>354</v>
      </c>
      <c r="D183" s="145" t="s">
        <v>120</v>
      </c>
      <c r="E183" s="146" t="s">
        <v>355</v>
      </c>
      <c r="F183" s="147" t="s">
        <v>356</v>
      </c>
      <c r="G183" s="148" t="s">
        <v>223</v>
      </c>
      <c r="H183" s="149">
        <v>110</v>
      </c>
      <c r="I183" s="150"/>
      <c r="J183" s="151">
        <f>ROUND(I183*H183,2)</f>
        <v>0</v>
      </c>
      <c r="K183" s="152"/>
      <c r="L183" s="33"/>
      <c r="M183" s="153" t="s">
        <v>1</v>
      </c>
      <c r="N183" s="154" t="s">
        <v>39</v>
      </c>
      <c r="O183" s="61"/>
      <c r="P183" s="155">
        <f>O183*H183</f>
        <v>0</v>
      </c>
      <c r="Q183" s="155">
        <v>0.13800000000000001</v>
      </c>
      <c r="R183" s="155">
        <f>Q183*H183</f>
        <v>15.180000000000001</v>
      </c>
      <c r="S183" s="155">
        <v>0</v>
      </c>
      <c r="T183" s="156">
        <f>S183*H183</f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57" t="s">
        <v>118</v>
      </c>
      <c r="AT183" s="157" t="s">
        <v>120</v>
      </c>
      <c r="AU183" s="157" t="s">
        <v>124</v>
      </c>
      <c r="AY183" s="17" t="s">
        <v>119</v>
      </c>
      <c r="BE183" s="158">
        <f>IF(N183="základná",J183,0)</f>
        <v>0</v>
      </c>
      <c r="BF183" s="158">
        <f>IF(N183="znížená",J183,0)</f>
        <v>0</v>
      </c>
      <c r="BG183" s="158">
        <f>IF(N183="zákl. prenesená",J183,0)</f>
        <v>0</v>
      </c>
      <c r="BH183" s="158">
        <f>IF(N183="zníž. prenesená",J183,0)</f>
        <v>0</v>
      </c>
      <c r="BI183" s="158">
        <f>IF(N183="nulová",J183,0)</f>
        <v>0</v>
      </c>
      <c r="BJ183" s="17" t="s">
        <v>124</v>
      </c>
      <c r="BK183" s="158">
        <f>ROUND(I183*H183,2)</f>
        <v>0</v>
      </c>
      <c r="BL183" s="17" t="s">
        <v>118</v>
      </c>
      <c r="BM183" s="157" t="s">
        <v>357</v>
      </c>
    </row>
    <row r="184" spans="1:65" s="12" customFormat="1">
      <c r="B184" s="159"/>
      <c r="D184" s="160" t="s">
        <v>126</v>
      </c>
      <c r="E184" s="161" t="s">
        <v>1</v>
      </c>
      <c r="F184" s="162" t="s">
        <v>358</v>
      </c>
      <c r="H184" s="163">
        <v>110</v>
      </c>
      <c r="I184" s="164"/>
      <c r="L184" s="159"/>
      <c r="M184" s="165"/>
      <c r="N184" s="166"/>
      <c r="O184" s="166"/>
      <c r="P184" s="166"/>
      <c r="Q184" s="166"/>
      <c r="R184" s="166"/>
      <c r="S184" s="166"/>
      <c r="T184" s="167"/>
      <c r="AT184" s="161" t="s">
        <v>126</v>
      </c>
      <c r="AU184" s="161" t="s">
        <v>124</v>
      </c>
      <c r="AV184" s="12" t="s">
        <v>124</v>
      </c>
      <c r="AW184" s="12" t="s">
        <v>30</v>
      </c>
      <c r="AX184" s="12" t="s">
        <v>81</v>
      </c>
      <c r="AY184" s="161" t="s">
        <v>119</v>
      </c>
    </row>
    <row r="185" spans="1:65" s="2" customFormat="1" ht="16.5" customHeight="1">
      <c r="A185" s="32"/>
      <c r="B185" s="144"/>
      <c r="C185" s="180" t="s">
        <v>359</v>
      </c>
      <c r="D185" s="180" t="s">
        <v>235</v>
      </c>
      <c r="E185" s="181" t="s">
        <v>360</v>
      </c>
      <c r="F185" s="182" t="s">
        <v>361</v>
      </c>
      <c r="G185" s="183" t="s">
        <v>238</v>
      </c>
      <c r="H185" s="184">
        <v>115.5</v>
      </c>
      <c r="I185" s="185"/>
      <c r="J185" s="186">
        <f>ROUND(I185*H185,2)</f>
        <v>0</v>
      </c>
      <c r="K185" s="187"/>
      <c r="L185" s="188"/>
      <c r="M185" s="189" t="s">
        <v>1</v>
      </c>
      <c r="N185" s="190" t="s">
        <v>39</v>
      </c>
      <c r="O185" s="61"/>
      <c r="P185" s="155">
        <f>O185*H185</f>
        <v>0</v>
      </c>
      <c r="Q185" s="155">
        <v>0.184</v>
      </c>
      <c r="R185" s="155">
        <f>Q185*H185</f>
        <v>21.251999999999999</v>
      </c>
      <c r="S185" s="155">
        <v>0</v>
      </c>
      <c r="T185" s="156">
        <f>S185*H185</f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57" t="s">
        <v>160</v>
      </c>
      <c r="AT185" s="157" t="s">
        <v>235</v>
      </c>
      <c r="AU185" s="157" t="s">
        <v>124</v>
      </c>
      <c r="AY185" s="17" t="s">
        <v>119</v>
      </c>
      <c r="BE185" s="158">
        <f>IF(N185="základná",J185,0)</f>
        <v>0</v>
      </c>
      <c r="BF185" s="158">
        <f>IF(N185="znížená",J185,0)</f>
        <v>0</v>
      </c>
      <c r="BG185" s="158">
        <f>IF(N185="zákl. prenesená",J185,0)</f>
        <v>0</v>
      </c>
      <c r="BH185" s="158">
        <f>IF(N185="zníž. prenesená",J185,0)</f>
        <v>0</v>
      </c>
      <c r="BI185" s="158">
        <f>IF(N185="nulová",J185,0)</f>
        <v>0</v>
      </c>
      <c r="BJ185" s="17" t="s">
        <v>124</v>
      </c>
      <c r="BK185" s="158">
        <f>ROUND(I185*H185,2)</f>
        <v>0</v>
      </c>
      <c r="BL185" s="17" t="s">
        <v>118</v>
      </c>
      <c r="BM185" s="157" t="s">
        <v>362</v>
      </c>
    </row>
    <row r="186" spans="1:65" s="12" customFormat="1">
      <c r="B186" s="159"/>
      <c r="D186" s="160" t="s">
        <v>126</v>
      </c>
      <c r="E186" s="161" t="s">
        <v>363</v>
      </c>
      <c r="F186" s="162" t="s">
        <v>201</v>
      </c>
      <c r="H186" s="163">
        <v>110</v>
      </c>
      <c r="I186" s="164"/>
      <c r="L186" s="159"/>
      <c r="M186" s="165"/>
      <c r="N186" s="166"/>
      <c r="O186" s="166"/>
      <c r="P186" s="166"/>
      <c r="Q186" s="166"/>
      <c r="R186" s="166"/>
      <c r="S186" s="166"/>
      <c r="T186" s="167"/>
      <c r="AT186" s="161" t="s">
        <v>126</v>
      </c>
      <c r="AU186" s="161" t="s">
        <v>124</v>
      </c>
      <c r="AV186" s="12" t="s">
        <v>124</v>
      </c>
      <c r="AW186" s="12" t="s">
        <v>30</v>
      </c>
      <c r="AX186" s="12" t="s">
        <v>73</v>
      </c>
      <c r="AY186" s="161" t="s">
        <v>119</v>
      </c>
    </row>
    <row r="187" spans="1:65" s="12" customFormat="1">
      <c r="B187" s="159"/>
      <c r="D187" s="160" t="s">
        <v>126</v>
      </c>
      <c r="E187" s="161" t="s">
        <v>200</v>
      </c>
      <c r="F187" s="162" t="s">
        <v>364</v>
      </c>
      <c r="H187" s="163">
        <v>110</v>
      </c>
      <c r="I187" s="164"/>
      <c r="L187" s="159"/>
      <c r="M187" s="165"/>
      <c r="N187" s="166"/>
      <c r="O187" s="166"/>
      <c r="P187" s="166"/>
      <c r="Q187" s="166"/>
      <c r="R187" s="166"/>
      <c r="S187" s="166"/>
      <c r="T187" s="167"/>
      <c r="AT187" s="161" t="s">
        <v>126</v>
      </c>
      <c r="AU187" s="161" t="s">
        <v>124</v>
      </c>
      <c r="AV187" s="12" t="s">
        <v>124</v>
      </c>
      <c r="AW187" s="12" t="s">
        <v>30</v>
      </c>
      <c r="AX187" s="12" t="s">
        <v>73</v>
      </c>
      <c r="AY187" s="161" t="s">
        <v>119</v>
      </c>
    </row>
    <row r="188" spans="1:65" s="12" customFormat="1">
      <c r="B188" s="159"/>
      <c r="D188" s="160" t="s">
        <v>126</v>
      </c>
      <c r="E188" s="161" t="s">
        <v>365</v>
      </c>
      <c r="F188" s="162" t="s">
        <v>366</v>
      </c>
      <c r="H188" s="163">
        <v>115.5</v>
      </c>
      <c r="I188" s="164"/>
      <c r="L188" s="159"/>
      <c r="M188" s="165"/>
      <c r="N188" s="166"/>
      <c r="O188" s="166"/>
      <c r="P188" s="166"/>
      <c r="Q188" s="166"/>
      <c r="R188" s="166"/>
      <c r="S188" s="166"/>
      <c r="T188" s="167"/>
      <c r="AT188" s="161" t="s">
        <v>126</v>
      </c>
      <c r="AU188" s="161" t="s">
        <v>124</v>
      </c>
      <c r="AV188" s="12" t="s">
        <v>124</v>
      </c>
      <c r="AW188" s="12" t="s">
        <v>30</v>
      </c>
      <c r="AX188" s="12" t="s">
        <v>81</v>
      </c>
      <c r="AY188" s="161" t="s">
        <v>119</v>
      </c>
    </row>
    <row r="189" spans="1:65" s="11" customFormat="1" ht="22.95" customHeight="1">
      <c r="B189" s="133"/>
      <c r="D189" s="134" t="s">
        <v>72</v>
      </c>
      <c r="E189" s="178" t="s">
        <v>166</v>
      </c>
      <c r="F189" s="178" t="s">
        <v>367</v>
      </c>
      <c r="I189" s="136"/>
      <c r="J189" s="179">
        <f>BK189</f>
        <v>0</v>
      </c>
      <c r="L189" s="133"/>
      <c r="M189" s="138"/>
      <c r="N189" s="139"/>
      <c r="O189" s="139"/>
      <c r="P189" s="140">
        <f>SUM(P190:P213)</f>
        <v>0</v>
      </c>
      <c r="Q189" s="139"/>
      <c r="R189" s="140">
        <f>SUM(R190:R213)</f>
        <v>42.77222338</v>
      </c>
      <c r="S189" s="139"/>
      <c r="T189" s="141">
        <f>SUM(T190:T213)</f>
        <v>0</v>
      </c>
      <c r="AR189" s="134" t="s">
        <v>81</v>
      </c>
      <c r="AT189" s="142" t="s">
        <v>72</v>
      </c>
      <c r="AU189" s="142" t="s">
        <v>81</v>
      </c>
      <c r="AY189" s="134" t="s">
        <v>119</v>
      </c>
      <c r="BK189" s="143">
        <f>SUM(BK190:BK213)</f>
        <v>0</v>
      </c>
    </row>
    <row r="190" spans="1:65" s="2" customFormat="1" ht="24.15" customHeight="1">
      <c r="A190" s="32"/>
      <c r="B190" s="144"/>
      <c r="C190" s="145" t="s">
        <v>368</v>
      </c>
      <c r="D190" s="145" t="s">
        <v>120</v>
      </c>
      <c r="E190" s="146" t="s">
        <v>369</v>
      </c>
      <c r="F190" s="147" t="s">
        <v>370</v>
      </c>
      <c r="G190" s="148" t="s">
        <v>371</v>
      </c>
      <c r="H190" s="149">
        <v>3</v>
      </c>
      <c r="I190" s="150"/>
      <c r="J190" s="151">
        <f>ROUND(I190*H190,2)</f>
        <v>0</v>
      </c>
      <c r="K190" s="152"/>
      <c r="L190" s="33"/>
      <c r="M190" s="153" t="s">
        <v>1</v>
      </c>
      <c r="N190" s="154" t="s">
        <v>39</v>
      </c>
      <c r="O190" s="61"/>
      <c r="P190" s="155">
        <f>O190*H190</f>
        <v>0</v>
      </c>
      <c r="Q190" s="155">
        <v>0.22133</v>
      </c>
      <c r="R190" s="155">
        <f>Q190*H190</f>
        <v>0.66398999999999997</v>
      </c>
      <c r="S190" s="155">
        <v>0</v>
      </c>
      <c r="T190" s="156">
        <f>S190*H190</f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57" t="s">
        <v>118</v>
      </c>
      <c r="AT190" s="157" t="s">
        <v>120</v>
      </c>
      <c r="AU190" s="157" t="s">
        <v>124</v>
      </c>
      <c r="AY190" s="17" t="s">
        <v>119</v>
      </c>
      <c r="BE190" s="158">
        <f>IF(N190="základná",J190,0)</f>
        <v>0</v>
      </c>
      <c r="BF190" s="158">
        <f>IF(N190="znížená",J190,0)</f>
        <v>0</v>
      </c>
      <c r="BG190" s="158">
        <f>IF(N190="zákl. prenesená",J190,0)</f>
        <v>0</v>
      </c>
      <c r="BH190" s="158">
        <f>IF(N190="zníž. prenesená",J190,0)</f>
        <v>0</v>
      </c>
      <c r="BI190" s="158">
        <f>IF(N190="nulová",J190,0)</f>
        <v>0</v>
      </c>
      <c r="BJ190" s="17" t="s">
        <v>124</v>
      </c>
      <c r="BK190" s="158">
        <f>ROUND(I190*H190,2)</f>
        <v>0</v>
      </c>
      <c r="BL190" s="17" t="s">
        <v>118</v>
      </c>
      <c r="BM190" s="157" t="s">
        <v>372</v>
      </c>
    </row>
    <row r="191" spans="1:65" s="12" customFormat="1">
      <c r="B191" s="159"/>
      <c r="D191" s="160" t="s">
        <v>126</v>
      </c>
      <c r="E191" s="161" t="s">
        <v>373</v>
      </c>
      <c r="F191" s="162" t="s">
        <v>374</v>
      </c>
      <c r="H191" s="163">
        <v>3</v>
      </c>
      <c r="I191" s="164"/>
      <c r="L191" s="159"/>
      <c r="M191" s="165"/>
      <c r="N191" s="166"/>
      <c r="O191" s="166"/>
      <c r="P191" s="166"/>
      <c r="Q191" s="166"/>
      <c r="R191" s="166"/>
      <c r="S191" s="166"/>
      <c r="T191" s="167"/>
      <c r="AT191" s="161" t="s">
        <v>126</v>
      </c>
      <c r="AU191" s="161" t="s">
        <v>124</v>
      </c>
      <c r="AV191" s="12" t="s">
        <v>124</v>
      </c>
      <c r="AW191" s="12" t="s">
        <v>30</v>
      </c>
      <c r="AX191" s="12" t="s">
        <v>73</v>
      </c>
      <c r="AY191" s="161" t="s">
        <v>119</v>
      </c>
    </row>
    <row r="192" spans="1:65" s="12" customFormat="1">
      <c r="B192" s="159"/>
      <c r="D192" s="160" t="s">
        <v>126</v>
      </c>
      <c r="E192" s="161" t="s">
        <v>375</v>
      </c>
      <c r="F192" s="162" t="s">
        <v>376</v>
      </c>
      <c r="H192" s="163">
        <v>3</v>
      </c>
      <c r="I192" s="164"/>
      <c r="L192" s="159"/>
      <c r="M192" s="165"/>
      <c r="N192" s="166"/>
      <c r="O192" s="166"/>
      <c r="P192" s="166"/>
      <c r="Q192" s="166"/>
      <c r="R192" s="166"/>
      <c r="S192" s="166"/>
      <c r="T192" s="167"/>
      <c r="AT192" s="161" t="s">
        <v>126</v>
      </c>
      <c r="AU192" s="161" t="s">
        <v>124</v>
      </c>
      <c r="AV192" s="12" t="s">
        <v>124</v>
      </c>
      <c r="AW192" s="12" t="s">
        <v>30</v>
      </c>
      <c r="AX192" s="12" t="s">
        <v>81</v>
      </c>
      <c r="AY192" s="161" t="s">
        <v>119</v>
      </c>
    </row>
    <row r="193" spans="1:65" s="2" customFormat="1" ht="16.5" customHeight="1">
      <c r="A193" s="32"/>
      <c r="B193" s="144"/>
      <c r="C193" s="180" t="s">
        <v>377</v>
      </c>
      <c r="D193" s="180" t="s">
        <v>235</v>
      </c>
      <c r="E193" s="181" t="s">
        <v>378</v>
      </c>
      <c r="F193" s="182" t="s">
        <v>379</v>
      </c>
      <c r="G193" s="183" t="s">
        <v>371</v>
      </c>
      <c r="H193" s="184">
        <v>3</v>
      </c>
      <c r="I193" s="185"/>
      <c r="J193" s="186">
        <f>ROUND(I193*H193,2)</f>
        <v>0</v>
      </c>
      <c r="K193" s="187"/>
      <c r="L193" s="188"/>
      <c r="M193" s="189" t="s">
        <v>1</v>
      </c>
      <c r="N193" s="190" t="s">
        <v>39</v>
      </c>
      <c r="O193" s="61"/>
      <c r="P193" s="155">
        <f>O193*H193</f>
        <v>0</v>
      </c>
      <c r="Q193" s="155">
        <v>6.6E-4</v>
      </c>
      <c r="R193" s="155">
        <f>Q193*H193</f>
        <v>1.98E-3</v>
      </c>
      <c r="S193" s="155">
        <v>0</v>
      </c>
      <c r="T193" s="156">
        <f>S193*H193</f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57" t="s">
        <v>160</v>
      </c>
      <c r="AT193" s="157" t="s">
        <v>235</v>
      </c>
      <c r="AU193" s="157" t="s">
        <v>124</v>
      </c>
      <c r="AY193" s="17" t="s">
        <v>119</v>
      </c>
      <c r="BE193" s="158">
        <f>IF(N193="základná",J193,0)</f>
        <v>0</v>
      </c>
      <c r="BF193" s="158">
        <f>IF(N193="znížená",J193,0)</f>
        <v>0</v>
      </c>
      <c r="BG193" s="158">
        <f>IF(N193="zákl. prenesená",J193,0)</f>
        <v>0</v>
      </c>
      <c r="BH193" s="158">
        <f>IF(N193="zníž. prenesená",J193,0)</f>
        <v>0</v>
      </c>
      <c r="BI193" s="158">
        <f>IF(N193="nulová",J193,0)</f>
        <v>0</v>
      </c>
      <c r="BJ193" s="17" t="s">
        <v>124</v>
      </c>
      <c r="BK193" s="158">
        <f>ROUND(I193*H193,2)</f>
        <v>0</v>
      </c>
      <c r="BL193" s="17" t="s">
        <v>118</v>
      </c>
      <c r="BM193" s="157" t="s">
        <v>380</v>
      </c>
    </row>
    <row r="194" spans="1:65" s="12" customFormat="1">
      <c r="B194" s="159"/>
      <c r="D194" s="160" t="s">
        <v>126</v>
      </c>
      <c r="E194" s="161" t="s">
        <v>1</v>
      </c>
      <c r="F194" s="162" t="s">
        <v>381</v>
      </c>
      <c r="H194" s="163">
        <v>3</v>
      </c>
      <c r="I194" s="164"/>
      <c r="L194" s="159"/>
      <c r="M194" s="165"/>
      <c r="N194" s="166"/>
      <c r="O194" s="166"/>
      <c r="P194" s="166"/>
      <c r="Q194" s="166"/>
      <c r="R194" s="166"/>
      <c r="S194" s="166"/>
      <c r="T194" s="167"/>
      <c r="AT194" s="161" t="s">
        <v>126</v>
      </c>
      <c r="AU194" s="161" t="s">
        <v>124</v>
      </c>
      <c r="AV194" s="12" t="s">
        <v>124</v>
      </c>
      <c r="AW194" s="12" t="s">
        <v>30</v>
      </c>
      <c r="AX194" s="12" t="s">
        <v>81</v>
      </c>
      <c r="AY194" s="161" t="s">
        <v>119</v>
      </c>
    </row>
    <row r="195" spans="1:65" s="2" customFormat="1" ht="33" customHeight="1">
      <c r="A195" s="32"/>
      <c r="B195" s="144"/>
      <c r="C195" s="145" t="s">
        <v>382</v>
      </c>
      <c r="D195" s="145" t="s">
        <v>120</v>
      </c>
      <c r="E195" s="146" t="s">
        <v>383</v>
      </c>
      <c r="F195" s="147" t="s">
        <v>384</v>
      </c>
      <c r="G195" s="148" t="s">
        <v>272</v>
      </c>
      <c r="H195" s="149">
        <v>131</v>
      </c>
      <c r="I195" s="150"/>
      <c r="J195" s="151">
        <f>ROUND(I195*H195,2)</f>
        <v>0</v>
      </c>
      <c r="K195" s="152"/>
      <c r="L195" s="33"/>
      <c r="M195" s="153" t="s">
        <v>1</v>
      </c>
      <c r="N195" s="154" t="s">
        <v>39</v>
      </c>
      <c r="O195" s="61"/>
      <c r="P195" s="155">
        <f>O195*H195</f>
        <v>0</v>
      </c>
      <c r="Q195" s="155">
        <v>6.9999999999999994E-5</v>
      </c>
      <c r="R195" s="155">
        <f>Q195*H195</f>
        <v>9.1699999999999993E-3</v>
      </c>
      <c r="S195" s="155">
        <v>0</v>
      </c>
      <c r="T195" s="156">
        <f>S195*H195</f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57" t="s">
        <v>118</v>
      </c>
      <c r="AT195" s="157" t="s">
        <v>120</v>
      </c>
      <c r="AU195" s="157" t="s">
        <v>124</v>
      </c>
      <c r="AY195" s="17" t="s">
        <v>119</v>
      </c>
      <c r="BE195" s="158">
        <f>IF(N195="základná",J195,0)</f>
        <v>0</v>
      </c>
      <c r="BF195" s="158">
        <f>IF(N195="znížená",J195,0)</f>
        <v>0</v>
      </c>
      <c r="BG195" s="158">
        <f>IF(N195="zákl. prenesená",J195,0)</f>
        <v>0</v>
      </c>
      <c r="BH195" s="158">
        <f>IF(N195="zníž. prenesená",J195,0)</f>
        <v>0</v>
      </c>
      <c r="BI195" s="158">
        <f>IF(N195="nulová",J195,0)</f>
        <v>0</v>
      </c>
      <c r="BJ195" s="17" t="s">
        <v>124</v>
      </c>
      <c r="BK195" s="158">
        <f>ROUND(I195*H195,2)</f>
        <v>0</v>
      </c>
      <c r="BL195" s="17" t="s">
        <v>118</v>
      </c>
      <c r="BM195" s="157" t="s">
        <v>385</v>
      </c>
    </row>
    <row r="196" spans="1:65" s="12" customFormat="1">
      <c r="B196" s="159"/>
      <c r="D196" s="160" t="s">
        <v>126</v>
      </c>
      <c r="E196" s="161" t="s">
        <v>1</v>
      </c>
      <c r="F196" s="162" t="s">
        <v>386</v>
      </c>
      <c r="H196" s="163">
        <v>131</v>
      </c>
      <c r="I196" s="164"/>
      <c r="L196" s="159"/>
      <c r="M196" s="165"/>
      <c r="N196" s="166"/>
      <c r="O196" s="166"/>
      <c r="P196" s="166"/>
      <c r="Q196" s="166"/>
      <c r="R196" s="166"/>
      <c r="S196" s="166"/>
      <c r="T196" s="167"/>
      <c r="AT196" s="161" t="s">
        <v>126</v>
      </c>
      <c r="AU196" s="161" t="s">
        <v>124</v>
      </c>
      <c r="AV196" s="12" t="s">
        <v>124</v>
      </c>
      <c r="AW196" s="12" t="s">
        <v>30</v>
      </c>
      <c r="AX196" s="12" t="s">
        <v>73</v>
      </c>
      <c r="AY196" s="161" t="s">
        <v>119</v>
      </c>
    </row>
    <row r="197" spans="1:65" s="2" customFormat="1" ht="24.15" customHeight="1">
      <c r="A197" s="32"/>
      <c r="B197" s="144"/>
      <c r="C197" s="145" t="s">
        <v>387</v>
      </c>
      <c r="D197" s="145" t="s">
        <v>120</v>
      </c>
      <c r="E197" s="146" t="s">
        <v>388</v>
      </c>
      <c r="F197" s="147" t="s">
        <v>389</v>
      </c>
      <c r="G197" s="148" t="s">
        <v>223</v>
      </c>
      <c r="H197" s="149">
        <v>12</v>
      </c>
      <c r="I197" s="150"/>
      <c r="J197" s="151">
        <f>ROUND(I197*H197,2)</f>
        <v>0</v>
      </c>
      <c r="K197" s="152"/>
      <c r="L197" s="33"/>
      <c r="M197" s="153" t="s">
        <v>1</v>
      </c>
      <c r="N197" s="154" t="s">
        <v>39</v>
      </c>
      <c r="O197" s="61"/>
      <c r="P197" s="155">
        <f>O197*H197</f>
        <v>0</v>
      </c>
      <c r="Q197" s="155">
        <v>5.9999999999999995E-4</v>
      </c>
      <c r="R197" s="155">
        <f>Q197*H197</f>
        <v>7.1999999999999998E-3</v>
      </c>
      <c r="S197" s="155">
        <v>0</v>
      </c>
      <c r="T197" s="156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57" t="s">
        <v>118</v>
      </c>
      <c r="AT197" s="157" t="s">
        <v>120</v>
      </c>
      <c r="AU197" s="157" t="s">
        <v>124</v>
      </c>
      <c r="AY197" s="17" t="s">
        <v>119</v>
      </c>
      <c r="BE197" s="158">
        <f>IF(N197="základná",J197,0)</f>
        <v>0</v>
      </c>
      <c r="BF197" s="158">
        <f>IF(N197="znížená",J197,0)</f>
        <v>0</v>
      </c>
      <c r="BG197" s="158">
        <f>IF(N197="zákl. prenesená",J197,0)</f>
        <v>0</v>
      </c>
      <c r="BH197" s="158">
        <f>IF(N197="zníž. prenesená",J197,0)</f>
        <v>0</v>
      </c>
      <c r="BI197" s="158">
        <f>IF(N197="nulová",J197,0)</f>
        <v>0</v>
      </c>
      <c r="BJ197" s="17" t="s">
        <v>124</v>
      </c>
      <c r="BK197" s="158">
        <f>ROUND(I197*H197,2)</f>
        <v>0</v>
      </c>
      <c r="BL197" s="17" t="s">
        <v>118</v>
      </c>
      <c r="BM197" s="157" t="s">
        <v>390</v>
      </c>
    </row>
    <row r="198" spans="1:65" s="12" customFormat="1">
      <c r="B198" s="159"/>
      <c r="D198" s="160" t="s">
        <v>126</v>
      </c>
      <c r="E198" s="161" t="s">
        <v>391</v>
      </c>
      <c r="F198" s="162" t="s">
        <v>392</v>
      </c>
      <c r="H198" s="163">
        <v>12</v>
      </c>
      <c r="I198" s="164"/>
      <c r="L198" s="159"/>
      <c r="M198" s="165"/>
      <c r="N198" s="166"/>
      <c r="O198" s="166"/>
      <c r="P198" s="166"/>
      <c r="Q198" s="166"/>
      <c r="R198" s="166"/>
      <c r="S198" s="166"/>
      <c r="T198" s="167"/>
      <c r="AT198" s="161" t="s">
        <v>126</v>
      </c>
      <c r="AU198" s="161" t="s">
        <v>124</v>
      </c>
      <c r="AV198" s="12" t="s">
        <v>124</v>
      </c>
      <c r="AW198" s="12" t="s">
        <v>30</v>
      </c>
      <c r="AX198" s="12" t="s">
        <v>73</v>
      </c>
      <c r="AY198" s="161" t="s">
        <v>119</v>
      </c>
    </row>
    <row r="199" spans="1:65" s="12" customFormat="1">
      <c r="B199" s="159"/>
      <c r="D199" s="160" t="s">
        <v>126</v>
      </c>
      <c r="E199" s="161" t="s">
        <v>393</v>
      </c>
      <c r="F199" s="162" t="s">
        <v>394</v>
      </c>
      <c r="H199" s="163">
        <v>12</v>
      </c>
      <c r="I199" s="164"/>
      <c r="L199" s="159"/>
      <c r="M199" s="165"/>
      <c r="N199" s="166"/>
      <c r="O199" s="166"/>
      <c r="P199" s="166"/>
      <c r="Q199" s="166"/>
      <c r="R199" s="166"/>
      <c r="S199" s="166"/>
      <c r="T199" s="167"/>
      <c r="AT199" s="161" t="s">
        <v>126</v>
      </c>
      <c r="AU199" s="161" t="s">
        <v>124</v>
      </c>
      <c r="AV199" s="12" t="s">
        <v>124</v>
      </c>
      <c r="AW199" s="12" t="s">
        <v>30</v>
      </c>
      <c r="AX199" s="12" t="s">
        <v>81</v>
      </c>
      <c r="AY199" s="161" t="s">
        <v>119</v>
      </c>
    </row>
    <row r="200" spans="1:65" s="2" customFormat="1" ht="37.950000000000003" customHeight="1">
      <c r="A200" s="32"/>
      <c r="B200" s="144"/>
      <c r="C200" s="145" t="s">
        <v>395</v>
      </c>
      <c r="D200" s="145" t="s">
        <v>120</v>
      </c>
      <c r="E200" s="146" t="s">
        <v>396</v>
      </c>
      <c r="F200" s="147" t="s">
        <v>397</v>
      </c>
      <c r="G200" s="148" t="s">
        <v>223</v>
      </c>
      <c r="H200" s="149">
        <v>60</v>
      </c>
      <c r="I200" s="150"/>
      <c r="J200" s="151">
        <f>ROUND(I200*H200,2)</f>
        <v>0</v>
      </c>
      <c r="K200" s="152"/>
      <c r="L200" s="33"/>
      <c r="M200" s="153" t="s">
        <v>1</v>
      </c>
      <c r="N200" s="154" t="s">
        <v>39</v>
      </c>
      <c r="O200" s="61"/>
      <c r="P200" s="155">
        <f>O200*H200</f>
        <v>0</v>
      </c>
      <c r="Q200" s="155">
        <v>5.9999999999999995E-4</v>
      </c>
      <c r="R200" s="155">
        <f>Q200*H200</f>
        <v>3.5999999999999997E-2</v>
      </c>
      <c r="S200" s="155">
        <v>0</v>
      </c>
      <c r="T200" s="156">
        <f>S200*H200</f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57" t="s">
        <v>118</v>
      </c>
      <c r="AT200" s="157" t="s">
        <v>120</v>
      </c>
      <c r="AU200" s="157" t="s">
        <v>124</v>
      </c>
      <c r="AY200" s="17" t="s">
        <v>119</v>
      </c>
      <c r="BE200" s="158">
        <f>IF(N200="základná",J200,0)</f>
        <v>0</v>
      </c>
      <c r="BF200" s="158">
        <f>IF(N200="znížená",J200,0)</f>
        <v>0</v>
      </c>
      <c r="BG200" s="158">
        <f>IF(N200="zákl. prenesená",J200,0)</f>
        <v>0</v>
      </c>
      <c r="BH200" s="158">
        <f>IF(N200="zníž. prenesená",J200,0)</f>
        <v>0</v>
      </c>
      <c r="BI200" s="158">
        <f>IF(N200="nulová",J200,0)</f>
        <v>0</v>
      </c>
      <c r="BJ200" s="17" t="s">
        <v>124</v>
      </c>
      <c r="BK200" s="158">
        <f>ROUND(I200*H200,2)</f>
        <v>0</v>
      </c>
      <c r="BL200" s="17" t="s">
        <v>118</v>
      </c>
      <c r="BM200" s="157" t="s">
        <v>398</v>
      </c>
    </row>
    <row r="201" spans="1:65" s="12" customFormat="1">
      <c r="B201" s="159"/>
      <c r="D201" s="160" t="s">
        <v>126</v>
      </c>
      <c r="E201" s="161" t="s">
        <v>1</v>
      </c>
      <c r="F201" s="162" t="s">
        <v>399</v>
      </c>
      <c r="H201" s="163">
        <v>60</v>
      </c>
      <c r="I201" s="164"/>
      <c r="L201" s="159"/>
      <c r="M201" s="165"/>
      <c r="N201" s="166"/>
      <c r="O201" s="166"/>
      <c r="P201" s="166"/>
      <c r="Q201" s="166"/>
      <c r="R201" s="166"/>
      <c r="S201" s="166"/>
      <c r="T201" s="167"/>
      <c r="AT201" s="161" t="s">
        <v>126</v>
      </c>
      <c r="AU201" s="161" t="s">
        <v>124</v>
      </c>
      <c r="AV201" s="12" t="s">
        <v>124</v>
      </c>
      <c r="AW201" s="12" t="s">
        <v>30</v>
      </c>
      <c r="AX201" s="12" t="s">
        <v>73</v>
      </c>
      <c r="AY201" s="161" t="s">
        <v>119</v>
      </c>
    </row>
    <row r="202" spans="1:65" s="2" customFormat="1" ht="24.15" customHeight="1">
      <c r="A202" s="32"/>
      <c r="B202" s="144"/>
      <c r="C202" s="145" t="s">
        <v>400</v>
      </c>
      <c r="D202" s="145" t="s">
        <v>120</v>
      </c>
      <c r="E202" s="146" t="s">
        <v>401</v>
      </c>
      <c r="F202" s="147" t="s">
        <v>402</v>
      </c>
      <c r="G202" s="148" t="s">
        <v>223</v>
      </c>
      <c r="H202" s="149">
        <v>68.75</v>
      </c>
      <c r="I202" s="150"/>
      <c r="J202" s="151">
        <f>ROUND(I202*H202,2)</f>
        <v>0</v>
      </c>
      <c r="K202" s="152"/>
      <c r="L202" s="33"/>
      <c r="M202" s="153" t="s">
        <v>1</v>
      </c>
      <c r="N202" s="154" t="s">
        <v>39</v>
      </c>
      <c r="O202" s="61"/>
      <c r="P202" s="155">
        <f>O202*H202</f>
        <v>0</v>
      </c>
      <c r="Q202" s="155">
        <v>1.0000000000000001E-5</v>
      </c>
      <c r="R202" s="155">
        <f>Q202*H202</f>
        <v>6.8750000000000007E-4</v>
      </c>
      <c r="S202" s="155">
        <v>0</v>
      </c>
      <c r="T202" s="156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57" t="s">
        <v>118</v>
      </c>
      <c r="AT202" s="157" t="s">
        <v>120</v>
      </c>
      <c r="AU202" s="157" t="s">
        <v>124</v>
      </c>
      <c r="AY202" s="17" t="s">
        <v>119</v>
      </c>
      <c r="BE202" s="158">
        <f>IF(N202="základná",J202,0)</f>
        <v>0</v>
      </c>
      <c r="BF202" s="158">
        <f>IF(N202="znížená",J202,0)</f>
        <v>0</v>
      </c>
      <c r="BG202" s="158">
        <f>IF(N202="zákl. prenesená",J202,0)</f>
        <v>0</v>
      </c>
      <c r="BH202" s="158">
        <f>IF(N202="zníž. prenesená",J202,0)</f>
        <v>0</v>
      </c>
      <c r="BI202" s="158">
        <f>IF(N202="nulová",J202,0)</f>
        <v>0</v>
      </c>
      <c r="BJ202" s="17" t="s">
        <v>124</v>
      </c>
      <c r="BK202" s="158">
        <f>ROUND(I202*H202,2)</f>
        <v>0</v>
      </c>
      <c r="BL202" s="17" t="s">
        <v>118</v>
      </c>
      <c r="BM202" s="157" t="s">
        <v>403</v>
      </c>
    </row>
    <row r="203" spans="1:65" s="2" customFormat="1" ht="24.15" customHeight="1">
      <c r="A203" s="32"/>
      <c r="B203" s="144"/>
      <c r="C203" s="145" t="s">
        <v>404</v>
      </c>
      <c r="D203" s="145" t="s">
        <v>120</v>
      </c>
      <c r="E203" s="146" t="s">
        <v>401</v>
      </c>
      <c r="F203" s="147" t="s">
        <v>402</v>
      </c>
      <c r="G203" s="148" t="s">
        <v>223</v>
      </c>
      <c r="H203" s="149">
        <v>59.188000000000002</v>
      </c>
      <c r="I203" s="150"/>
      <c r="J203" s="151">
        <f>ROUND(I203*H203,2)</f>
        <v>0</v>
      </c>
      <c r="K203" s="152"/>
      <c r="L203" s="33"/>
      <c r="M203" s="153" t="s">
        <v>1</v>
      </c>
      <c r="N203" s="154" t="s">
        <v>39</v>
      </c>
      <c r="O203" s="61"/>
      <c r="P203" s="155">
        <f>O203*H203</f>
        <v>0</v>
      </c>
      <c r="Q203" s="155">
        <v>1.0000000000000001E-5</v>
      </c>
      <c r="R203" s="155">
        <f>Q203*H203</f>
        <v>5.9188000000000003E-4</v>
      </c>
      <c r="S203" s="155">
        <v>0</v>
      </c>
      <c r="T203" s="156">
        <f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57" t="s">
        <v>118</v>
      </c>
      <c r="AT203" s="157" t="s">
        <v>120</v>
      </c>
      <c r="AU203" s="157" t="s">
        <v>124</v>
      </c>
      <c r="AY203" s="17" t="s">
        <v>119</v>
      </c>
      <c r="BE203" s="158">
        <f>IF(N203="základná",J203,0)</f>
        <v>0</v>
      </c>
      <c r="BF203" s="158">
        <f>IF(N203="znížená",J203,0)</f>
        <v>0</v>
      </c>
      <c r="BG203" s="158">
        <f>IF(N203="zákl. prenesená",J203,0)</f>
        <v>0</v>
      </c>
      <c r="BH203" s="158">
        <f>IF(N203="zníž. prenesená",J203,0)</f>
        <v>0</v>
      </c>
      <c r="BI203" s="158">
        <f>IF(N203="nulová",J203,0)</f>
        <v>0</v>
      </c>
      <c r="BJ203" s="17" t="s">
        <v>124</v>
      </c>
      <c r="BK203" s="158">
        <f>ROUND(I203*H203,2)</f>
        <v>0</v>
      </c>
      <c r="BL203" s="17" t="s">
        <v>118</v>
      </c>
      <c r="BM203" s="157" t="s">
        <v>405</v>
      </c>
    </row>
    <row r="204" spans="1:65" s="12" customFormat="1">
      <c r="B204" s="159"/>
      <c r="D204" s="160" t="s">
        <v>126</v>
      </c>
      <c r="E204" s="161" t="s">
        <v>1</v>
      </c>
      <c r="F204" s="162" t="s">
        <v>406</v>
      </c>
      <c r="H204" s="163">
        <v>59.188000000000002</v>
      </c>
      <c r="I204" s="164"/>
      <c r="L204" s="159"/>
      <c r="M204" s="165"/>
      <c r="N204" s="166"/>
      <c r="O204" s="166"/>
      <c r="P204" s="166"/>
      <c r="Q204" s="166"/>
      <c r="R204" s="166"/>
      <c r="S204" s="166"/>
      <c r="T204" s="167"/>
      <c r="AT204" s="161" t="s">
        <v>126</v>
      </c>
      <c r="AU204" s="161" t="s">
        <v>124</v>
      </c>
      <c r="AV204" s="12" t="s">
        <v>124</v>
      </c>
      <c r="AW204" s="12" t="s">
        <v>30</v>
      </c>
      <c r="AX204" s="12" t="s">
        <v>73</v>
      </c>
      <c r="AY204" s="161" t="s">
        <v>119</v>
      </c>
    </row>
    <row r="205" spans="1:65" s="2" customFormat="1" ht="16.5" customHeight="1">
      <c r="A205" s="32"/>
      <c r="B205" s="144"/>
      <c r="C205" s="145" t="s">
        <v>407</v>
      </c>
      <c r="D205" s="145" t="s">
        <v>120</v>
      </c>
      <c r="E205" s="146" t="s">
        <v>408</v>
      </c>
      <c r="F205" s="147" t="s">
        <v>409</v>
      </c>
      <c r="G205" s="148" t="s">
        <v>223</v>
      </c>
      <c r="H205" s="149">
        <v>148</v>
      </c>
      <c r="I205" s="150"/>
      <c r="J205" s="151">
        <f>ROUND(I205*H205,2)</f>
        <v>0</v>
      </c>
      <c r="K205" s="152"/>
      <c r="L205" s="33"/>
      <c r="M205" s="153" t="s">
        <v>1</v>
      </c>
      <c r="N205" s="154" t="s">
        <v>39</v>
      </c>
      <c r="O205" s="61"/>
      <c r="P205" s="155">
        <f>O205*H205</f>
        <v>0</v>
      </c>
      <c r="Q205" s="155">
        <v>1.1429999999999999E-2</v>
      </c>
      <c r="R205" s="155">
        <f>Q205*H205</f>
        <v>1.6916399999999998</v>
      </c>
      <c r="S205" s="155">
        <v>0</v>
      </c>
      <c r="T205" s="156">
        <f>S205*H205</f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57" t="s">
        <v>118</v>
      </c>
      <c r="AT205" s="157" t="s">
        <v>120</v>
      </c>
      <c r="AU205" s="157" t="s">
        <v>124</v>
      </c>
      <c r="AY205" s="17" t="s">
        <v>119</v>
      </c>
      <c r="BE205" s="158">
        <f>IF(N205="základná",J205,0)</f>
        <v>0</v>
      </c>
      <c r="BF205" s="158">
        <f>IF(N205="znížená",J205,0)</f>
        <v>0</v>
      </c>
      <c r="BG205" s="158">
        <f>IF(N205="zákl. prenesená",J205,0)</f>
        <v>0</v>
      </c>
      <c r="BH205" s="158">
        <f>IF(N205="zníž. prenesená",J205,0)</f>
        <v>0</v>
      </c>
      <c r="BI205" s="158">
        <f>IF(N205="nulová",J205,0)</f>
        <v>0</v>
      </c>
      <c r="BJ205" s="17" t="s">
        <v>124</v>
      </c>
      <c r="BK205" s="158">
        <f>ROUND(I205*H205,2)</f>
        <v>0</v>
      </c>
      <c r="BL205" s="17" t="s">
        <v>118</v>
      </c>
      <c r="BM205" s="157" t="s">
        <v>410</v>
      </c>
    </row>
    <row r="206" spans="1:65" s="12" customFormat="1">
      <c r="B206" s="159"/>
      <c r="D206" s="160" t="s">
        <v>126</v>
      </c>
      <c r="E206" s="161" t="s">
        <v>1</v>
      </c>
      <c r="F206" s="162" t="s">
        <v>411</v>
      </c>
      <c r="H206" s="163">
        <v>148</v>
      </c>
      <c r="I206" s="164"/>
      <c r="L206" s="159"/>
      <c r="M206" s="165"/>
      <c r="N206" s="166"/>
      <c r="O206" s="166"/>
      <c r="P206" s="166"/>
      <c r="Q206" s="166"/>
      <c r="R206" s="166"/>
      <c r="S206" s="166"/>
      <c r="T206" s="167"/>
      <c r="AT206" s="161" t="s">
        <v>126</v>
      </c>
      <c r="AU206" s="161" t="s">
        <v>124</v>
      </c>
      <c r="AV206" s="12" t="s">
        <v>124</v>
      </c>
      <c r="AW206" s="12" t="s">
        <v>30</v>
      </c>
      <c r="AX206" s="12" t="s">
        <v>73</v>
      </c>
      <c r="AY206" s="161" t="s">
        <v>119</v>
      </c>
    </row>
    <row r="207" spans="1:65" s="2" customFormat="1" ht="33" customHeight="1">
      <c r="A207" s="32"/>
      <c r="B207" s="144"/>
      <c r="C207" s="145" t="s">
        <v>412</v>
      </c>
      <c r="D207" s="145" t="s">
        <v>120</v>
      </c>
      <c r="E207" s="146" t="s">
        <v>413</v>
      </c>
      <c r="F207" s="147" t="s">
        <v>414</v>
      </c>
      <c r="G207" s="148" t="s">
        <v>272</v>
      </c>
      <c r="H207" s="149">
        <v>130</v>
      </c>
      <c r="I207" s="150"/>
      <c r="J207" s="151">
        <f>ROUND(I207*H207,2)</f>
        <v>0</v>
      </c>
      <c r="K207" s="152"/>
      <c r="L207" s="33"/>
      <c r="M207" s="153" t="s">
        <v>1</v>
      </c>
      <c r="N207" s="154" t="s">
        <v>39</v>
      </c>
      <c r="O207" s="61"/>
      <c r="P207" s="155">
        <f>O207*H207</f>
        <v>0</v>
      </c>
      <c r="Q207" s="155">
        <v>0.12662000000000001</v>
      </c>
      <c r="R207" s="155">
        <f>Q207*H207</f>
        <v>16.460600000000003</v>
      </c>
      <c r="S207" s="155">
        <v>0</v>
      </c>
      <c r="T207" s="156">
        <f>S207*H207</f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57" t="s">
        <v>118</v>
      </c>
      <c r="AT207" s="157" t="s">
        <v>120</v>
      </c>
      <c r="AU207" s="157" t="s">
        <v>124</v>
      </c>
      <c r="AY207" s="17" t="s">
        <v>119</v>
      </c>
      <c r="BE207" s="158">
        <f>IF(N207="základná",J207,0)</f>
        <v>0</v>
      </c>
      <c r="BF207" s="158">
        <f>IF(N207="znížená",J207,0)</f>
        <v>0</v>
      </c>
      <c r="BG207" s="158">
        <f>IF(N207="zákl. prenesená",J207,0)</f>
        <v>0</v>
      </c>
      <c r="BH207" s="158">
        <f>IF(N207="zníž. prenesená",J207,0)</f>
        <v>0</v>
      </c>
      <c r="BI207" s="158">
        <f>IF(N207="nulová",J207,0)</f>
        <v>0</v>
      </c>
      <c r="BJ207" s="17" t="s">
        <v>124</v>
      </c>
      <c r="BK207" s="158">
        <f>ROUND(I207*H207,2)</f>
        <v>0</v>
      </c>
      <c r="BL207" s="17" t="s">
        <v>118</v>
      </c>
      <c r="BM207" s="157" t="s">
        <v>415</v>
      </c>
    </row>
    <row r="208" spans="1:65" s="2" customFormat="1" ht="16.5" customHeight="1">
      <c r="A208" s="32"/>
      <c r="B208" s="144"/>
      <c r="C208" s="180" t="s">
        <v>416</v>
      </c>
      <c r="D208" s="180" t="s">
        <v>235</v>
      </c>
      <c r="E208" s="181" t="s">
        <v>417</v>
      </c>
      <c r="F208" s="182" t="s">
        <v>418</v>
      </c>
      <c r="G208" s="183" t="s">
        <v>419</v>
      </c>
      <c r="H208" s="184">
        <v>135.15</v>
      </c>
      <c r="I208" s="185"/>
      <c r="J208" s="186">
        <f>ROUND(I208*H208,2)</f>
        <v>0</v>
      </c>
      <c r="K208" s="187"/>
      <c r="L208" s="188"/>
      <c r="M208" s="189" t="s">
        <v>1</v>
      </c>
      <c r="N208" s="190" t="s">
        <v>39</v>
      </c>
      <c r="O208" s="61"/>
      <c r="P208" s="155">
        <f>O208*H208</f>
        <v>0</v>
      </c>
      <c r="Q208" s="155">
        <v>4.9000000000000002E-2</v>
      </c>
      <c r="R208" s="155">
        <f>Q208*H208</f>
        <v>6.6223500000000008</v>
      </c>
      <c r="S208" s="155">
        <v>0</v>
      </c>
      <c r="T208" s="156">
        <f>S208*H208</f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57" t="s">
        <v>160</v>
      </c>
      <c r="AT208" s="157" t="s">
        <v>235</v>
      </c>
      <c r="AU208" s="157" t="s">
        <v>124</v>
      </c>
      <c r="AY208" s="17" t="s">
        <v>119</v>
      </c>
      <c r="BE208" s="158">
        <f>IF(N208="základná",J208,0)</f>
        <v>0</v>
      </c>
      <c r="BF208" s="158">
        <f>IF(N208="znížená",J208,0)</f>
        <v>0</v>
      </c>
      <c r="BG208" s="158">
        <f>IF(N208="zákl. prenesená",J208,0)</f>
        <v>0</v>
      </c>
      <c r="BH208" s="158">
        <f>IF(N208="zníž. prenesená",J208,0)</f>
        <v>0</v>
      </c>
      <c r="BI208" s="158">
        <f>IF(N208="nulová",J208,0)</f>
        <v>0</v>
      </c>
      <c r="BJ208" s="17" t="s">
        <v>124</v>
      </c>
      <c r="BK208" s="158">
        <f>ROUND(I208*H208,2)</f>
        <v>0</v>
      </c>
      <c r="BL208" s="17" t="s">
        <v>118</v>
      </c>
      <c r="BM208" s="157" t="s">
        <v>420</v>
      </c>
    </row>
    <row r="209" spans="1:65" s="2" customFormat="1" ht="33" customHeight="1">
      <c r="A209" s="32"/>
      <c r="B209" s="144"/>
      <c r="C209" s="145" t="s">
        <v>421</v>
      </c>
      <c r="D209" s="145" t="s">
        <v>120</v>
      </c>
      <c r="E209" s="146" t="s">
        <v>422</v>
      </c>
      <c r="F209" s="147" t="s">
        <v>423</v>
      </c>
      <c r="G209" s="148" t="s">
        <v>218</v>
      </c>
      <c r="H209" s="149">
        <v>7.8</v>
      </c>
      <c r="I209" s="150"/>
      <c r="J209" s="151">
        <f>ROUND(I209*H209,2)</f>
        <v>0</v>
      </c>
      <c r="K209" s="152"/>
      <c r="L209" s="33"/>
      <c r="M209" s="153" t="s">
        <v>1</v>
      </c>
      <c r="N209" s="154" t="s">
        <v>39</v>
      </c>
      <c r="O209" s="61"/>
      <c r="P209" s="155">
        <f>O209*H209</f>
        <v>0</v>
      </c>
      <c r="Q209" s="155">
        <v>2.2151299999999998</v>
      </c>
      <c r="R209" s="155">
        <f>Q209*H209</f>
        <v>17.278013999999999</v>
      </c>
      <c r="S209" s="155">
        <v>0</v>
      </c>
      <c r="T209" s="156">
        <f>S209*H209</f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57" t="s">
        <v>118</v>
      </c>
      <c r="AT209" s="157" t="s">
        <v>120</v>
      </c>
      <c r="AU209" s="157" t="s">
        <v>124</v>
      </c>
      <c r="AY209" s="17" t="s">
        <v>119</v>
      </c>
      <c r="BE209" s="158">
        <f>IF(N209="základná",J209,0)</f>
        <v>0</v>
      </c>
      <c r="BF209" s="158">
        <f>IF(N209="znížená",J209,0)</f>
        <v>0</v>
      </c>
      <c r="BG209" s="158">
        <f>IF(N209="zákl. prenesená",J209,0)</f>
        <v>0</v>
      </c>
      <c r="BH209" s="158">
        <f>IF(N209="zníž. prenesená",J209,0)</f>
        <v>0</v>
      </c>
      <c r="BI209" s="158">
        <f>IF(N209="nulová",J209,0)</f>
        <v>0</v>
      </c>
      <c r="BJ209" s="17" t="s">
        <v>124</v>
      </c>
      <c r="BK209" s="158">
        <f>ROUND(I209*H209,2)</f>
        <v>0</v>
      </c>
      <c r="BL209" s="17" t="s">
        <v>118</v>
      </c>
      <c r="BM209" s="157" t="s">
        <v>424</v>
      </c>
    </row>
    <row r="210" spans="1:65" s="12" customFormat="1">
      <c r="B210" s="159"/>
      <c r="D210" s="160" t="s">
        <v>126</v>
      </c>
      <c r="E210" s="161" t="s">
        <v>425</v>
      </c>
      <c r="F210" s="162" t="s">
        <v>426</v>
      </c>
      <c r="H210" s="163">
        <v>7.8</v>
      </c>
      <c r="I210" s="164"/>
      <c r="L210" s="159"/>
      <c r="M210" s="165"/>
      <c r="N210" s="166"/>
      <c r="O210" s="166"/>
      <c r="P210" s="166"/>
      <c r="Q210" s="166"/>
      <c r="R210" s="166"/>
      <c r="S210" s="166"/>
      <c r="T210" s="167"/>
      <c r="AT210" s="161" t="s">
        <v>126</v>
      </c>
      <c r="AU210" s="161" t="s">
        <v>124</v>
      </c>
      <c r="AV210" s="12" t="s">
        <v>124</v>
      </c>
      <c r="AW210" s="12" t="s">
        <v>30</v>
      </c>
      <c r="AX210" s="12" t="s">
        <v>81</v>
      </c>
      <c r="AY210" s="161" t="s">
        <v>119</v>
      </c>
    </row>
    <row r="211" spans="1:65" s="2" customFormat="1" ht="16.5" customHeight="1">
      <c r="A211" s="32"/>
      <c r="B211" s="144"/>
      <c r="C211" s="145" t="s">
        <v>427</v>
      </c>
      <c r="D211" s="145" t="s">
        <v>120</v>
      </c>
      <c r="E211" s="146" t="s">
        <v>428</v>
      </c>
      <c r="F211" s="147" t="s">
        <v>429</v>
      </c>
      <c r="G211" s="148" t="s">
        <v>371</v>
      </c>
      <c r="H211" s="149">
        <v>3</v>
      </c>
      <c r="I211" s="150"/>
      <c r="J211" s="151">
        <f>ROUND(I211*H211,2)</f>
        <v>0</v>
      </c>
      <c r="K211" s="152"/>
      <c r="L211" s="33"/>
      <c r="M211" s="153" t="s">
        <v>1</v>
      </c>
      <c r="N211" s="154" t="s">
        <v>39</v>
      </c>
      <c r="O211" s="61"/>
      <c r="P211" s="155">
        <f>O211*H211</f>
        <v>0</v>
      </c>
      <c r="Q211" s="155">
        <v>0</v>
      </c>
      <c r="R211" s="155">
        <f>Q211*H211</f>
        <v>0</v>
      </c>
      <c r="S211" s="155">
        <v>0</v>
      </c>
      <c r="T211" s="156">
        <f>S211*H211</f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57" t="s">
        <v>118</v>
      </c>
      <c r="AT211" s="157" t="s">
        <v>120</v>
      </c>
      <c r="AU211" s="157" t="s">
        <v>124</v>
      </c>
      <c r="AY211" s="17" t="s">
        <v>119</v>
      </c>
      <c r="BE211" s="158">
        <f>IF(N211="základná",J211,0)</f>
        <v>0</v>
      </c>
      <c r="BF211" s="158">
        <f>IF(N211="znížená",J211,0)</f>
        <v>0</v>
      </c>
      <c r="BG211" s="158">
        <f>IF(N211="zákl. prenesená",J211,0)</f>
        <v>0</v>
      </c>
      <c r="BH211" s="158">
        <f>IF(N211="zníž. prenesená",J211,0)</f>
        <v>0</v>
      </c>
      <c r="BI211" s="158">
        <f>IF(N211="nulová",J211,0)</f>
        <v>0</v>
      </c>
      <c r="BJ211" s="17" t="s">
        <v>124</v>
      </c>
      <c r="BK211" s="158">
        <f>ROUND(I211*H211,2)</f>
        <v>0</v>
      </c>
      <c r="BL211" s="17" t="s">
        <v>118</v>
      </c>
      <c r="BM211" s="157" t="s">
        <v>430</v>
      </c>
    </row>
    <row r="212" spans="1:65" s="12" customFormat="1" ht="20.399999999999999">
      <c r="B212" s="159"/>
      <c r="D212" s="160" t="s">
        <v>126</v>
      </c>
      <c r="E212" s="161" t="s">
        <v>431</v>
      </c>
      <c r="F212" s="162" t="s">
        <v>432</v>
      </c>
      <c r="H212" s="163">
        <v>3</v>
      </c>
      <c r="I212" s="164"/>
      <c r="L212" s="159"/>
      <c r="M212" s="165"/>
      <c r="N212" s="166"/>
      <c r="O212" s="166"/>
      <c r="P212" s="166"/>
      <c r="Q212" s="166"/>
      <c r="R212" s="166"/>
      <c r="S212" s="166"/>
      <c r="T212" s="167"/>
      <c r="AT212" s="161" t="s">
        <v>126</v>
      </c>
      <c r="AU212" s="161" t="s">
        <v>124</v>
      </c>
      <c r="AV212" s="12" t="s">
        <v>124</v>
      </c>
      <c r="AW212" s="12" t="s">
        <v>30</v>
      </c>
      <c r="AX212" s="12" t="s">
        <v>73</v>
      </c>
      <c r="AY212" s="161" t="s">
        <v>119</v>
      </c>
    </row>
    <row r="213" spans="1:65" s="12" customFormat="1">
      <c r="B213" s="159"/>
      <c r="D213" s="160" t="s">
        <v>126</v>
      </c>
      <c r="E213" s="161" t="s">
        <v>433</v>
      </c>
      <c r="F213" s="162" t="s">
        <v>434</v>
      </c>
      <c r="H213" s="163">
        <v>3</v>
      </c>
      <c r="I213" s="164"/>
      <c r="L213" s="159"/>
      <c r="M213" s="165"/>
      <c r="N213" s="166"/>
      <c r="O213" s="166"/>
      <c r="P213" s="166"/>
      <c r="Q213" s="166"/>
      <c r="R213" s="166"/>
      <c r="S213" s="166"/>
      <c r="T213" s="167"/>
      <c r="AT213" s="161" t="s">
        <v>126</v>
      </c>
      <c r="AU213" s="161" t="s">
        <v>124</v>
      </c>
      <c r="AV213" s="12" t="s">
        <v>124</v>
      </c>
      <c r="AW213" s="12" t="s">
        <v>30</v>
      </c>
      <c r="AX213" s="12" t="s">
        <v>81</v>
      </c>
      <c r="AY213" s="161" t="s">
        <v>119</v>
      </c>
    </row>
    <row r="214" spans="1:65" s="11" customFormat="1" ht="22.95" customHeight="1">
      <c r="B214" s="133"/>
      <c r="D214" s="134" t="s">
        <v>72</v>
      </c>
      <c r="E214" s="178" t="s">
        <v>435</v>
      </c>
      <c r="F214" s="178" t="s">
        <v>436</v>
      </c>
      <c r="I214" s="136"/>
      <c r="J214" s="179">
        <f>BK214</f>
        <v>0</v>
      </c>
      <c r="L214" s="133"/>
      <c r="M214" s="138"/>
      <c r="N214" s="139"/>
      <c r="O214" s="139"/>
      <c r="P214" s="140">
        <f>P215</f>
        <v>0</v>
      </c>
      <c r="Q214" s="139"/>
      <c r="R214" s="140">
        <f>R215</f>
        <v>0</v>
      </c>
      <c r="S214" s="139"/>
      <c r="T214" s="141">
        <f>T215</f>
        <v>0</v>
      </c>
      <c r="AR214" s="134" t="s">
        <v>81</v>
      </c>
      <c r="AT214" s="142" t="s">
        <v>72</v>
      </c>
      <c r="AU214" s="142" t="s">
        <v>81</v>
      </c>
      <c r="AY214" s="134" t="s">
        <v>119</v>
      </c>
      <c r="BK214" s="143">
        <f>BK215</f>
        <v>0</v>
      </c>
    </row>
    <row r="215" spans="1:65" s="2" customFormat="1" ht="33" customHeight="1">
      <c r="A215" s="32"/>
      <c r="B215" s="144"/>
      <c r="C215" s="145" t="s">
        <v>437</v>
      </c>
      <c r="D215" s="145" t="s">
        <v>120</v>
      </c>
      <c r="E215" s="146" t="s">
        <v>438</v>
      </c>
      <c r="F215" s="147" t="s">
        <v>439</v>
      </c>
      <c r="G215" s="148" t="s">
        <v>440</v>
      </c>
      <c r="H215" s="149">
        <v>803.08100000000002</v>
      </c>
      <c r="I215" s="150"/>
      <c r="J215" s="151">
        <f>ROUND(I215*H215,2)</f>
        <v>0</v>
      </c>
      <c r="K215" s="152"/>
      <c r="L215" s="33"/>
      <c r="M215" s="153" t="s">
        <v>1</v>
      </c>
      <c r="N215" s="154" t="s">
        <v>39</v>
      </c>
      <c r="O215" s="61"/>
      <c r="P215" s="155">
        <f>O215*H215</f>
        <v>0</v>
      </c>
      <c r="Q215" s="155">
        <v>0</v>
      </c>
      <c r="R215" s="155">
        <f>Q215*H215</f>
        <v>0</v>
      </c>
      <c r="S215" s="155">
        <v>0</v>
      </c>
      <c r="T215" s="156">
        <f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57" t="s">
        <v>118</v>
      </c>
      <c r="AT215" s="157" t="s">
        <v>120</v>
      </c>
      <c r="AU215" s="157" t="s">
        <v>124</v>
      </c>
      <c r="AY215" s="17" t="s">
        <v>119</v>
      </c>
      <c r="BE215" s="158">
        <f>IF(N215="základná",J215,0)</f>
        <v>0</v>
      </c>
      <c r="BF215" s="158">
        <f>IF(N215="znížená",J215,0)</f>
        <v>0</v>
      </c>
      <c r="BG215" s="158">
        <f>IF(N215="zákl. prenesená",J215,0)</f>
        <v>0</v>
      </c>
      <c r="BH215" s="158">
        <f>IF(N215="zníž. prenesená",J215,0)</f>
        <v>0</v>
      </c>
      <c r="BI215" s="158">
        <f>IF(N215="nulová",J215,0)</f>
        <v>0</v>
      </c>
      <c r="BJ215" s="17" t="s">
        <v>124</v>
      </c>
      <c r="BK215" s="158">
        <f>ROUND(I215*H215,2)</f>
        <v>0</v>
      </c>
      <c r="BL215" s="17" t="s">
        <v>118</v>
      </c>
      <c r="BM215" s="157" t="s">
        <v>441</v>
      </c>
    </row>
    <row r="216" spans="1:65" s="11" customFormat="1" ht="25.95" customHeight="1">
      <c r="B216" s="133"/>
      <c r="D216" s="134" t="s">
        <v>72</v>
      </c>
      <c r="E216" s="135" t="s">
        <v>442</v>
      </c>
      <c r="F216" s="135" t="s">
        <v>443</v>
      </c>
      <c r="I216" s="136"/>
      <c r="J216" s="137">
        <f>BK216</f>
        <v>0</v>
      </c>
      <c r="L216" s="133"/>
      <c r="M216" s="138"/>
      <c r="N216" s="139"/>
      <c r="O216" s="139"/>
      <c r="P216" s="140">
        <f>P217</f>
        <v>0</v>
      </c>
      <c r="Q216" s="139"/>
      <c r="R216" s="140">
        <f>R217</f>
        <v>0.28160000000000002</v>
      </c>
      <c r="S216" s="139"/>
      <c r="T216" s="141">
        <f>T217</f>
        <v>0</v>
      </c>
      <c r="AR216" s="134" t="s">
        <v>124</v>
      </c>
      <c r="AT216" s="142" t="s">
        <v>72</v>
      </c>
      <c r="AU216" s="142" t="s">
        <v>73</v>
      </c>
      <c r="AY216" s="134" t="s">
        <v>119</v>
      </c>
      <c r="BK216" s="143">
        <f>BK217</f>
        <v>0</v>
      </c>
    </row>
    <row r="217" spans="1:65" s="11" customFormat="1" ht="22.95" customHeight="1">
      <c r="B217" s="133"/>
      <c r="D217" s="134" t="s">
        <v>72</v>
      </c>
      <c r="E217" s="178" t="s">
        <v>444</v>
      </c>
      <c r="F217" s="178" t="s">
        <v>445</v>
      </c>
      <c r="I217" s="136"/>
      <c r="J217" s="179">
        <f>BK217</f>
        <v>0</v>
      </c>
      <c r="L217" s="133"/>
      <c r="M217" s="138"/>
      <c r="N217" s="139"/>
      <c r="O217" s="139"/>
      <c r="P217" s="140">
        <f>SUM(P218:P221)</f>
        <v>0</v>
      </c>
      <c r="Q217" s="139"/>
      <c r="R217" s="140">
        <f>SUM(R218:R221)</f>
        <v>0.28160000000000002</v>
      </c>
      <c r="S217" s="139"/>
      <c r="T217" s="141">
        <f>SUM(T218:T221)</f>
        <v>0</v>
      </c>
      <c r="AR217" s="134" t="s">
        <v>124</v>
      </c>
      <c r="AT217" s="142" t="s">
        <v>72</v>
      </c>
      <c r="AU217" s="142" t="s">
        <v>81</v>
      </c>
      <c r="AY217" s="134" t="s">
        <v>119</v>
      </c>
      <c r="BK217" s="143">
        <f>SUM(BK218:BK221)</f>
        <v>0</v>
      </c>
    </row>
    <row r="218" spans="1:65" s="2" customFormat="1" ht="37.950000000000003" customHeight="1">
      <c r="A218" s="32"/>
      <c r="B218" s="144"/>
      <c r="C218" s="145" t="s">
        <v>446</v>
      </c>
      <c r="D218" s="145" t="s">
        <v>120</v>
      </c>
      <c r="E218" s="146" t="s">
        <v>447</v>
      </c>
      <c r="F218" s="147" t="s">
        <v>448</v>
      </c>
      <c r="G218" s="148" t="s">
        <v>223</v>
      </c>
      <c r="H218" s="149">
        <v>110</v>
      </c>
      <c r="I218" s="150"/>
      <c r="J218" s="151">
        <f>ROUND(I218*H218,2)</f>
        <v>0</v>
      </c>
      <c r="K218" s="152"/>
      <c r="L218" s="33"/>
      <c r="M218" s="153" t="s">
        <v>1</v>
      </c>
      <c r="N218" s="154" t="s">
        <v>39</v>
      </c>
      <c r="O218" s="61"/>
      <c r="P218" s="155">
        <f>O218*H218</f>
        <v>0</v>
      </c>
      <c r="Q218" s="155">
        <v>3.0000000000000001E-5</v>
      </c>
      <c r="R218" s="155">
        <f>Q218*H218</f>
        <v>3.3E-3</v>
      </c>
      <c r="S218" s="155">
        <v>0</v>
      </c>
      <c r="T218" s="156">
        <f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57" t="s">
        <v>196</v>
      </c>
      <c r="AT218" s="157" t="s">
        <v>120</v>
      </c>
      <c r="AU218" s="157" t="s">
        <v>124</v>
      </c>
      <c r="AY218" s="17" t="s">
        <v>119</v>
      </c>
      <c r="BE218" s="158">
        <f>IF(N218="základná",J218,0)</f>
        <v>0</v>
      </c>
      <c r="BF218" s="158">
        <f>IF(N218="znížená",J218,0)</f>
        <v>0</v>
      </c>
      <c r="BG218" s="158">
        <f>IF(N218="zákl. prenesená",J218,0)</f>
        <v>0</v>
      </c>
      <c r="BH218" s="158">
        <f>IF(N218="zníž. prenesená",J218,0)</f>
        <v>0</v>
      </c>
      <c r="BI218" s="158">
        <f>IF(N218="nulová",J218,0)</f>
        <v>0</v>
      </c>
      <c r="BJ218" s="17" t="s">
        <v>124</v>
      </c>
      <c r="BK218" s="158">
        <f>ROUND(I218*H218,2)</f>
        <v>0</v>
      </c>
      <c r="BL218" s="17" t="s">
        <v>196</v>
      </c>
      <c r="BM218" s="157" t="s">
        <v>449</v>
      </c>
    </row>
    <row r="219" spans="1:65" s="12" customFormat="1">
      <c r="B219" s="159"/>
      <c r="D219" s="160" t="s">
        <v>126</v>
      </c>
      <c r="E219" s="161" t="s">
        <v>450</v>
      </c>
      <c r="F219" s="162" t="s">
        <v>451</v>
      </c>
      <c r="H219" s="163">
        <v>110</v>
      </c>
      <c r="I219" s="164"/>
      <c r="L219" s="159"/>
      <c r="M219" s="165"/>
      <c r="N219" s="166"/>
      <c r="O219" s="166"/>
      <c r="P219" s="166"/>
      <c r="Q219" s="166"/>
      <c r="R219" s="166"/>
      <c r="S219" s="166"/>
      <c r="T219" s="167"/>
      <c r="AT219" s="161" t="s">
        <v>126</v>
      </c>
      <c r="AU219" s="161" t="s">
        <v>124</v>
      </c>
      <c r="AV219" s="12" t="s">
        <v>124</v>
      </c>
      <c r="AW219" s="12" t="s">
        <v>30</v>
      </c>
      <c r="AX219" s="12" t="s">
        <v>73</v>
      </c>
      <c r="AY219" s="161" t="s">
        <v>119</v>
      </c>
    </row>
    <row r="220" spans="1:65" s="12" customFormat="1">
      <c r="B220" s="159"/>
      <c r="D220" s="160" t="s">
        <v>126</v>
      </c>
      <c r="E220" s="161" t="s">
        <v>452</v>
      </c>
      <c r="F220" s="162" t="s">
        <v>453</v>
      </c>
      <c r="H220" s="163">
        <v>110</v>
      </c>
      <c r="I220" s="164"/>
      <c r="L220" s="159"/>
      <c r="M220" s="165"/>
      <c r="N220" s="166"/>
      <c r="O220" s="166"/>
      <c r="P220" s="166"/>
      <c r="Q220" s="166"/>
      <c r="R220" s="166"/>
      <c r="S220" s="166"/>
      <c r="T220" s="167"/>
      <c r="AT220" s="161" t="s">
        <v>126</v>
      </c>
      <c r="AU220" s="161" t="s">
        <v>124</v>
      </c>
      <c r="AV220" s="12" t="s">
        <v>124</v>
      </c>
      <c r="AW220" s="12" t="s">
        <v>30</v>
      </c>
      <c r="AX220" s="12" t="s">
        <v>81</v>
      </c>
      <c r="AY220" s="161" t="s">
        <v>119</v>
      </c>
    </row>
    <row r="221" spans="1:65" s="2" customFormat="1" ht="16.5" customHeight="1">
      <c r="A221" s="32"/>
      <c r="B221" s="144"/>
      <c r="C221" s="180" t="s">
        <v>454</v>
      </c>
      <c r="D221" s="180" t="s">
        <v>235</v>
      </c>
      <c r="E221" s="181" t="s">
        <v>455</v>
      </c>
      <c r="F221" s="182" t="s">
        <v>456</v>
      </c>
      <c r="G221" s="183" t="s">
        <v>238</v>
      </c>
      <c r="H221" s="184">
        <v>126.5</v>
      </c>
      <c r="I221" s="185"/>
      <c r="J221" s="186">
        <f>ROUND(I221*H221,2)</f>
        <v>0</v>
      </c>
      <c r="K221" s="187"/>
      <c r="L221" s="188"/>
      <c r="M221" s="191" t="s">
        <v>1</v>
      </c>
      <c r="N221" s="192" t="s">
        <v>39</v>
      </c>
      <c r="O221" s="170"/>
      <c r="P221" s="171">
        <f>O221*H221</f>
        <v>0</v>
      </c>
      <c r="Q221" s="171">
        <v>2.2000000000000001E-3</v>
      </c>
      <c r="R221" s="171">
        <f>Q221*H221</f>
        <v>0.27829999999999999</v>
      </c>
      <c r="S221" s="171">
        <v>0</v>
      </c>
      <c r="T221" s="172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57" t="s">
        <v>160</v>
      </c>
      <c r="AT221" s="157" t="s">
        <v>235</v>
      </c>
      <c r="AU221" s="157" t="s">
        <v>124</v>
      </c>
      <c r="AY221" s="17" t="s">
        <v>119</v>
      </c>
      <c r="BE221" s="158">
        <f>IF(N221="základná",J221,0)</f>
        <v>0</v>
      </c>
      <c r="BF221" s="158">
        <f>IF(N221="znížená",J221,0)</f>
        <v>0</v>
      </c>
      <c r="BG221" s="158">
        <f>IF(N221="zákl. prenesená",J221,0)</f>
        <v>0</v>
      </c>
      <c r="BH221" s="158">
        <f>IF(N221="zníž. prenesená",J221,0)</f>
        <v>0</v>
      </c>
      <c r="BI221" s="158">
        <f>IF(N221="nulová",J221,0)</f>
        <v>0</v>
      </c>
      <c r="BJ221" s="17" t="s">
        <v>124</v>
      </c>
      <c r="BK221" s="158">
        <f>ROUND(I221*H221,2)</f>
        <v>0</v>
      </c>
      <c r="BL221" s="17" t="s">
        <v>118</v>
      </c>
      <c r="BM221" s="157" t="s">
        <v>457</v>
      </c>
    </row>
    <row r="222" spans="1:65" s="2" customFormat="1" ht="6.9" customHeight="1">
      <c r="A222" s="32"/>
      <c r="B222" s="50"/>
      <c r="C222" s="51"/>
      <c r="D222" s="51"/>
      <c r="E222" s="51"/>
      <c r="F222" s="51"/>
      <c r="G222" s="51"/>
      <c r="H222" s="51"/>
      <c r="I222" s="51"/>
      <c r="J222" s="51"/>
      <c r="K222" s="51"/>
      <c r="L222" s="33"/>
      <c r="M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</row>
  </sheetData>
  <autoFilter ref="C125:K221" xr:uid="{00000000-0009-0000-0000-000002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568"/>
  <sheetViews>
    <sheetView showGridLines="0" topLeftCell="A172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56" s="1" customFormat="1" ht="36.9" customHeight="1">
      <c r="L2" s="253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88</v>
      </c>
      <c r="AZ2" s="173" t="s">
        <v>458</v>
      </c>
      <c r="BA2" s="173" t="s">
        <v>458</v>
      </c>
      <c r="BB2" s="173" t="s">
        <v>1</v>
      </c>
      <c r="BC2" s="173" t="s">
        <v>459</v>
      </c>
      <c r="BD2" s="173" t="s">
        <v>124</v>
      </c>
    </row>
    <row r="3" spans="1:56" s="1" customFormat="1" ht="6.9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73</v>
      </c>
      <c r="AZ3" s="173" t="s">
        <v>460</v>
      </c>
      <c r="BA3" s="173" t="s">
        <v>460</v>
      </c>
      <c r="BB3" s="173" t="s">
        <v>1</v>
      </c>
      <c r="BC3" s="173" t="s">
        <v>461</v>
      </c>
      <c r="BD3" s="173" t="s">
        <v>124</v>
      </c>
    </row>
    <row r="4" spans="1:56" s="1" customFormat="1" ht="24.9" hidden="1" customHeight="1">
      <c r="B4" s="20"/>
      <c r="D4" s="21" t="s">
        <v>89</v>
      </c>
      <c r="L4" s="20"/>
      <c r="M4" s="96" t="s">
        <v>9</v>
      </c>
      <c r="AT4" s="17" t="s">
        <v>3</v>
      </c>
      <c r="AZ4" s="173" t="s">
        <v>462</v>
      </c>
      <c r="BA4" s="173" t="s">
        <v>462</v>
      </c>
      <c r="BB4" s="173" t="s">
        <v>1</v>
      </c>
      <c r="BC4" s="173" t="s">
        <v>463</v>
      </c>
      <c r="BD4" s="173" t="s">
        <v>124</v>
      </c>
    </row>
    <row r="5" spans="1:56" s="1" customFormat="1" ht="6.9" hidden="1" customHeight="1">
      <c r="B5" s="20"/>
      <c r="L5" s="20"/>
      <c r="AZ5" s="173" t="s">
        <v>464</v>
      </c>
      <c r="BA5" s="173" t="s">
        <v>464</v>
      </c>
      <c r="BB5" s="173" t="s">
        <v>1</v>
      </c>
      <c r="BC5" s="173" t="s">
        <v>465</v>
      </c>
      <c r="BD5" s="173" t="s">
        <v>124</v>
      </c>
    </row>
    <row r="6" spans="1:56" s="1" customFormat="1" ht="12" hidden="1" customHeight="1">
      <c r="B6" s="20"/>
      <c r="D6" s="27" t="s">
        <v>15</v>
      </c>
      <c r="L6" s="20"/>
      <c r="AZ6" s="173" t="s">
        <v>466</v>
      </c>
      <c r="BA6" s="173" t="s">
        <v>466</v>
      </c>
      <c r="BB6" s="173" t="s">
        <v>1</v>
      </c>
      <c r="BC6" s="173" t="s">
        <v>467</v>
      </c>
      <c r="BD6" s="173" t="s">
        <v>124</v>
      </c>
    </row>
    <row r="7" spans="1:56" s="1" customFormat="1" ht="16.5" hidden="1" customHeight="1">
      <c r="B7" s="20"/>
      <c r="E7" s="268" t="str">
        <f>'Rekapitulácia stavby'!K6</f>
        <v>Cyklotrasa - podjazd pod Univerzitným mostom TR.A.Hlinku-CS2022</v>
      </c>
      <c r="F7" s="269"/>
      <c r="G7" s="269"/>
      <c r="H7" s="269"/>
      <c r="L7" s="20"/>
      <c r="AZ7" s="173" t="s">
        <v>468</v>
      </c>
      <c r="BA7" s="173" t="s">
        <v>468</v>
      </c>
      <c r="BB7" s="173" t="s">
        <v>1</v>
      </c>
      <c r="BC7" s="173" t="s">
        <v>469</v>
      </c>
      <c r="BD7" s="173" t="s">
        <v>124</v>
      </c>
    </row>
    <row r="8" spans="1:56" s="2" customFormat="1" ht="12" hidden="1" customHeight="1">
      <c r="A8" s="32"/>
      <c r="B8" s="33"/>
      <c r="C8" s="32"/>
      <c r="D8" s="27" t="s">
        <v>90</v>
      </c>
      <c r="E8" s="32"/>
      <c r="F8" s="32"/>
      <c r="G8" s="32"/>
      <c r="H8" s="32"/>
      <c r="I8" s="32"/>
      <c r="J8" s="32"/>
      <c r="K8" s="32"/>
      <c r="L8" s="4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Z8" s="173" t="s">
        <v>470</v>
      </c>
      <c r="BA8" s="173" t="s">
        <v>470</v>
      </c>
      <c r="BB8" s="173" t="s">
        <v>1</v>
      </c>
      <c r="BC8" s="173" t="s">
        <v>471</v>
      </c>
      <c r="BD8" s="173" t="s">
        <v>124</v>
      </c>
    </row>
    <row r="9" spans="1:56" s="2" customFormat="1" ht="16.5" hidden="1" customHeight="1">
      <c r="A9" s="32"/>
      <c r="B9" s="33"/>
      <c r="C9" s="32"/>
      <c r="D9" s="32"/>
      <c r="E9" s="254" t="s">
        <v>472</v>
      </c>
      <c r="F9" s="267"/>
      <c r="G9" s="267"/>
      <c r="H9" s="267"/>
      <c r="I9" s="32"/>
      <c r="J9" s="32"/>
      <c r="K9" s="32"/>
      <c r="L9" s="4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Z9" s="173" t="s">
        <v>433</v>
      </c>
      <c r="BA9" s="173" t="s">
        <v>433</v>
      </c>
      <c r="BB9" s="173" t="s">
        <v>1</v>
      </c>
      <c r="BC9" s="173" t="s">
        <v>473</v>
      </c>
      <c r="BD9" s="173" t="s">
        <v>124</v>
      </c>
    </row>
    <row r="10" spans="1:56" s="2" customFormat="1" hidden="1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Z10" s="173" t="s">
        <v>452</v>
      </c>
      <c r="BA10" s="173" t="s">
        <v>452</v>
      </c>
      <c r="BB10" s="173" t="s">
        <v>1</v>
      </c>
      <c r="BC10" s="173" t="s">
        <v>474</v>
      </c>
      <c r="BD10" s="173" t="s">
        <v>124</v>
      </c>
    </row>
    <row r="11" spans="1:56" s="2" customFormat="1" ht="12" hidden="1" customHeight="1">
      <c r="A11" s="32"/>
      <c r="B11" s="33"/>
      <c r="C11" s="32"/>
      <c r="D11" s="27" t="s">
        <v>17</v>
      </c>
      <c r="E11" s="32"/>
      <c r="F11" s="25" t="s">
        <v>1</v>
      </c>
      <c r="G11" s="32"/>
      <c r="H11" s="32"/>
      <c r="I11" s="27" t="s">
        <v>18</v>
      </c>
      <c r="J11" s="25" t="s">
        <v>1</v>
      </c>
      <c r="K11" s="32"/>
      <c r="L11" s="4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Z11" s="173" t="s">
        <v>475</v>
      </c>
      <c r="BA11" s="173" t="s">
        <v>475</v>
      </c>
      <c r="BB11" s="173" t="s">
        <v>1</v>
      </c>
      <c r="BC11" s="173" t="s">
        <v>476</v>
      </c>
      <c r="BD11" s="173" t="s">
        <v>124</v>
      </c>
    </row>
    <row r="12" spans="1:56" s="2" customFormat="1" ht="12" hidden="1" customHeight="1">
      <c r="A12" s="32"/>
      <c r="B12" s="33"/>
      <c r="C12" s="32"/>
      <c r="D12" s="27" t="s">
        <v>19</v>
      </c>
      <c r="E12" s="32"/>
      <c r="F12" s="25" t="s">
        <v>20</v>
      </c>
      <c r="G12" s="32"/>
      <c r="H12" s="32"/>
      <c r="I12" s="27" t="s">
        <v>21</v>
      </c>
      <c r="J12" s="58">
        <f>'Rekapitulácia stavby'!AN8</f>
        <v>0</v>
      </c>
      <c r="K12" s="32"/>
      <c r="L12" s="4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Z12" s="173" t="s">
        <v>477</v>
      </c>
      <c r="BA12" s="173" t="s">
        <v>477</v>
      </c>
      <c r="BB12" s="173" t="s">
        <v>1</v>
      </c>
      <c r="BC12" s="173" t="s">
        <v>478</v>
      </c>
      <c r="BD12" s="173" t="s">
        <v>124</v>
      </c>
    </row>
    <row r="13" spans="1:56" s="2" customFormat="1" ht="10.95" hidden="1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Z13" s="173" t="s">
        <v>479</v>
      </c>
      <c r="BA13" s="173" t="s">
        <v>479</v>
      </c>
      <c r="BB13" s="173" t="s">
        <v>1</v>
      </c>
      <c r="BC13" s="173" t="s">
        <v>480</v>
      </c>
      <c r="BD13" s="173" t="s">
        <v>124</v>
      </c>
    </row>
    <row r="14" spans="1:56" s="2" customFormat="1" ht="12" hidden="1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27" t="s">
        <v>23</v>
      </c>
      <c r="J14" s="25" t="s">
        <v>1</v>
      </c>
      <c r="K14" s="32"/>
      <c r="L14" s="4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Z14" s="173" t="s">
        <v>481</v>
      </c>
      <c r="BA14" s="173" t="s">
        <v>481</v>
      </c>
      <c r="BB14" s="173" t="s">
        <v>1</v>
      </c>
      <c r="BC14" s="173" t="s">
        <v>482</v>
      </c>
      <c r="BD14" s="173" t="s">
        <v>124</v>
      </c>
    </row>
    <row r="15" spans="1:56" s="2" customFormat="1" ht="18" hidden="1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27" t="s">
        <v>25</v>
      </c>
      <c r="J15" s="25" t="s">
        <v>1</v>
      </c>
      <c r="K15" s="32"/>
      <c r="L15" s="4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Z15" s="173" t="s">
        <v>483</v>
      </c>
      <c r="BA15" s="173" t="s">
        <v>483</v>
      </c>
      <c r="BB15" s="173" t="s">
        <v>1</v>
      </c>
      <c r="BC15" s="173" t="s">
        <v>484</v>
      </c>
      <c r="BD15" s="173" t="s">
        <v>124</v>
      </c>
    </row>
    <row r="16" spans="1:56" s="2" customFormat="1" ht="6.9" hidden="1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Z16" s="173" t="s">
        <v>485</v>
      </c>
      <c r="BA16" s="173" t="s">
        <v>485</v>
      </c>
      <c r="BB16" s="173" t="s">
        <v>1</v>
      </c>
      <c r="BC16" s="173" t="s">
        <v>486</v>
      </c>
      <c r="BD16" s="173" t="s">
        <v>124</v>
      </c>
    </row>
    <row r="17" spans="1:56" s="2" customFormat="1" ht="12" hidden="1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27" t="s">
        <v>23</v>
      </c>
      <c r="J17" s="28" t="str">
        <f>'Rekapitulácia stavby'!AN13</f>
        <v>Vyplň údaj</v>
      </c>
      <c r="K17" s="32"/>
      <c r="L17" s="4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Z17" s="173" t="s">
        <v>487</v>
      </c>
      <c r="BA17" s="173" t="s">
        <v>487</v>
      </c>
      <c r="BB17" s="173" t="s">
        <v>1</v>
      </c>
      <c r="BC17" s="173" t="s">
        <v>149</v>
      </c>
      <c r="BD17" s="173" t="s">
        <v>124</v>
      </c>
    </row>
    <row r="18" spans="1:56" s="2" customFormat="1" ht="18" hidden="1" customHeight="1">
      <c r="A18" s="32"/>
      <c r="B18" s="33"/>
      <c r="C18" s="32"/>
      <c r="D18" s="32"/>
      <c r="E18" s="270" t="str">
        <f>'Rekapitulácia stavby'!E14</f>
        <v>Vyplň údaj</v>
      </c>
      <c r="F18" s="234"/>
      <c r="G18" s="234"/>
      <c r="H18" s="234"/>
      <c r="I18" s="27" t="s">
        <v>25</v>
      </c>
      <c r="J18" s="28" t="str">
        <f>'Rekapitulácia stavby'!AN14</f>
        <v>Vyplň údaj</v>
      </c>
      <c r="K18" s="32"/>
      <c r="L18" s="4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Z18" s="173" t="s">
        <v>488</v>
      </c>
      <c r="BA18" s="173" t="s">
        <v>488</v>
      </c>
      <c r="BB18" s="173" t="s">
        <v>1</v>
      </c>
      <c r="BC18" s="173" t="s">
        <v>310</v>
      </c>
      <c r="BD18" s="173" t="s">
        <v>124</v>
      </c>
    </row>
    <row r="19" spans="1:56" s="2" customFormat="1" ht="6.9" hidden="1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Z19" s="173" t="s">
        <v>489</v>
      </c>
      <c r="BA19" s="173" t="s">
        <v>489</v>
      </c>
      <c r="BB19" s="173" t="s">
        <v>1</v>
      </c>
      <c r="BC19" s="173" t="s">
        <v>490</v>
      </c>
      <c r="BD19" s="173" t="s">
        <v>124</v>
      </c>
    </row>
    <row r="20" spans="1:56" s="2" customFormat="1" ht="12" hidden="1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27" t="s">
        <v>23</v>
      </c>
      <c r="J20" s="25" t="str">
        <f>IF('Rekapitulácia stavby'!AN16="","",'Rekapitulácia stavby'!AN16)</f>
        <v/>
      </c>
      <c r="K20" s="32"/>
      <c r="L20" s="4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Z20" s="173" t="s">
        <v>491</v>
      </c>
      <c r="BA20" s="173" t="s">
        <v>491</v>
      </c>
      <c r="BB20" s="173" t="s">
        <v>1</v>
      </c>
      <c r="BC20" s="173" t="s">
        <v>492</v>
      </c>
      <c r="BD20" s="173" t="s">
        <v>124</v>
      </c>
    </row>
    <row r="21" spans="1:56" s="2" customFormat="1" ht="18" hidden="1" customHeight="1">
      <c r="A21" s="32"/>
      <c r="B21" s="33"/>
      <c r="C21" s="32"/>
      <c r="D21" s="32"/>
      <c r="E21" s="25" t="str">
        <f>IF('Rekapitulácia stavby'!E17="","",'Rekapitulácia stavby'!E17)</f>
        <v xml:space="preserve"> </v>
      </c>
      <c r="F21" s="32"/>
      <c r="G21" s="32"/>
      <c r="H21" s="32"/>
      <c r="I21" s="27" t="s">
        <v>25</v>
      </c>
      <c r="J21" s="25" t="str">
        <f>IF('Rekapitulácia stavby'!AN17="","",'Rekapitulácia stavby'!AN17)</f>
        <v/>
      </c>
      <c r="K21" s="32"/>
      <c r="L21" s="4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Z21" s="173" t="s">
        <v>493</v>
      </c>
      <c r="BA21" s="173" t="s">
        <v>493</v>
      </c>
      <c r="BB21" s="173" t="s">
        <v>1</v>
      </c>
      <c r="BC21" s="173" t="s">
        <v>494</v>
      </c>
      <c r="BD21" s="173" t="s">
        <v>124</v>
      </c>
    </row>
    <row r="22" spans="1:56" s="2" customFormat="1" ht="6.9" hidden="1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Z22" s="173" t="s">
        <v>495</v>
      </c>
      <c r="BA22" s="173" t="s">
        <v>495</v>
      </c>
      <c r="BB22" s="173" t="s">
        <v>1</v>
      </c>
      <c r="BC22" s="173" t="s">
        <v>496</v>
      </c>
      <c r="BD22" s="173" t="s">
        <v>124</v>
      </c>
    </row>
    <row r="23" spans="1:56" s="2" customFormat="1" ht="12" hidden="1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23</v>
      </c>
      <c r="J23" s="25" t="str">
        <f>IF('Rekapitulácia stavby'!AN19="","",'Rekapitulácia stavby'!AN19)</f>
        <v/>
      </c>
      <c r="K23" s="32"/>
      <c r="L23" s="4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Z23" s="173" t="s">
        <v>497</v>
      </c>
      <c r="BA23" s="173" t="s">
        <v>497</v>
      </c>
      <c r="BB23" s="173" t="s">
        <v>1</v>
      </c>
      <c r="BC23" s="173" t="s">
        <v>498</v>
      </c>
      <c r="BD23" s="173" t="s">
        <v>124</v>
      </c>
    </row>
    <row r="24" spans="1:56" s="2" customFormat="1" ht="18" hidden="1" customHeight="1">
      <c r="A24" s="32"/>
      <c r="B24" s="33"/>
      <c r="C24" s="32"/>
      <c r="D24" s="32"/>
      <c r="E24" s="25" t="str">
        <f>IF('Rekapitulácia stavby'!E20="","",'Rekapitulácia stavby'!E20)</f>
        <v xml:space="preserve"> </v>
      </c>
      <c r="F24" s="32"/>
      <c r="G24" s="32"/>
      <c r="H24" s="32"/>
      <c r="I24" s="27" t="s">
        <v>25</v>
      </c>
      <c r="J24" s="25" t="str">
        <f>IF('Rekapitulácia stavby'!AN20="","",'Rekapitulácia stavby'!AN20)</f>
        <v/>
      </c>
      <c r="K24" s="32"/>
      <c r="L24" s="4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Z24" s="173" t="s">
        <v>499</v>
      </c>
      <c r="BA24" s="173" t="s">
        <v>499</v>
      </c>
      <c r="BB24" s="173" t="s">
        <v>1</v>
      </c>
      <c r="BC24" s="173" t="s">
        <v>435</v>
      </c>
      <c r="BD24" s="173" t="s">
        <v>124</v>
      </c>
    </row>
    <row r="25" spans="1:56" s="2" customFormat="1" ht="6.9" hidden="1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Z25" s="173" t="s">
        <v>500</v>
      </c>
      <c r="BA25" s="173" t="s">
        <v>500</v>
      </c>
      <c r="BB25" s="173" t="s">
        <v>1</v>
      </c>
      <c r="BC25" s="173" t="s">
        <v>501</v>
      </c>
      <c r="BD25" s="173" t="s">
        <v>124</v>
      </c>
    </row>
    <row r="26" spans="1:56" s="2" customFormat="1" ht="12" hidden="1" customHeight="1">
      <c r="A26" s="32"/>
      <c r="B26" s="33"/>
      <c r="C26" s="32"/>
      <c r="D26" s="27" t="s">
        <v>32</v>
      </c>
      <c r="E26" s="32"/>
      <c r="F26" s="32"/>
      <c r="G26" s="32"/>
      <c r="H26" s="32"/>
      <c r="I26" s="32"/>
      <c r="J26" s="32"/>
      <c r="K26" s="32"/>
      <c r="L26" s="4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Z26" s="173" t="s">
        <v>502</v>
      </c>
      <c r="BA26" s="173" t="s">
        <v>502</v>
      </c>
      <c r="BB26" s="173" t="s">
        <v>1</v>
      </c>
      <c r="BC26" s="173" t="s">
        <v>503</v>
      </c>
      <c r="BD26" s="173" t="s">
        <v>124</v>
      </c>
    </row>
    <row r="27" spans="1:56" s="8" customFormat="1" ht="16.5" hidden="1" customHeight="1">
      <c r="A27" s="97"/>
      <c r="B27" s="98"/>
      <c r="C27" s="97"/>
      <c r="D27" s="97"/>
      <c r="E27" s="239" t="s">
        <v>1</v>
      </c>
      <c r="F27" s="239"/>
      <c r="G27" s="239"/>
      <c r="H27" s="239"/>
      <c r="I27" s="97"/>
      <c r="J27" s="97"/>
      <c r="K27" s="97"/>
      <c r="L27" s="99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Z27" s="193" t="s">
        <v>504</v>
      </c>
      <c r="BA27" s="193" t="s">
        <v>504</v>
      </c>
      <c r="BB27" s="193" t="s">
        <v>1</v>
      </c>
      <c r="BC27" s="193" t="s">
        <v>505</v>
      </c>
      <c r="BD27" s="193" t="s">
        <v>124</v>
      </c>
    </row>
    <row r="28" spans="1:56" s="2" customFormat="1" ht="6.9" hidden="1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Z28" s="173" t="s">
        <v>506</v>
      </c>
      <c r="BA28" s="173" t="s">
        <v>506</v>
      </c>
      <c r="BB28" s="173" t="s">
        <v>1</v>
      </c>
      <c r="BC28" s="173" t="s">
        <v>416</v>
      </c>
      <c r="BD28" s="173" t="s">
        <v>124</v>
      </c>
    </row>
    <row r="29" spans="1:56" s="2" customFormat="1" ht="6.9" hidden="1" customHeight="1">
      <c r="A29" s="32"/>
      <c r="B29" s="33"/>
      <c r="C29" s="32"/>
      <c r="D29" s="69"/>
      <c r="E29" s="69"/>
      <c r="F29" s="69"/>
      <c r="G29" s="69"/>
      <c r="H29" s="69"/>
      <c r="I29" s="69"/>
      <c r="J29" s="69"/>
      <c r="K29" s="69"/>
      <c r="L29" s="4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Z29" s="173" t="s">
        <v>507</v>
      </c>
      <c r="BA29" s="173" t="s">
        <v>507</v>
      </c>
      <c r="BB29" s="173" t="s">
        <v>1</v>
      </c>
      <c r="BC29" s="173" t="s">
        <v>508</v>
      </c>
      <c r="BD29" s="173" t="s">
        <v>124</v>
      </c>
    </row>
    <row r="30" spans="1:56" s="2" customFormat="1" ht="25.35" hidden="1" customHeight="1">
      <c r="A30" s="32"/>
      <c r="B30" s="33"/>
      <c r="C30" s="32"/>
      <c r="D30" s="100" t="s">
        <v>33</v>
      </c>
      <c r="E30" s="32"/>
      <c r="F30" s="32"/>
      <c r="G30" s="32"/>
      <c r="H30" s="32"/>
      <c r="I30" s="32"/>
      <c r="J30" s="74">
        <f>ROUND(J129, 2)</f>
        <v>0</v>
      </c>
      <c r="K30" s="32"/>
      <c r="L30" s="45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Z30" s="173" t="s">
        <v>509</v>
      </c>
      <c r="BA30" s="173" t="s">
        <v>509</v>
      </c>
      <c r="BB30" s="173" t="s">
        <v>1</v>
      </c>
      <c r="BC30" s="173" t="s">
        <v>510</v>
      </c>
      <c r="BD30" s="173" t="s">
        <v>124</v>
      </c>
    </row>
    <row r="31" spans="1:56" s="2" customFormat="1" ht="6.9" hidden="1" customHeight="1">
      <c r="A31" s="32"/>
      <c r="B31" s="33"/>
      <c r="C31" s="32"/>
      <c r="D31" s="69"/>
      <c r="E31" s="69"/>
      <c r="F31" s="69"/>
      <c r="G31" s="69"/>
      <c r="H31" s="69"/>
      <c r="I31" s="69"/>
      <c r="J31" s="69"/>
      <c r="K31" s="69"/>
      <c r="L31" s="45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Z31" s="173" t="s">
        <v>511</v>
      </c>
      <c r="BA31" s="173" t="s">
        <v>511</v>
      </c>
      <c r="BB31" s="173" t="s">
        <v>1</v>
      </c>
      <c r="BC31" s="173" t="s">
        <v>512</v>
      </c>
      <c r="BD31" s="173" t="s">
        <v>124</v>
      </c>
    </row>
    <row r="32" spans="1:56" s="2" customFormat="1" ht="14.4" hidden="1" customHeight="1">
      <c r="A32" s="32"/>
      <c r="B32" s="33"/>
      <c r="C32" s="32"/>
      <c r="D32" s="32"/>
      <c r="E32" s="32"/>
      <c r="F32" s="36" t="s">
        <v>35</v>
      </c>
      <c r="G32" s="32"/>
      <c r="H32" s="32"/>
      <c r="I32" s="36" t="s">
        <v>34</v>
      </c>
      <c r="J32" s="36" t="s">
        <v>36</v>
      </c>
      <c r="K32" s="32"/>
      <c r="L32" s="4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Z32" s="173" t="s">
        <v>513</v>
      </c>
      <c r="BA32" s="173" t="s">
        <v>513</v>
      </c>
      <c r="BB32" s="173" t="s">
        <v>1</v>
      </c>
      <c r="BC32" s="173" t="s">
        <v>325</v>
      </c>
      <c r="BD32" s="173" t="s">
        <v>124</v>
      </c>
    </row>
    <row r="33" spans="1:56" s="2" customFormat="1" ht="14.4" hidden="1" customHeight="1">
      <c r="A33" s="32"/>
      <c r="B33" s="33"/>
      <c r="C33" s="32"/>
      <c r="D33" s="101" t="s">
        <v>37</v>
      </c>
      <c r="E33" s="38" t="s">
        <v>38</v>
      </c>
      <c r="F33" s="102">
        <f>ROUND((SUM(BE129:BE567)),  2)</f>
        <v>0</v>
      </c>
      <c r="G33" s="103"/>
      <c r="H33" s="103"/>
      <c r="I33" s="104">
        <v>0.2</v>
      </c>
      <c r="J33" s="102">
        <f>ROUND(((SUM(BE129:BE567))*I33),  2)</f>
        <v>0</v>
      </c>
      <c r="K33" s="32"/>
      <c r="L33" s="45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Z33" s="173" t="s">
        <v>514</v>
      </c>
      <c r="BA33" s="173" t="s">
        <v>514</v>
      </c>
      <c r="BB33" s="173" t="s">
        <v>1</v>
      </c>
      <c r="BC33" s="173" t="s">
        <v>492</v>
      </c>
      <c r="BD33" s="173" t="s">
        <v>124</v>
      </c>
    </row>
    <row r="34" spans="1:56" s="2" customFormat="1" ht="14.4" hidden="1" customHeight="1">
      <c r="A34" s="32"/>
      <c r="B34" s="33"/>
      <c r="C34" s="32"/>
      <c r="D34" s="32"/>
      <c r="E34" s="38" t="s">
        <v>39</v>
      </c>
      <c r="F34" s="102">
        <f>ROUND((SUM(BF129:BF567)),  2)</f>
        <v>0</v>
      </c>
      <c r="G34" s="103"/>
      <c r="H34" s="103"/>
      <c r="I34" s="104">
        <v>0.2</v>
      </c>
      <c r="J34" s="102">
        <f>ROUND(((SUM(BF129:BF567))*I34),  2)</f>
        <v>0</v>
      </c>
      <c r="K34" s="32"/>
      <c r="L34" s="4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Z34" s="173" t="s">
        <v>515</v>
      </c>
      <c r="BA34" s="173" t="s">
        <v>515</v>
      </c>
      <c r="BB34" s="173" t="s">
        <v>1</v>
      </c>
      <c r="BC34" s="173" t="s">
        <v>516</v>
      </c>
      <c r="BD34" s="173" t="s">
        <v>124</v>
      </c>
    </row>
    <row r="35" spans="1:56" s="2" customFormat="1" ht="14.4" hidden="1" customHeight="1">
      <c r="A35" s="32"/>
      <c r="B35" s="33"/>
      <c r="C35" s="32"/>
      <c r="D35" s="32"/>
      <c r="E35" s="27" t="s">
        <v>40</v>
      </c>
      <c r="F35" s="105">
        <f>ROUND((SUM(BG129:BG567)),  2)</f>
        <v>0</v>
      </c>
      <c r="G35" s="32"/>
      <c r="H35" s="32"/>
      <c r="I35" s="106">
        <v>0.2</v>
      </c>
      <c r="J35" s="105">
        <f>0</f>
        <v>0</v>
      </c>
      <c r="K35" s="32"/>
      <c r="L35" s="4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Z35" s="173" t="s">
        <v>517</v>
      </c>
      <c r="BA35" s="173" t="s">
        <v>517</v>
      </c>
      <c r="BB35" s="173" t="s">
        <v>1</v>
      </c>
      <c r="BC35" s="173" t="s">
        <v>518</v>
      </c>
      <c r="BD35" s="173" t="s">
        <v>124</v>
      </c>
    </row>
    <row r="36" spans="1:56" s="2" customFormat="1" ht="14.4" hidden="1" customHeight="1">
      <c r="A36" s="32"/>
      <c r="B36" s="33"/>
      <c r="C36" s="32"/>
      <c r="D36" s="32"/>
      <c r="E36" s="27" t="s">
        <v>41</v>
      </c>
      <c r="F36" s="105">
        <f>ROUND((SUM(BH129:BH567)),  2)</f>
        <v>0</v>
      </c>
      <c r="G36" s="32"/>
      <c r="H36" s="32"/>
      <c r="I36" s="106">
        <v>0.2</v>
      </c>
      <c r="J36" s="105">
        <f>0</f>
        <v>0</v>
      </c>
      <c r="K36" s="32"/>
      <c r="L36" s="4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Z36" s="173" t="s">
        <v>519</v>
      </c>
      <c r="BA36" s="173" t="s">
        <v>519</v>
      </c>
      <c r="BB36" s="173" t="s">
        <v>1</v>
      </c>
      <c r="BC36" s="173" t="s">
        <v>359</v>
      </c>
      <c r="BD36" s="173" t="s">
        <v>124</v>
      </c>
    </row>
    <row r="37" spans="1:56" s="2" customFormat="1" ht="14.4" hidden="1" customHeight="1">
      <c r="A37" s="32"/>
      <c r="B37" s="33"/>
      <c r="C37" s="32"/>
      <c r="D37" s="32"/>
      <c r="E37" s="38" t="s">
        <v>42</v>
      </c>
      <c r="F37" s="102">
        <f>ROUND((SUM(BI129:BI567)),  2)</f>
        <v>0</v>
      </c>
      <c r="G37" s="103"/>
      <c r="H37" s="103"/>
      <c r="I37" s="104">
        <v>0</v>
      </c>
      <c r="J37" s="102">
        <f>0</f>
        <v>0</v>
      </c>
      <c r="K37" s="32"/>
      <c r="L37" s="4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Z37" s="173" t="s">
        <v>520</v>
      </c>
      <c r="BA37" s="173" t="s">
        <v>520</v>
      </c>
      <c r="BB37" s="173" t="s">
        <v>1</v>
      </c>
      <c r="BC37" s="173" t="s">
        <v>521</v>
      </c>
      <c r="BD37" s="173" t="s">
        <v>124</v>
      </c>
    </row>
    <row r="38" spans="1:56" s="2" customFormat="1" ht="6.9" hidden="1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Z38" s="173" t="s">
        <v>522</v>
      </c>
      <c r="BA38" s="173" t="s">
        <v>522</v>
      </c>
      <c r="BB38" s="173" t="s">
        <v>1</v>
      </c>
      <c r="BC38" s="173" t="s">
        <v>523</v>
      </c>
      <c r="BD38" s="173" t="s">
        <v>124</v>
      </c>
    </row>
    <row r="39" spans="1:56" s="2" customFormat="1" ht="25.35" hidden="1" customHeight="1">
      <c r="A39" s="32"/>
      <c r="B39" s="33"/>
      <c r="C39" s="107"/>
      <c r="D39" s="108" t="s">
        <v>43</v>
      </c>
      <c r="E39" s="63"/>
      <c r="F39" s="63"/>
      <c r="G39" s="109" t="s">
        <v>44</v>
      </c>
      <c r="H39" s="110" t="s">
        <v>45</v>
      </c>
      <c r="I39" s="63"/>
      <c r="J39" s="111">
        <f>SUM(J30:J37)</f>
        <v>0</v>
      </c>
      <c r="K39" s="112"/>
      <c r="L39" s="4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Z39" s="173" t="s">
        <v>524</v>
      </c>
      <c r="BA39" s="173" t="s">
        <v>524</v>
      </c>
      <c r="BB39" s="173" t="s">
        <v>1</v>
      </c>
      <c r="BC39" s="173" t="s">
        <v>525</v>
      </c>
      <c r="BD39" s="173" t="s">
        <v>124</v>
      </c>
    </row>
    <row r="40" spans="1:56" s="2" customFormat="1" ht="14.4" hidden="1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Z40" s="173" t="s">
        <v>526</v>
      </c>
      <c r="BA40" s="173" t="s">
        <v>526</v>
      </c>
      <c r="BB40" s="173" t="s">
        <v>1</v>
      </c>
      <c r="BC40" s="173" t="s">
        <v>527</v>
      </c>
      <c r="BD40" s="173" t="s">
        <v>124</v>
      </c>
    </row>
    <row r="41" spans="1:56" s="1" customFormat="1" ht="14.4" hidden="1" customHeight="1">
      <c r="B41" s="20"/>
      <c r="L41" s="20"/>
      <c r="AZ41" s="173" t="s">
        <v>528</v>
      </c>
      <c r="BA41" s="173" t="s">
        <v>528</v>
      </c>
      <c r="BB41" s="173" t="s">
        <v>1</v>
      </c>
      <c r="BC41" s="173" t="s">
        <v>529</v>
      </c>
      <c r="BD41" s="173" t="s">
        <v>124</v>
      </c>
    </row>
    <row r="42" spans="1:56" s="1" customFormat="1" ht="14.4" hidden="1" customHeight="1">
      <c r="B42" s="20"/>
      <c r="L42" s="20"/>
      <c r="AZ42" s="173" t="s">
        <v>530</v>
      </c>
      <c r="BA42" s="173" t="s">
        <v>530</v>
      </c>
      <c r="BB42" s="173" t="s">
        <v>1</v>
      </c>
      <c r="BC42" s="173" t="s">
        <v>531</v>
      </c>
      <c r="BD42" s="173" t="s">
        <v>124</v>
      </c>
    </row>
    <row r="43" spans="1:56" s="1" customFormat="1" ht="14.4" hidden="1" customHeight="1">
      <c r="B43" s="20"/>
      <c r="L43" s="20"/>
      <c r="AZ43" s="173" t="s">
        <v>532</v>
      </c>
      <c r="BA43" s="173" t="s">
        <v>532</v>
      </c>
      <c r="BB43" s="173" t="s">
        <v>1</v>
      </c>
      <c r="BC43" s="173" t="s">
        <v>533</v>
      </c>
      <c r="BD43" s="173" t="s">
        <v>124</v>
      </c>
    </row>
    <row r="44" spans="1:56" s="1" customFormat="1" ht="14.4" hidden="1" customHeight="1">
      <c r="B44" s="20"/>
      <c r="L44" s="20"/>
      <c r="AZ44" s="173" t="s">
        <v>534</v>
      </c>
      <c r="BA44" s="173" t="s">
        <v>534</v>
      </c>
      <c r="BB44" s="173" t="s">
        <v>1</v>
      </c>
      <c r="BC44" s="173" t="s">
        <v>535</v>
      </c>
      <c r="BD44" s="173" t="s">
        <v>124</v>
      </c>
    </row>
    <row r="45" spans="1:56" s="1" customFormat="1" ht="14.4" hidden="1" customHeight="1">
      <c r="B45" s="20"/>
      <c r="L45" s="20"/>
      <c r="AZ45" s="173" t="s">
        <v>536</v>
      </c>
      <c r="BA45" s="173" t="s">
        <v>536</v>
      </c>
      <c r="BB45" s="173" t="s">
        <v>1</v>
      </c>
      <c r="BC45" s="173" t="s">
        <v>537</v>
      </c>
      <c r="BD45" s="173" t="s">
        <v>124</v>
      </c>
    </row>
    <row r="46" spans="1:56" s="1" customFormat="1" ht="14.4" hidden="1" customHeight="1">
      <c r="B46" s="20"/>
      <c r="L46" s="20"/>
      <c r="AZ46" s="173" t="s">
        <v>538</v>
      </c>
      <c r="BA46" s="173" t="s">
        <v>538</v>
      </c>
      <c r="BB46" s="173" t="s">
        <v>1</v>
      </c>
      <c r="BC46" s="173" t="s">
        <v>501</v>
      </c>
      <c r="BD46" s="173" t="s">
        <v>124</v>
      </c>
    </row>
    <row r="47" spans="1:56" s="1" customFormat="1" ht="14.4" hidden="1" customHeight="1">
      <c r="B47" s="20"/>
      <c r="L47" s="20"/>
      <c r="AZ47" s="173" t="s">
        <v>539</v>
      </c>
      <c r="BA47" s="173" t="s">
        <v>539</v>
      </c>
      <c r="BB47" s="173" t="s">
        <v>1</v>
      </c>
      <c r="BC47" s="173" t="s">
        <v>503</v>
      </c>
      <c r="BD47" s="173" t="s">
        <v>124</v>
      </c>
    </row>
    <row r="48" spans="1:56" s="1" customFormat="1" ht="14.4" hidden="1" customHeight="1">
      <c r="B48" s="20"/>
      <c r="L48" s="20"/>
      <c r="AZ48" s="173" t="s">
        <v>540</v>
      </c>
      <c r="BA48" s="173" t="s">
        <v>540</v>
      </c>
      <c r="BB48" s="173" t="s">
        <v>1</v>
      </c>
      <c r="BC48" s="173" t="s">
        <v>541</v>
      </c>
      <c r="BD48" s="173" t="s">
        <v>124</v>
      </c>
    </row>
    <row r="49" spans="1:56" s="1" customFormat="1" ht="14.4" hidden="1" customHeight="1">
      <c r="B49" s="20"/>
      <c r="L49" s="20"/>
      <c r="AZ49" s="173" t="s">
        <v>542</v>
      </c>
      <c r="BA49" s="173" t="s">
        <v>542</v>
      </c>
      <c r="BB49" s="173" t="s">
        <v>1</v>
      </c>
      <c r="BC49" s="173" t="s">
        <v>543</v>
      </c>
      <c r="BD49" s="173" t="s">
        <v>124</v>
      </c>
    </row>
    <row r="50" spans="1:56" s="2" customFormat="1" ht="14.4" hidden="1" customHeight="1">
      <c r="B50" s="45"/>
      <c r="D50" s="46" t="s">
        <v>46</v>
      </c>
      <c r="E50" s="47"/>
      <c r="F50" s="47"/>
      <c r="G50" s="46" t="s">
        <v>47</v>
      </c>
      <c r="H50" s="47"/>
      <c r="I50" s="47"/>
      <c r="J50" s="47"/>
      <c r="K50" s="47"/>
      <c r="L50" s="45"/>
      <c r="AZ50" s="173" t="s">
        <v>544</v>
      </c>
      <c r="BA50" s="173" t="s">
        <v>544</v>
      </c>
      <c r="BB50" s="173" t="s">
        <v>1</v>
      </c>
      <c r="BC50" s="173" t="s">
        <v>545</v>
      </c>
      <c r="BD50" s="173" t="s">
        <v>124</v>
      </c>
    </row>
    <row r="51" spans="1:56" hidden="1">
      <c r="B51" s="20"/>
      <c r="L51" s="20"/>
      <c r="AZ51" s="173" t="s">
        <v>546</v>
      </c>
      <c r="BA51" s="173" t="s">
        <v>546</v>
      </c>
      <c r="BB51" s="173" t="s">
        <v>1</v>
      </c>
      <c r="BC51" s="173" t="s">
        <v>547</v>
      </c>
      <c r="BD51" s="173" t="s">
        <v>124</v>
      </c>
    </row>
    <row r="52" spans="1:56" hidden="1">
      <c r="B52" s="20"/>
      <c r="L52" s="20"/>
      <c r="AZ52" s="173" t="s">
        <v>548</v>
      </c>
      <c r="BA52" s="173" t="s">
        <v>548</v>
      </c>
      <c r="BB52" s="173" t="s">
        <v>1</v>
      </c>
      <c r="BC52" s="173" t="s">
        <v>549</v>
      </c>
      <c r="BD52" s="173" t="s">
        <v>124</v>
      </c>
    </row>
    <row r="53" spans="1:56" hidden="1">
      <c r="B53" s="20"/>
      <c r="L53" s="20"/>
      <c r="AZ53" s="173" t="s">
        <v>550</v>
      </c>
      <c r="BA53" s="173" t="s">
        <v>550</v>
      </c>
      <c r="BB53" s="173" t="s">
        <v>1</v>
      </c>
      <c r="BC53" s="173" t="s">
        <v>551</v>
      </c>
      <c r="BD53" s="173" t="s">
        <v>124</v>
      </c>
    </row>
    <row r="54" spans="1:56" hidden="1">
      <c r="B54" s="20"/>
      <c r="L54" s="20"/>
      <c r="AZ54" s="173" t="s">
        <v>552</v>
      </c>
      <c r="BA54" s="173" t="s">
        <v>552</v>
      </c>
      <c r="BB54" s="173" t="s">
        <v>1</v>
      </c>
      <c r="BC54" s="173" t="s">
        <v>553</v>
      </c>
      <c r="BD54" s="173" t="s">
        <v>124</v>
      </c>
    </row>
    <row r="55" spans="1:56" hidden="1">
      <c r="B55" s="20"/>
      <c r="L55" s="20"/>
      <c r="AZ55" s="173" t="s">
        <v>554</v>
      </c>
      <c r="BA55" s="173" t="s">
        <v>554</v>
      </c>
      <c r="BB55" s="173" t="s">
        <v>1</v>
      </c>
      <c r="BC55" s="173" t="s">
        <v>555</v>
      </c>
      <c r="BD55" s="173" t="s">
        <v>124</v>
      </c>
    </row>
    <row r="56" spans="1:56" hidden="1">
      <c r="B56" s="20"/>
      <c r="L56" s="20"/>
      <c r="AZ56" s="173" t="s">
        <v>556</v>
      </c>
      <c r="BA56" s="173" t="s">
        <v>556</v>
      </c>
      <c r="BB56" s="173" t="s">
        <v>1</v>
      </c>
      <c r="BC56" s="173" t="s">
        <v>557</v>
      </c>
      <c r="BD56" s="173" t="s">
        <v>124</v>
      </c>
    </row>
    <row r="57" spans="1:56" hidden="1">
      <c r="B57" s="20"/>
      <c r="L57" s="20"/>
      <c r="AZ57" s="173" t="s">
        <v>558</v>
      </c>
      <c r="BA57" s="173" t="s">
        <v>558</v>
      </c>
      <c r="BB57" s="173" t="s">
        <v>1</v>
      </c>
      <c r="BC57" s="173" t="s">
        <v>190</v>
      </c>
      <c r="BD57" s="173" t="s">
        <v>124</v>
      </c>
    </row>
    <row r="58" spans="1:56" hidden="1">
      <c r="B58" s="20"/>
      <c r="L58" s="20"/>
    </row>
    <row r="59" spans="1:56" hidden="1">
      <c r="B59" s="20"/>
      <c r="L59" s="20"/>
    </row>
    <row r="60" spans="1:56" hidden="1">
      <c r="B60" s="20"/>
      <c r="L60" s="20"/>
    </row>
    <row r="61" spans="1:56" s="2" customFormat="1" ht="13.2" hidden="1">
      <c r="A61" s="32"/>
      <c r="B61" s="33"/>
      <c r="C61" s="32"/>
      <c r="D61" s="48" t="s">
        <v>48</v>
      </c>
      <c r="E61" s="35"/>
      <c r="F61" s="113" t="s">
        <v>49</v>
      </c>
      <c r="G61" s="48" t="s">
        <v>48</v>
      </c>
      <c r="H61" s="35"/>
      <c r="I61" s="35"/>
      <c r="J61" s="114" t="s">
        <v>49</v>
      </c>
      <c r="K61" s="35"/>
      <c r="L61" s="4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56" hidden="1">
      <c r="B62" s="20"/>
      <c r="L62" s="20"/>
    </row>
    <row r="63" spans="1:56" hidden="1">
      <c r="B63" s="20"/>
      <c r="L63" s="20"/>
    </row>
    <row r="64" spans="1:56" hidden="1">
      <c r="B64" s="20"/>
      <c r="L64" s="20"/>
    </row>
    <row r="65" spans="1:31" s="2" customFormat="1" ht="13.2" hidden="1">
      <c r="A65" s="32"/>
      <c r="B65" s="33"/>
      <c r="C65" s="32"/>
      <c r="D65" s="46" t="s">
        <v>50</v>
      </c>
      <c r="E65" s="49"/>
      <c r="F65" s="49"/>
      <c r="G65" s="46" t="s">
        <v>51</v>
      </c>
      <c r="H65" s="49"/>
      <c r="I65" s="49"/>
      <c r="J65" s="49"/>
      <c r="K65" s="49"/>
      <c r="L65" s="4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idden="1">
      <c r="B66" s="20"/>
      <c r="L66" s="20"/>
    </row>
    <row r="67" spans="1:31" hidden="1">
      <c r="B67" s="20"/>
      <c r="L67" s="20"/>
    </row>
    <row r="68" spans="1:31" hidden="1">
      <c r="B68" s="20"/>
      <c r="L68" s="20"/>
    </row>
    <row r="69" spans="1:31" hidden="1">
      <c r="B69" s="20"/>
      <c r="L69" s="20"/>
    </row>
    <row r="70" spans="1:31" hidden="1">
      <c r="B70" s="20"/>
      <c r="L70" s="20"/>
    </row>
    <row r="71" spans="1:31" hidden="1">
      <c r="B71" s="20"/>
      <c r="L71" s="20"/>
    </row>
    <row r="72" spans="1:31" hidden="1">
      <c r="B72" s="20"/>
      <c r="L72" s="20"/>
    </row>
    <row r="73" spans="1:31" hidden="1">
      <c r="B73" s="20"/>
      <c r="L73" s="20"/>
    </row>
    <row r="74" spans="1:31" hidden="1">
      <c r="B74" s="20"/>
      <c r="L74" s="20"/>
    </row>
    <row r="75" spans="1:31" hidden="1">
      <c r="B75" s="20"/>
      <c r="L75" s="20"/>
    </row>
    <row r="76" spans="1:31" s="2" customFormat="1" ht="13.2" hidden="1">
      <c r="A76" s="32"/>
      <c r="B76" s="33"/>
      <c r="C76" s="32"/>
      <c r="D76" s="48" t="s">
        <v>48</v>
      </c>
      <c r="E76" s="35"/>
      <c r="F76" s="113" t="s">
        <v>49</v>
      </c>
      <c r="G76" s="48" t="s">
        <v>48</v>
      </c>
      <c r="H76" s="35"/>
      <c r="I76" s="35"/>
      <c r="J76" s="114" t="s">
        <v>49</v>
      </c>
      <c r="K76" s="35"/>
      <c r="L76" s="45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hidden="1" customHeight="1">
      <c r="A77" s="32"/>
      <c r="B77" s="50"/>
      <c r="C77" s="51"/>
      <c r="D77" s="51"/>
      <c r="E77" s="51"/>
      <c r="F77" s="51"/>
      <c r="G77" s="51"/>
      <c r="H77" s="51"/>
      <c r="I77" s="51"/>
      <c r="J77" s="51"/>
      <c r="K77" s="51"/>
      <c r="L77" s="45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hidden="1"/>
    <row r="79" spans="1:31" hidden="1"/>
    <row r="80" spans="1:31" hidden="1"/>
    <row r="81" spans="1:47" s="2" customFormat="1" ht="6.9" hidden="1" customHeight="1">
      <c r="A81" s="32"/>
      <c r="B81" s="52"/>
      <c r="C81" s="53"/>
      <c r="D81" s="53"/>
      <c r="E81" s="53"/>
      <c r="F81" s="53"/>
      <c r="G81" s="53"/>
      <c r="H81" s="53"/>
      <c r="I81" s="53"/>
      <c r="J81" s="53"/>
      <c r="K81" s="53"/>
      <c r="L81" s="45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hidden="1" customHeight="1">
      <c r="A82" s="32"/>
      <c r="B82" s="33"/>
      <c r="C82" s="21" t="s">
        <v>92</v>
      </c>
      <c r="D82" s="32"/>
      <c r="E82" s="32"/>
      <c r="F82" s="32"/>
      <c r="G82" s="32"/>
      <c r="H82" s="32"/>
      <c r="I82" s="32"/>
      <c r="J82" s="32"/>
      <c r="K82" s="32"/>
      <c r="L82" s="45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hidden="1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5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hidden="1" customHeight="1">
      <c r="A84" s="32"/>
      <c r="B84" s="33"/>
      <c r="C84" s="27" t="s">
        <v>15</v>
      </c>
      <c r="D84" s="32"/>
      <c r="E84" s="32"/>
      <c r="F84" s="32"/>
      <c r="G84" s="32"/>
      <c r="H84" s="32"/>
      <c r="I84" s="32"/>
      <c r="J84" s="32"/>
      <c r="K84" s="32"/>
      <c r="L84" s="45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hidden="1" customHeight="1">
      <c r="A85" s="32"/>
      <c r="B85" s="33"/>
      <c r="C85" s="32"/>
      <c r="D85" s="32"/>
      <c r="E85" s="268" t="str">
        <f>E7</f>
        <v>Cyklotrasa - podjazd pod Univerzitným mostom TR.A.Hlinku-CS2022</v>
      </c>
      <c r="F85" s="269"/>
      <c r="G85" s="269"/>
      <c r="H85" s="269"/>
      <c r="I85" s="32"/>
      <c r="J85" s="32"/>
      <c r="K85" s="32"/>
      <c r="L85" s="45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hidden="1" customHeight="1">
      <c r="A86" s="32"/>
      <c r="B86" s="33"/>
      <c r="C86" s="27" t="s">
        <v>90</v>
      </c>
      <c r="D86" s="32"/>
      <c r="E86" s="32"/>
      <c r="F86" s="32"/>
      <c r="G86" s="32"/>
      <c r="H86" s="32"/>
      <c r="I86" s="32"/>
      <c r="J86" s="32"/>
      <c r="K86" s="32"/>
      <c r="L86" s="45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hidden="1" customHeight="1">
      <c r="A87" s="32"/>
      <c r="B87" s="33"/>
      <c r="C87" s="32"/>
      <c r="D87" s="32"/>
      <c r="E87" s="254" t="str">
        <f>E9</f>
        <v>SO 201 - Oporné múry-CS2022</v>
      </c>
      <c r="F87" s="267"/>
      <c r="G87" s="267"/>
      <c r="H87" s="267"/>
      <c r="I87" s="32"/>
      <c r="J87" s="32"/>
      <c r="K87" s="32"/>
      <c r="L87" s="45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hidden="1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5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hidden="1" customHeight="1">
      <c r="A89" s="32"/>
      <c r="B89" s="33"/>
      <c r="C89" s="27" t="s">
        <v>19</v>
      </c>
      <c r="D89" s="32"/>
      <c r="E89" s="32"/>
      <c r="F89" s="25" t="str">
        <f>F12</f>
        <v>Nitra</v>
      </c>
      <c r="G89" s="32"/>
      <c r="H89" s="32"/>
      <c r="I89" s="27" t="s">
        <v>21</v>
      </c>
      <c r="J89" s="58">
        <f>IF(J12="","",J12)</f>
        <v>0</v>
      </c>
      <c r="K89" s="32"/>
      <c r="L89" s="45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hidden="1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5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15" hidden="1" customHeight="1">
      <c r="A91" s="32"/>
      <c r="B91" s="33"/>
      <c r="C91" s="27" t="s">
        <v>22</v>
      </c>
      <c r="D91" s="32"/>
      <c r="E91" s="32"/>
      <c r="F91" s="25" t="str">
        <f>E15</f>
        <v>Mesto Nitra</v>
      </c>
      <c r="G91" s="32"/>
      <c r="H91" s="32"/>
      <c r="I91" s="27" t="s">
        <v>28</v>
      </c>
      <c r="J91" s="30" t="str">
        <f>E21</f>
        <v xml:space="preserve"> </v>
      </c>
      <c r="K91" s="32"/>
      <c r="L91" s="45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hidden="1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5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hidden="1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5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hidden="1" customHeight="1">
      <c r="A94" s="32"/>
      <c r="B94" s="33"/>
      <c r="C94" s="115" t="s">
        <v>93</v>
      </c>
      <c r="D94" s="107"/>
      <c r="E94" s="107"/>
      <c r="F94" s="107"/>
      <c r="G94" s="107"/>
      <c r="H94" s="107"/>
      <c r="I94" s="107"/>
      <c r="J94" s="116" t="s">
        <v>94</v>
      </c>
      <c r="K94" s="107"/>
      <c r="L94" s="45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hidden="1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5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5" hidden="1" customHeight="1">
      <c r="A96" s="32"/>
      <c r="B96" s="33"/>
      <c r="C96" s="117" t="s">
        <v>95</v>
      </c>
      <c r="D96" s="32"/>
      <c r="E96" s="32"/>
      <c r="F96" s="32"/>
      <c r="G96" s="32"/>
      <c r="H96" s="32"/>
      <c r="I96" s="32"/>
      <c r="J96" s="74">
        <f>J129</f>
        <v>0</v>
      </c>
      <c r="K96" s="32"/>
      <c r="L96" s="45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96</v>
      </c>
    </row>
    <row r="97" spans="1:31" s="9" customFormat="1" ht="24.9" hidden="1" customHeight="1">
      <c r="B97" s="118"/>
      <c r="D97" s="119" t="s">
        <v>203</v>
      </c>
      <c r="E97" s="120"/>
      <c r="F97" s="120"/>
      <c r="G97" s="120"/>
      <c r="H97" s="120"/>
      <c r="I97" s="120"/>
      <c r="J97" s="121">
        <f>J130</f>
        <v>0</v>
      </c>
      <c r="L97" s="118"/>
    </row>
    <row r="98" spans="1:31" s="13" customFormat="1" ht="19.95" hidden="1" customHeight="1">
      <c r="B98" s="174"/>
      <c r="D98" s="175" t="s">
        <v>204</v>
      </c>
      <c r="E98" s="176"/>
      <c r="F98" s="176"/>
      <c r="G98" s="176"/>
      <c r="H98" s="176"/>
      <c r="I98" s="176"/>
      <c r="J98" s="177">
        <f>J131</f>
        <v>0</v>
      </c>
      <c r="L98" s="174"/>
    </row>
    <row r="99" spans="1:31" s="13" customFormat="1" ht="19.95" hidden="1" customHeight="1">
      <c r="B99" s="174"/>
      <c r="D99" s="175" t="s">
        <v>205</v>
      </c>
      <c r="E99" s="176"/>
      <c r="F99" s="176"/>
      <c r="G99" s="176"/>
      <c r="H99" s="176"/>
      <c r="I99" s="176"/>
      <c r="J99" s="177">
        <f>J166</f>
        <v>0</v>
      </c>
      <c r="L99" s="174"/>
    </row>
    <row r="100" spans="1:31" s="13" customFormat="1" ht="19.95" hidden="1" customHeight="1">
      <c r="B100" s="174"/>
      <c r="D100" s="175" t="s">
        <v>206</v>
      </c>
      <c r="E100" s="176"/>
      <c r="F100" s="176"/>
      <c r="G100" s="176"/>
      <c r="H100" s="176"/>
      <c r="I100" s="176"/>
      <c r="J100" s="177">
        <f>J317</f>
        <v>0</v>
      </c>
      <c r="L100" s="174"/>
    </row>
    <row r="101" spans="1:31" s="13" customFormat="1" ht="19.95" hidden="1" customHeight="1">
      <c r="B101" s="174"/>
      <c r="D101" s="175" t="s">
        <v>207</v>
      </c>
      <c r="E101" s="176"/>
      <c r="F101" s="176"/>
      <c r="G101" s="176"/>
      <c r="H101" s="176"/>
      <c r="I101" s="176"/>
      <c r="J101" s="177">
        <f>J364</f>
        <v>0</v>
      </c>
      <c r="L101" s="174"/>
    </row>
    <row r="102" spans="1:31" s="13" customFormat="1" ht="19.95" hidden="1" customHeight="1">
      <c r="B102" s="174"/>
      <c r="D102" s="175" t="s">
        <v>208</v>
      </c>
      <c r="E102" s="176"/>
      <c r="F102" s="176"/>
      <c r="G102" s="176"/>
      <c r="H102" s="176"/>
      <c r="I102" s="176"/>
      <c r="J102" s="177">
        <f>J386</f>
        <v>0</v>
      </c>
      <c r="L102" s="174"/>
    </row>
    <row r="103" spans="1:31" s="13" customFormat="1" ht="19.95" hidden="1" customHeight="1">
      <c r="B103" s="174"/>
      <c r="D103" s="175" t="s">
        <v>559</v>
      </c>
      <c r="E103" s="176"/>
      <c r="F103" s="176"/>
      <c r="G103" s="176"/>
      <c r="H103" s="176"/>
      <c r="I103" s="176"/>
      <c r="J103" s="177">
        <f>J395</f>
        <v>0</v>
      </c>
      <c r="L103" s="174"/>
    </row>
    <row r="104" spans="1:31" s="13" customFormat="1" ht="19.95" hidden="1" customHeight="1">
      <c r="B104" s="174"/>
      <c r="D104" s="175" t="s">
        <v>560</v>
      </c>
      <c r="E104" s="176"/>
      <c r="F104" s="176"/>
      <c r="G104" s="176"/>
      <c r="H104" s="176"/>
      <c r="I104" s="176"/>
      <c r="J104" s="177">
        <f>J431</f>
        <v>0</v>
      </c>
      <c r="L104" s="174"/>
    </row>
    <row r="105" spans="1:31" s="13" customFormat="1" ht="19.95" hidden="1" customHeight="1">
      <c r="B105" s="174"/>
      <c r="D105" s="175" t="s">
        <v>209</v>
      </c>
      <c r="E105" s="176"/>
      <c r="F105" s="176"/>
      <c r="G105" s="176"/>
      <c r="H105" s="176"/>
      <c r="I105" s="176"/>
      <c r="J105" s="177">
        <f>J438</f>
        <v>0</v>
      </c>
      <c r="L105" s="174"/>
    </row>
    <row r="106" spans="1:31" s="13" customFormat="1" ht="19.95" hidden="1" customHeight="1">
      <c r="B106" s="174"/>
      <c r="D106" s="175" t="s">
        <v>210</v>
      </c>
      <c r="E106" s="176"/>
      <c r="F106" s="176"/>
      <c r="G106" s="176"/>
      <c r="H106" s="176"/>
      <c r="I106" s="176"/>
      <c r="J106" s="177">
        <f>J491</f>
        <v>0</v>
      </c>
      <c r="L106" s="174"/>
    </row>
    <row r="107" spans="1:31" s="9" customFormat="1" ht="24.9" hidden="1" customHeight="1">
      <c r="B107" s="118"/>
      <c r="D107" s="119" t="s">
        <v>211</v>
      </c>
      <c r="E107" s="120"/>
      <c r="F107" s="120"/>
      <c r="G107" s="120"/>
      <c r="H107" s="120"/>
      <c r="I107" s="120"/>
      <c r="J107" s="121">
        <f>J493</f>
        <v>0</v>
      </c>
      <c r="L107" s="118"/>
    </row>
    <row r="108" spans="1:31" s="13" customFormat="1" ht="19.95" hidden="1" customHeight="1">
      <c r="B108" s="174"/>
      <c r="D108" s="175" t="s">
        <v>212</v>
      </c>
      <c r="E108" s="176"/>
      <c r="F108" s="176"/>
      <c r="G108" s="176"/>
      <c r="H108" s="176"/>
      <c r="I108" s="176"/>
      <c r="J108" s="177">
        <f>J494</f>
        <v>0</v>
      </c>
      <c r="L108" s="174"/>
    </row>
    <row r="109" spans="1:31" s="13" customFormat="1" ht="19.95" hidden="1" customHeight="1">
      <c r="B109" s="174"/>
      <c r="D109" s="175" t="s">
        <v>561</v>
      </c>
      <c r="E109" s="176"/>
      <c r="F109" s="176"/>
      <c r="G109" s="176"/>
      <c r="H109" s="176"/>
      <c r="I109" s="176"/>
      <c r="J109" s="177">
        <f>J553</f>
        <v>0</v>
      </c>
      <c r="L109" s="174"/>
    </row>
    <row r="110" spans="1:31" s="2" customFormat="1" ht="21.75" hidden="1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5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6.9" hidden="1" customHeight="1">
      <c r="A111" s="32"/>
      <c r="B111" s="50"/>
      <c r="C111" s="51"/>
      <c r="D111" s="51"/>
      <c r="E111" s="51"/>
      <c r="F111" s="51"/>
      <c r="G111" s="51"/>
      <c r="H111" s="51"/>
      <c r="I111" s="51"/>
      <c r="J111" s="51"/>
      <c r="K111" s="51"/>
      <c r="L111" s="45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hidden="1"/>
    <row r="113" spans="1:31" hidden="1"/>
    <row r="114" spans="1:31" hidden="1"/>
    <row r="115" spans="1:31" s="2" customFormat="1" ht="6.9" customHeight="1">
      <c r="A115" s="32"/>
      <c r="B115" s="52"/>
      <c r="C115" s="53"/>
      <c r="D115" s="53"/>
      <c r="E115" s="53"/>
      <c r="F115" s="53"/>
      <c r="G115" s="53"/>
      <c r="H115" s="53"/>
      <c r="I115" s="53"/>
      <c r="J115" s="53"/>
      <c r="K115" s="53"/>
      <c r="L115" s="45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4.9" customHeight="1">
      <c r="A116" s="32"/>
      <c r="B116" s="33"/>
      <c r="C116" s="21" t="s">
        <v>104</v>
      </c>
      <c r="D116" s="32"/>
      <c r="E116" s="32"/>
      <c r="F116" s="32"/>
      <c r="G116" s="32"/>
      <c r="H116" s="32"/>
      <c r="I116" s="32"/>
      <c r="J116" s="32"/>
      <c r="K116" s="32"/>
      <c r="L116" s="45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" customHeigh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5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12" customHeight="1">
      <c r="A118" s="32"/>
      <c r="B118" s="33"/>
      <c r="C118" s="27" t="s">
        <v>15</v>
      </c>
      <c r="D118" s="32"/>
      <c r="E118" s="32"/>
      <c r="F118" s="32"/>
      <c r="G118" s="32"/>
      <c r="H118" s="32"/>
      <c r="I118" s="32"/>
      <c r="J118" s="32"/>
      <c r="K118" s="32"/>
      <c r="L118" s="45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16.5" customHeight="1">
      <c r="A119" s="32"/>
      <c r="B119" s="33"/>
      <c r="C119" s="32"/>
      <c r="D119" s="32"/>
      <c r="E119" s="268" t="str">
        <f>E7</f>
        <v>Cyklotrasa - podjazd pod Univerzitným mostom TR.A.Hlinku-CS2022</v>
      </c>
      <c r="F119" s="269"/>
      <c r="G119" s="269"/>
      <c r="H119" s="269"/>
      <c r="I119" s="32"/>
      <c r="J119" s="32"/>
      <c r="K119" s="32"/>
      <c r="L119" s="45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7" t="s">
        <v>90</v>
      </c>
      <c r="D120" s="32"/>
      <c r="E120" s="32"/>
      <c r="F120" s="32"/>
      <c r="G120" s="32"/>
      <c r="H120" s="32"/>
      <c r="I120" s="32"/>
      <c r="J120" s="32"/>
      <c r="K120" s="32"/>
      <c r="L120" s="45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6.5" customHeight="1">
      <c r="A121" s="32"/>
      <c r="B121" s="33"/>
      <c r="C121" s="32"/>
      <c r="D121" s="32"/>
      <c r="E121" s="254" t="str">
        <f>E9</f>
        <v>SO 201 - Oporné múry-CS2022</v>
      </c>
      <c r="F121" s="267"/>
      <c r="G121" s="267"/>
      <c r="H121" s="267"/>
      <c r="I121" s="32"/>
      <c r="J121" s="32"/>
      <c r="K121" s="32"/>
      <c r="L121" s="45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6.9" customHeight="1">
      <c r="A122" s="32"/>
      <c r="B122" s="33"/>
      <c r="C122" s="32"/>
      <c r="D122" s="32"/>
      <c r="E122" s="32"/>
      <c r="F122" s="32"/>
      <c r="G122" s="32"/>
      <c r="H122" s="32"/>
      <c r="I122" s="32"/>
      <c r="J122" s="32"/>
      <c r="K122" s="32"/>
      <c r="L122" s="45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7" t="s">
        <v>19</v>
      </c>
      <c r="D123" s="32"/>
      <c r="E123" s="32"/>
      <c r="F123" s="25" t="str">
        <f>F12</f>
        <v>Nitra</v>
      </c>
      <c r="G123" s="32"/>
      <c r="H123" s="32"/>
      <c r="I123" s="27" t="s">
        <v>21</v>
      </c>
      <c r="J123" s="58">
        <f>IF(J12="","",J12)</f>
        <v>0</v>
      </c>
      <c r="K123" s="32"/>
      <c r="L123" s="45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6.9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5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5.15" customHeight="1">
      <c r="A125" s="32"/>
      <c r="B125" s="33"/>
      <c r="C125" s="27" t="s">
        <v>22</v>
      </c>
      <c r="D125" s="32"/>
      <c r="E125" s="32"/>
      <c r="F125" s="25" t="str">
        <f>E15</f>
        <v>Mesto Nitra</v>
      </c>
      <c r="G125" s="32"/>
      <c r="H125" s="32"/>
      <c r="I125" s="27" t="s">
        <v>28</v>
      </c>
      <c r="J125" s="30" t="str">
        <f>E21</f>
        <v xml:space="preserve"> </v>
      </c>
      <c r="K125" s="32"/>
      <c r="L125" s="45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5.15" customHeight="1">
      <c r="A126" s="32"/>
      <c r="B126" s="33"/>
      <c r="C126" s="27" t="s">
        <v>26</v>
      </c>
      <c r="D126" s="32"/>
      <c r="E126" s="32"/>
      <c r="F126" s="25" t="str">
        <f>IF(E18="","",E18)</f>
        <v>Vyplň údaj</v>
      </c>
      <c r="G126" s="32"/>
      <c r="H126" s="32"/>
      <c r="I126" s="27" t="s">
        <v>31</v>
      </c>
      <c r="J126" s="30" t="str">
        <f>E24</f>
        <v xml:space="preserve"> </v>
      </c>
      <c r="K126" s="32"/>
      <c r="L126" s="45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0.3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5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0" customFormat="1" ht="29.25" customHeight="1">
      <c r="A128" s="122"/>
      <c r="B128" s="123"/>
      <c r="C128" s="124" t="s">
        <v>105</v>
      </c>
      <c r="D128" s="125" t="s">
        <v>58</v>
      </c>
      <c r="E128" s="125" t="s">
        <v>54</v>
      </c>
      <c r="F128" s="125" t="s">
        <v>55</v>
      </c>
      <c r="G128" s="125" t="s">
        <v>106</v>
      </c>
      <c r="H128" s="125" t="s">
        <v>107</v>
      </c>
      <c r="I128" s="125" t="s">
        <v>108</v>
      </c>
      <c r="J128" s="126" t="s">
        <v>94</v>
      </c>
      <c r="K128" s="127" t="s">
        <v>109</v>
      </c>
      <c r="L128" s="128"/>
      <c r="M128" s="65" t="s">
        <v>1</v>
      </c>
      <c r="N128" s="66" t="s">
        <v>37</v>
      </c>
      <c r="O128" s="66" t="s">
        <v>110</v>
      </c>
      <c r="P128" s="66" t="s">
        <v>111</v>
      </c>
      <c r="Q128" s="66" t="s">
        <v>112</v>
      </c>
      <c r="R128" s="66" t="s">
        <v>113</v>
      </c>
      <c r="S128" s="66" t="s">
        <v>114</v>
      </c>
      <c r="T128" s="67" t="s">
        <v>115</v>
      </c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</row>
    <row r="129" spans="1:65" s="2" customFormat="1" ht="22.95" customHeight="1">
      <c r="A129" s="32"/>
      <c r="B129" s="33"/>
      <c r="C129" s="72" t="s">
        <v>95</v>
      </c>
      <c r="D129" s="32"/>
      <c r="E129" s="32"/>
      <c r="F129" s="32"/>
      <c r="G129" s="32"/>
      <c r="H129" s="32"/>
      <c r="I129" s="32"/>
      <c r="J129" s="129">
        <f>BK129</f>
        <v>0</v>
      </c>
      <c r="K129" s="32"/>
      <c r="L129" s="33"/>
      <c r="M129" s="68"/>
      <c r="N129" s="59"/>
      <c r="O129" s="69"/>
      <c r="P129" s="130">
        <f>P130+P493</f>
        <v>0</v>
      </c>
      <c r="Q129" s="69"/>
      <c r="R129" s="130">
        <f>R130+R493</f>
        <v>2115.1001407099998</v>
      </c>
      <c r="S129" s="69"/>
      <c r="T129" s="131">
        <f>T130+T493</f>
        <v>575.39016000000004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7" t="s">
        <v>72</v>
      </c>
      <c r="AU129" s="17" t="s">
        <v>96</v>
      </c>
      <c r="BK129" s="132">
        <f>BK130+BK493</f>
        <v>0</v>
      </c>
    </row>
    <row r="130" spans="1:65" s="11" customFormat="1" ht="25.95" customHeight="1">
      <c r="B130" s="133"/>
      <c r="D130" s="134" t="s">
        <v>72</v>
      </c>
      <c r="E130" s="135" t="s">
        <v>213</v>
      </c>
      <c r="F130" s="135" t="s">
        <v>214</v>
      </c>
      <c r="I130" s="136"/>
      <c r="J130" s="137">
        <f>BK130</f>
        <v>0</v>
      </c>
      <c r="L130" s="133"/>
      <c r="M130" s="138"/>
      <c r="N130" s="139"/>
      <c r="O130" s="139"/>
      <c r="P130" s="140">
        <f>P131+P166+P317+P364+P386+P395+P431+P438+P491</f>
        <v>0</v>
      </c>
      <c r="Q130" s="139"/>
      <c r="R130" s="140">
        <f>R131+R166+R317+R364+R386+R395+R431+R438+R491</f>
        <v>2110.44347023</v>
      </c>
      <c r="S130" s="139"/>
      <c r="T130" s="141">
        <f>T131+T166+T317+T364+T386+T395+T431+T438+T491</f>
        <v>575.39016000000004</v>
      </c>
      <c r="AR130" s="134" t="s">
        <v>81</v>
      </c>
      <c r="AT130" s="142" t="s">
        <v>72</v>
      </c>
      <c r="AU130" s="142" t="s">
        <v>73</v>
      </c>
      <c r="AY130" s="134" t="s">
        <v>119</v>
      </c>
      <c r="BK130" s="143">
        <f>BK131+BK166+BK317+BK364+BK386+BK395+BK431+BK438+BK491</f>
        <v>0</v>
      </c>
    </row>
    <row r="131" spans="1:65" s="11" customFormat="1" ht="22.95" customHeight="1">
      <c r="B131" s="133"/>
      <c r="D131" s="134" t="s">
        <v>72</v>
      </c>
      <c r="E131" s="178" t="s">
        <v>81</v>
      </c>
      <c r="F131" s="178" t="s">
        <v>215</v>
      </c>
      <c r="I131" s="136"/>
      <c r="J131" s="179">
        <f>BK131</f>
        <v>0</v>
      </c>
      <c r="L131" s="133"/>
      <c r="M131" s="138"/>
      <c r="N131" s="139"/>
      <c r="O131" s="139"/>
      <c r="P131" s="140">
        <f>SUM(P132:P165)</f>
        <v>0</v>
      </c>
      <c r="Q131" s="139"/>
      <c r="R131" s="140">
        <f>SUM(R132:R165)</f>
        <v>5.65388</v>
      </c>
      <c r="S131" s="139"/>
      <c r="T131" s="141">
        <f>SUM(T132:T165)</f>
        <v>278.35300000000001</v>
      </c>
      <c r="AR131" s="134" t="s">
        <v>81</v>
      </c>
      <c r="AT131" s="142" t="s">
        <v>72</v>
      </c>
      <c r="AU131" s="142" t="s">
        <v>81</v>
      </c>
      <c r="AY131" s="134" t="s">
        <v>119</v>
      </c>
      <c r="BK131" s="143">
        <f>SUM(BK132:BK165)</f>
        <v>0</v>
      </c>
    </row>
    <row r="132" spans="1:65" s="2" customFormat="1" ht="33" customHeight="1">
      <c r="A132" s="32"/>
      <c r="B132" s="144"/>
      <c r="C132" s="145" t="s">
        <v>81</v>
      </c>
      <c r="D132" s="145" t="s">
        <v>120</v>
      </c>
      <c r="E132" s="146" t="s">
        <v>562</v>
      </c>
      <c r="F132" s="147" t="s">
        <v>563</v>
      </c>
      <c r="G132" s="148" t="s">
        <v>223</v>
      </c>
      <c r="H132" s="149">
        <v>234</v>
      </c>
      <c r="I132" s="150"/>
      <c r="J132" s="151">
        <f>ROUND(I132*H132,2)</f>
        <v>0</v>
      </c>
      <c r="K132" s="152"/>
      <c r="L132" s="33"/>
      <c r="M132" s="153" t="s">
        <v>1</v>
      </c>
      <c r="N132" s="154" t="s">
        <v>39</v>
      </c>
      <c r="O132" s="61"/>
      <c r="P132" s="155">
        <f>O132*H132</f>
        <v>0</v>
      </c>
      <c r="Q132" s="155">
        <v>0</v>
      </c>
      <c r="R132" s="155">
        <f>Q132*H132</f>
        <v>0</v>
      </c>
      <c r="S132" s="155">
        <v>0.58599999999999997</v>
      </c>
      <c r="T132" s="156">
        <f>S132*H132</f>
        <v>137.124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57" t="s">
        <v>118</v>
      </c>
      <c r="AT132" s="157" t="s">
        <v>120</v>
      </c>
      <c r="AU132" s="157" t="s">
        <v>124</v>
      </c>
      <c r="AY132" s="17" t="s">
        <v>119</v>
      </c>
      <c r="BE132" s="158">
        <f>IF(N132="základná",J132,0)</f>
        <v>0</v>
      </c>
      <c r="BF132" s="158">
        <f>IF(N132="znížená",J132,0)</f>
        <v>0</v>
      </c>
      <c r="BG132" s="158">
        <f>IF(N132="zákl. prenesená",J132,0)</f>
        <v>0</v>
      </c>
      <c r="BH132" s="158">
        <f>IF(N132="zníž. prenesená",J132,0)</f>
        <v>0</v>
      </c>
      <c r="BI132" s="158">
        <f>IF(N132="nulová",J132,0)</f>
        <v>0</v>
      </c>
      <c r="BJ132" s="17" t="s">
        <v>124</v>
      </c>
      <c r="BK132" s="158">
        <f>ROUND(I132*H132,2)</f>
        <v>0</v>
      </c>
      <c r="BL132" s="17" t="s">
        <v>118</v>
      </c>
      <c r="BM132" s="157" t="s">
        <v>564</v>
      </c>
    </row>
    <row r="133" spans="1:65" s="12" customFormat="1">
      <c r="B133" s="159"/>
      <c r="D133" s="160" t="s">
        <v>126</v>
      </c>
      <c r="E133" s="161" t="s">
        <v>1</v>
      </c>
      <c r="F133" s="162" t="s">
        <v>565</v>
      </c>
      <c r="H133" s="163">
        <v>234</v>
      </c>
      <c r="I133" s="164"/>
      <c r="L133" s="159"/>
      <c r="M133" s="165"/>
      <c r="N133" s="166"/>
      <c r="O133" s="166"/>
      <c r="P133" s="166"/>
      <c r="Q133" s="166"/>
      <c r="R133" s="166"/>
      <c r="S133" s="166"/>
      <c r="T133" s="167"/>
      <c r="AT133" s="161" t="s">
        <v>126</v>
      </c>
      <c r="AU133" s="161" t="s">
        <v>124</v>
      </c>
      <c r="AV133" s="12" t="s">
        <v>124</v>
      </c>
      <c r="AW133" s="12" t="s">
        <v>30</v>
      </c>
      <c r="AX133" s="12" t="s">
        <v>81</v>
      </c>
      <c r="AY133" s="161" t="s">
        <v>119</v>
      </c>
    </row>
    <row r="134" spans="1:65" s="2" customFormat="1" ht="24.15" customHeight="1">
      <c r="A134" s="32"/>
      <c r="B134" s="144"/>
      <c r="C134" s="145" t="s">
        <v>124</v>
      </c>
      <c r="D134" s="145" t="s">
        <v>120</v>
      </c>
      <c r="E134" s="146" t="s">
        <v>566</v>
      </c>
      <c r="F134" s="147" t="s">
        <v>567</v>
      </c>
      <c r="G134" s="148" t="s">
        <v>223</v>
      </c>
      <c r="H134" s="149">
        <v>112.89</v>
      </c>
      <c r="I134" s="150"/>
      <c r="J134" s="151">
        <f>ROUND(I134*H134,2)</f>
        <v>0</v>
      </c>
      <c r="K134" s="152"/>
      <c r="L134" s="33"/>
      <c r="M134" s="153" t="s">
        <v>1</v>
      </c>
      <c r="N134" s="154" t="s">
        <v>39</v>
      </c>
      <c r="O134" s="61"/>
      <c r="P134" s="155">
        <f>O134*H134</f>
        <v>0</v>
      </c>
      <c r="Q134" s="155">
        <v>0</v>
      </c>
      <c r="R134" s="155">
        <f>Q134*H134</f>
        <v>0</v>
      </c>
      <c r="S134" s="155">
        <v>0.26</v>
      </c>
      <c r="T134" s="156">
        <f>S134*H134</f>
        <v>29.351400000000002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7" t="s">
        <v>118</v>
      </c>
      <c r="AT134" s="157" t="s">
        <v>120</v>
      </c>
      <c r="AU134" s="157" t="s">
        <v>124</v>
      </c>
      <c r="AY134" s="17" t="s">
        <v>119</v>
      </c>
      <c r="BE134" s="158">
        <f>IF(N134="základná",J134,0)</f>
        <v>0</v>
      </c>
      <c r="BF134" s="158">
        <f>IF(N134="znížená",J134,0)</f>
        <v>0</v>
      </c>
      <c r="BG134" s="158">
        <f>IF(N134="zákl. prenesená",J134,0)</f>
        <v>0</v>
      </c>
      <c r="BH134" s="158">
        <f>IF(N134="zníž. prenesená",J134,0)</f>
        <v>0</v>
      </c>
      <c r="BI134" s="158">
        <f>IF(N134="nulová",J134,0)</f>
        <v>0</v>
      </c>
      <c r="BJ134" s="17" t="s">
        <v>124</v>
      </c>
      <c r="BK134" s="158">
        <f>ROUND(I134*H134,2)</f>
        <v>0</v>
      </c>
      <c r="BL134" s="17" t="s">
        <v>118</v>
      </c>
      <c r="BM134" s="157" t="s">
        <v>568</v>
      </c>
    </row>
    <row r="135" spans="1:65" s="12" customFormat="1">
      <c r="B135" s="159"/>
      <c r="D135" s="160" t="s">
        <v>126</v>
      </c>
      <c r="E135" s="161" t="s">
        <v>1</v>
      </c>
      <c r="F135" s="162" t="s">
        <v>569</v>
      </c>
      <c r="H135" s="163">
        <v>112.89</v>
      </c>
      <c r="I135" s="164"/>
      <c r="L135" s="159"/>
      <c r="M135" s="165"/>
      <c r="N135" s="166"/>
      <c r="O135" s="166"/>
      <c r="P135" s="166"/>
      <c r="Q135" s="166"/>
      <c r="R135" s="166"/>
      <c r="S135" s="166"/>
      <c r="T135" s="167"/>
      <c r="AT135" s="161" t="s">
        <v>126</v>
      </c>
      <c r="AU135" s="161" t="s">
        <v>124</v>
      </c>
      <c r="AV135" s="12" t="s">
        <v>124</v>
      </c>
      <c r="AW135" s="12" t="s">
        <v>30</v>
      </c>
      <c r="AX135" s="12" t="s">
        <v>81</v>
      </c>
      <c r="AY135" s="161" t="s">
        <v>119</v>
      </c>
    </row>
    <row r="136" spans="1:65" s="2" customFormat="1" ht="24.15" customHeight="1">
      <c r="A136" s="32"/>
      <c r="B136" s="144"/>
      <c r="C136" s="145" t="s">
        <v>136</v>
      </c>
      <c r="D136" s="145" t="s">
        <v>120</v>
      </c>
      <c r="E136" s="146" t="s">
        <v>570</v>
      </c>
      <c r="F136" s="147" t="s">
        <v>571</v>
      </c>
      <c r="G136" s="148" t="s">
        <v>223</v>
      </c>
      <c r="H136" s="149">
        <v>113.6</v>
      </c>
      <c r="I136" s="150"/>
      <c r="J136" s="151">
        <f>ROUND(I136*H136,2)</f>
        <v>0</v>
      </c>
      <c r="K136" s="152"/>
      <c r="L136" s="33"/>
      <c r="M136" s="153" t="s">
        <v>1</v>
      </c>
      <c r="N136" s="154" t="s">
        <v>39</v>
      </c>
      <c r="O136" s="61"/>
      <c r="P136" s="155">
        <f>O136*H136</f>
        <v>0</v>
      </c>
      <c r="Q136" s="155">
        <v>0</v>
      </c>
      <c r="R136" s="155">
        <f>Q136*H136</f>
        <v>0</v>
      </c>
      <c r="S136" s="155">
        <v>0.18099999999999999</v>
      </c>
      <c r="T136" s="156">
        <f>S136*H136</f>
        <v>20.561599999999999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57" t="s">
        <v>118</v>
      </c>
      <c r="AT136" s="157" t="s">
        <v>120</v>
      </c>
      <c r="AU136" s="157" t="s">
        <v>124</v>
      </c>
      <c r="AY136" s="17" t="s">
        <v>119</v>
      </c>
      <c r="BE136" s="158">
        <f>IF(N136="základná",J136,0)</f>
        <v>0</v>
      </c>
      <c r="BF136" s="158">
        <f>IF(N136="znížená",J136,0)</f>
        <v>0</v>
      </c>
      <c r="BG136" s="158">
        <f>IF(N136="zákl. prenesená",J136,0)</f>
        <v>0</v>
      </c>
      <c r="BH136" s="158">
        <f>IF(N136="zníž. prenesená",J136,0)</f>
        <v>0</v>
      </c>
      <c r="BI136" s="158">
        <f>IF(N136="nulová",J136,0)</f>
        <v>0</v>
      </c>
      <c r="BJ136" s="17" t="s">
        <v>124</v>
      </c>
      <c r="BK136" s="158">
        <f>ROUND(I136*H136,2)</f>
        <v>0</v>
      </c>
      <c r="BL136" s="17" t="s">
        <v>118</v>
      </c>
      <c r="BM136" s="157" t="s">
        <v>572</v>
      </c>
    </row>
    <row r="137" spans="1:65" s="12" customFormat="1">
      <c r="B137" s="159"/>
      <c r="D137" s="160" t="s">
        <v>126</v>
      </c>
      <c r="E137" s="161" t="s">
        <v>1</v>
      </c>
      <c r="F137" s="162" t="s">
        <v>573</v>
      </c>
      <c r="H137" s="163">
        <v>113.6</v>
      </c>
      <c r="I137" s="164"/>
      <c r="L137" s="159"/>
      <c r="M137" s="165"/>
      <c r="N137" s="166"/>
      <c r="O137" s="166"/>
      <c r="P137" s="166"/>
      <c r="Q137" s="166"/>
      <c r="R137" s="166"/>
      <c r="S137" s="166"/>
      <c r="T137" s="167"/>
      <c r="AT137" s="161" t="s">
        <v>126</v>
      </c>
      <c r="AU137" s="161" t="s">
        <v>124</v>
      </c>
      <c r="AV137" s="12" t="s">
        <v>124</v>
      </c>
      <c r="AW137" s="12" t="s">
        <v>30</v>
      </c>
      <c r="AX137" s="12" t="s">
        <v>81</v>
      </c>
      <c r="AY137" s="161" t="s">
        <v>119</v>
      </c>
    </row>
    <row r="138" spans="1:65" s="2" customFormat="1" ht="24.15" customHeight="1">
      <c r="A138" s="32"/>
      <c r="B138" s="144"/>
      <c r="C138" s="145" t="s">
        <v>118</v>
      </c>
      <c r="D138" s="145" t="s">
        <v>120</v>
      </c>
      <c r="E138" s="146" t="s">
        <v>574</v>
      </c>
      <c r="F138" s="147" t="s">
        <v>575</v>
      </c>
      <c r="G138" s="148" t="s">
        <v>272</v>
      </c>
      <c r="H138" s="149">
        <v>18</v>
      </c>
      <c r="I138" s="150"/>
      <c r="J138" s="151">
        <f>ROUND(I138*H138,2)</f>
        <v>0</v>
      </c>
      <c r="K138" s="152"/>
      <c r="L138" s="33"/>
      <c r="M138" s="153" t="s">
        <v>1</v>
      </c>
      <c r="N138" s="154" t="s">
        <v>39</v>
      </c>
      <c r="O138" s="61"/>
      <c r="P138" s="155">
        <f>O138*H138</f>
        <v>0</v>
      </c>
      <c r="Q138" s="155">
        <v>0</v>
      </c>
      <c r="R138" s="155">
        <f>Q138*H138</f>
        <v>0</v>
      </c>
      <c r="S138" s="155">
        <v>0.04</v>
      </c>
      <c r="T138" s="156">
        <f>S138*H138</f>
        <v>0.72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7" t="s">
        <v>118</v>
      </c>
      <c r="AT138" s="157" t="s">
        <v>120</v>
      </c>
      <c r="AU138" s="157" t="s">
        <v>124</v>
      </c>
      <c r="AY138" s="17" t="s">
        <v>119</v>
      </c>
      <c r="BE138" s="158">
        <f>IF(N138="základná",J138,0)</f>
        <v>0</v>
      </c>
      <c r="BF138" s="158">
        <f>IF(N138="znížená",J138,0)</f>
        <v>0</v>
      </c>
      <c r="BG138" s="158">
        <f>IF(N138="zákl. prenesená",J138,0)</f>
        <v>0</v>
      </c>
      <c r="BH138" s="158">
        <f>IF(N138="zníž. prenesená",J138,0)</f>
        <v>0</v>
      </c>
      <c r="BI138" s="158">
        <f>IF(N138="nulová",J138,0)</f>
        <v>0</v>
      </c>
      <c r="BJ138" s="17" t="s">
        <v>124</v>
      </c>
      <c r="BK138" s="158">
        <f>ROUND(I138*H138,2)</f>
        <v>0</v>
      </c>
      <c r="BL138" s="17" t="s">
        <v>118</v>
      </c>
      <c r="BM138" s="157" t="s">
        <v>576</v>
      </c>
    </row>
    <row r="139" spans="1:65" s="12" customFormat="1">
      <c r="B139" s="159"/>
      <c r="D139" s="160" t="s">
        <v>126</v>
      </c>
      <c r="E139" s="161" t="s">
        <v>1</v>
      </c>
      <c r="F139" s="162" t="s">
        <v>577</v>
      </c>
      <c r="H139" s="163">
        <v>18</v>
      </c>
      <c r="I139" s="164"/>
      <c r="L139" s="159"/>
      <c r="M139" s="165"/>
      <c r="N139" s="166"/>
      <c r="O139" s="166"/>
      <c r="P139" s="166"/>
      <c r="Q139" s="166"/>
      <c r="R139" s="166"/>
      <c r="S139" s="166"/>
      <c r="T139" s="167"/>
      <c r="AT139" s="161" t="s">
        <v>126</v>
      </c>
      <c r="AU139" s="161" t="s">
        <v>124</v>
      </c>
      <c r="AV139" s="12" t="s">
        <v>124</v>
      </c>
      <c r="AW139" s="12" t="s">
        <v>30</v>
      </c>
      <c r="AX139" s="12" t="s">
        <v>81</v>
      </c>
      <c r="AY139" s="161" t="s">
        <v>119</v>
      </c>
    </row>
    <row r="140" spans="1:65" s="2" customFormat="1" ht="37.950000000000003" customHeight="1">
      <c r="A140" s="32"/>
      <c r="B140" s="144"/>
      <c r="C140" s="145" t="s">
        <v>145</v>
      </c>
      <c r="D140" s="145" t="s">
        <v>120</v>
      </c>
      <c r="E140" s="146" t="s">
        <v>578</v>
      </c>
      <c r="F140" s="147" t="s">
        <v>579</v>
      </c>
      <c r="G140" s="148" t="s">
        <v>223</v>
      </c>
      <c r="H140" s="149">
        <v>226.49</v>
      </c>
      <c r="I140" s="150"/>
      <c r="J140" s="151">
        <f>ROUND(I140*H140,2)</f>
        <v>0</v>
      </c>
      <c r="K140" s="152"/>
      <c r="L140" s="33"/>
      <c r="M140" s="153" t="s">
        <v>1</v>
      </c>
      <c r="N140" s="154" t="s">
        <v>39</v>
      </c>
      <c r="O140" s="61"/>
      <c r="P140" s="155">
        <f>O140*H140</f>
        <v>0</v>
      </c>
      <c r="Q140" s="155">
        <v>0</v>
      </c>
      <c r="R140" s="155">
        <f>Q140*H140</f>
        <v>0</v>
      </c>
      <c r="S140" s="155">
        <v>0.4</v>
      </c>
      <c r="T140" s="156">
        <f>S140*H140</f>
        <v>90.596000000000004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57" t="s">
        <v>118</v>
      </c>
      <c r="AT140" s="157" t="s">
        <v>120</v>
      </c>
      <c r="AU140" s="157" t="s">
        <v>124</v>
      </c>
      <c r="AY140" s="17" t="s">
        <v>119</v>
      </c>
      <c r="BE140" s="158">
        <f>IF(N140="základná",J140,0)</f>
        <v>0</v>
      </c>
      <c r="BF140" s="158">
        <f>IF(N140="znížená",J140,0)</f>
        <v>0</v>
      </c>
      <c r="BG140" s="158">
        <f>IF(N140="zákl. prenesená",J140,0)</f>
        <v>0</v>
      </c>
      <c r="BH140" s="158">
        <f>IF(N140="zníž. prenesená",J140,0)</f>
        <v>0</v>
      </c>
      <c r="BI140" s="158">
        <f>IF(N140="nulová",J140,0)</f>
        <v>0</v>
      </c>
      <c r="BJ140" s="17" t="s">
        <v>124</v>
      </c>
      <c r="BK140" s="158">
        <f>ROUND(I140*H140,2)</f>
        <v>0</v>
      </c>
      <c r="BL140" s="17" t="s">
        <v>118</v>
      </c>
      <c r="BM140" s="157" t="s">
        <v>580</v>
      </c>
    </row>
    <row r="141" spans="1:65" s="12" customFormat="1" ht="20.399999999999999">
      <c r="B141" s="159"/>
      <c r="D141" s="160" t="s">
        <v>126</v>
      </c>
      <c r="E141" s="161" t="s">
        <v>1</v>
      </c>
      <c r="F141" s="162" t="s">
        <v>581</v>
      </c>
      <c r="H141" s="163">
        <v>226.49</v>
      </c>
      <c r="I141" s="164"/>
      <c r="L141" s="159"/>
      <c r="M141" s="165"/>
      <c r="N141" s="166"/>
      <c r="O141" s="166"/>
      <c r="P141" s="166"/>
      <c r="Q141" s="166"/>
      <c r="R141" s="166"/>
      <c r="S141" s="166"/>
      <c r="T141" s="167"/>
      <c r="AT141" s="161" t="s">
        <v>126</v>
      </c>
      <c r="AU141" s="161" t="s">
        <v>124</v>
      </c>
      <c r="AV141" s="12" t="s">
        <v>124</v>
      </c>
      <c r="AW141" s="12" t="s">
        <v>30</v>
      </c>
      <c r="AX141" s="12" t="s">
        <v>81</v>
      </c>
      <c r="AY141" s="161" t="s">
        <v>119</v>
      </c>
    </row>
    <row r="142" spans="1:65" s="2" customFormat="1" ht="33" customHeight="1">
      <c r="A142" s="32"/>
      <c r="B142" s="144"/>
      <c r="C142" s="145" t="s">
        <v>149</v>
      </c>
      <c r="D142" s="145" t="s">
        <v>120</v>
      </c>
      <c r="E142" s="146" t="s">
        <v>582</v>
      </c>
      <c r="F142" s="147" t="s">
        <v>583</v>
      </c>
      <c r="G142" s="148" t="s">
        <v>218</v>
      </c>
      <c r="H142" s="149">
        <v>105</v>
      </c>
      <c r="I142" s="150"/>
      <c r="J142" s="151">
        <f>ROUND(I142*H142,2)</f>
        <v>0</v>
      </c>
      <c r="K142" s="152"/>
      <c r="L142" s="33"/>
      <c r="M142" s="153" t="s">
        <v>1</v>
      </c>
      <c r="N142" s="154" t="s">
        <v>39</v>
      </c>
      <c r="O142" s="61"/>
      <c r="P142" s="155">
        <f>O142*H142</f>
        <v>0</v>
      </c>
      <c r="Q142" s="155">
        <v>0</v>
      </c>
      <c r="R142" s="155">
        <f>Q142*H142</f>
        <v>0</v>
      </c>
      <c r="S142" s="155">
        <v>0</v>
      </c>
      <c r="T142" s="156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57" t="s">
        <v>118</v>
      </c>
      <c r="AT142" s="157" t="s">
        <v>120</v>
      </c>
      <c r="AU142" s="157" t="s">
        <v>124</v>
      </c>
      <c r="AY142" s="17" t="s">
        <v>119</v>
      </c>
      <c r="BE142" s="158">
        <f>IF(N142="základná",J142,0)</f>
        <v>0</v>
      </c>
      <c r="BF142" s="158">
        <f>IF(N142="znížená",J142,0)</f>
        <v>0</v>
      </c>
      <c r="BG142" s="158">
        <f>IF(N142="zákl. prenesená",J142,0)</f>
        <v>0</v>
      </c>
      <c r="BH142" s="158">
        <f>IF(N142="zníž. prenesená",J142,0)</f>
        <v>0</v>
      </c>
      <c r="BI142" s="158">
        <f>IF(N142="nulová",J142,0)</f>
        <v>0</v>
      </c>
      <c r="BJ142" s="17" t="s">
        <v>124</v>
      </c>
      <c r="BK142" s="158">
        <f>ROUND(I142*H142,2)</f>
        <v>0</v>
      </c>
      <c r="BL142" s="17" t="s">
        <v>118</v>
      </c>
      <c r="BM142" s="157" t="s">
        <v>584</v>
      </c>
    </row>
    <row r="143" spans="1:65" s="12" customFormat="1">
      <c r="B143" s="159"/>
      <c r="D143" s="160" t="s">
        <v>126</v>
      </c>
      <c r="E143" s="161" t="s">
        <v>1</v>
      </c>
      <c r="F143" s="162" t="s">
        <v>585</v>
      </c>
      <c r="H143" s="163">
        <v>105</v>
      </c>
      <c r="I143" s="164"/>
      <c r="L143" s="159"/>
      <c r="M143" s="165"/>
      <c r="N143" s="166"/>
      <c r="O143" s="166"/>
      <c r="P143" s="166"/>
      <c r="Q143" s="166"/>
      <c r="R143" s="166"/>
      <c r="S143" s="166"/>
      <c r="T143" s="167"/>
      <c r="AT143" s="161" t="s">
        <v>126</v>
      </c>
      <c r="AU143" s="161" t="s">
        <v>124</v>
      </c>
      <c r="AV143" s="12" t="s">
        <v>124</v>
      </c>
      <c r="AW143" s="12" t="s">
        <v>30</v>
      </c>
      <c r="AX143" s="12" t="s">
        <v>81</v>
      </c>
      <c r="AY143" s="161" t="s">
        <v>119</v>
      </c>
    </row>
    <row r="144" spans="1:65" s="2" customFormat="1" ht="24.15" customHeight="1">
      <c r="A144" s="32"/>
      <c r="B144" s="144"/>
      <c r="C144" s="145" t="s">
        <v>155</v>
      </c>
      <c r="D144" s="145" t="s">
        <v>120</v>
      </c>
      <c r="E144" s="146" t="s">
        <v>586</v>
      </c>
      <c r="F144" s="147" t="s">
        <v>587</v>
      </c>
      <c r="G144" s="148" t="s">
        <v>218</v>
      </c>
      <c r="H144" s="149">
        <v>966.15</v>
      </c>
      <c r="I144" s="150"/>
      <c r="J144" s="151">
        <f>ROUND(I144*H144,2)</f>
        <v>0</v>
      </c>
      <c r="K144" s="152"/>
      <c r="L144" s="33"/>
      <c r="M144" s="153" t="s">
        <v>1</v>
      </c>
      <c r="N144" s="154" t="s">
        <v>39</v>
      </c>
      <c r="O144" s="61"/>
      <c r="P144" s="155">
        <f>O144*H144</f>
        <v>0</v>
      </c>
      <c r="Q144" s="155">
        <v>0</v>
      </c>
      <c r="R144" s="155">
        <f>Q144*H144</f>
        <v>0</v>
      </c>
      <c r="S144" s="155">
        <v>0</v>
      </c>
      <c r="T144" s="156">
        <f>S144*H144</f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57" t="s">
        <v>118</v>
      </c>
      <c r="AT144" s="157" t="s">
        <v>120</v>
      </c>
      <c r="AU144" s="157" t="s">
        <v>124</v>
      </c>
      <c r="AY144" s="17" t="s">
        <v>119</v>
      </c>
      <c r="BE144" s="158">
        <f>IF(N144="základná",J144,0)</f>
        <v>0</v>
      </c>
      <c r="BF144" s="158">
        <f>IF(N144="znížená",J144,0)</f>
        <v>0</v>
      </c>
      <c r="BG144" s="158">
        <f>IF(N144="zákl. prenesená",J144,0)</f>
        <v>0</v>
      </c>
      <c r="BH144" s="158">
        <f>IF(N144="zníž. prenesená",J144,0)</f>
        <v>0</v>
      </c>
      <c r="BI144" s="158">
        <f>IF(N144="nulová",J144,0)</f>
        <v>0</v>
      </c>
      <c r="BJ144" s="17" t="s">
        <v>124</v>
      </c>
      <c r="BK144" s="158">
        <f>ROUND(I144*H144,2)</f>
        <v>0</v>
      </c>
      <c r="BL144" s="17" t="s">
        <v>118</v>
      </c>
      <c r="BM144" s="157" t="s">
        <v>588</v>
      </c>
    </row>
    <row r="145" spans="1:65" s="12" customFormat="1">
      <c r="B145" s="159"/>
      <c r="D145" s="160" t="s">
        <v>126</v>
      </c>
      <c r="E145" s="161" t="s">
        <v>1</v>
      </c>
      <c r="F145" s="162" t="s">
        <v>589</v>
      </c>
      <c r="H145" s="163">
        <v>142</v>
      </c>
      <c r="I145" s="164"/>
      <c r="L145" s="159"/>
      <c r="M145" s="165"/>
      <c r="N145" s="166"/>
      <c r="O145" s="166"/>
      <c r="P145" s="166"/>
      <c r="Q145" s="166"/>
      <c r="R145" s="166"/>
      <c r="S145" s="166"/>
      <c r="T145" s="167"/>
      <c r="AT145" s="161" t="s">
        <v>126</v>
      </c>
      <c r="AU145" s="161" t="s">
        <v>124</v>
      </c>
      <c r="AV145" s="12" t="s">
        <v>124</v>
      </c>
      <c r="AW145" s="12" t="s">
        <v>30</v>
      </c>
      <c r="AX145" s="12" t="s">
        <v>73</v>
      </c>
      <c r="AY145" s="161" t="s">
        <v>119</v>
      </c>
    </row>
    <row r="146" spans="1:65" s="12" customFormat="1">
      <c r="B146" s="159"/>
      <c r="D146" s="160" t="s">
        <v>126</v>
      </c>
      <c r="E146" s="161" t="s">
        <v>1</v>
      </c>
      <c r="F146" s="162" t="s">
        <v>590</v>
      </c>
      <c r="H146" s="163">
        <v>811.75</v>
      </c>
      <c r="I146" s="164"/>
      <c r="L146" s="159"/>
      <c r="M146" s="165"/>
      <c r="N146" s="166"/>
      <c r="O146" s="166"/>
      <c r="P146" s="166"/>
      <c r="Q146" s="166"/>
      <c r="R146" s="166"/>
      <c r="S146" s="166"/>
      <c r="T146" s="167"/>
      <c r="AT146" s="161" t="s">
        <v>126</v>
      </c>
      <c r="AU146" s="161" t="s">
        <v>124</v>
      </c>
      <c r="AV146" s="12" t="s">
        <v>124</v>
      </c>
      <c r="AW146" s="12" t="s">
        <v>30</v>
      </c>
      <c r="AX146" s="12" t="s">
        <v>73</v>
      </c>
      <c r="AY146" s="161" t="s">
        <v>119</v>
      </c>
    </row>
    <row r="147" spans="1:65" s="12" customFormat="1">
      <c r="B147" s="159"/>
      <c r="D147" s="160" t="s">
        <v>126</v>
      </c>
      <c r="E147" s="161" t="s">
        <v>1</v>
      </c>
      <c r="F147" s="162" t="s">
        <v>591</v>
      </c>
      <c r="H147" s="163">
        <v>12.4</v>
      </c>
      <c r="I147" s="164"/>
      <c r="L147" s="159"/>
      <c r="M147" s="165"/>
      <c r="N147" s="166"/>
      <c r="O147" s="166"/>
      <c r="P147" s="166"/>
      <c r="Q147" s="166"/>
      <c r="R147" s="166"/>
      <c r="S147" s="166"/>
      <c r="T147" s="167"/>
      <c r="AT147" s="161" t="s">
        <v>126</v>
      </c>
      <c r="AU147" s="161" t="s">
        <v>124</v>
      </c>
      <c r="AV147" s="12" t="s">
        <v>124</v>
      </c>
      <c r="AW147" s="12" t="s">
        <v>30</v>
      </c>
      <c r="AX147" s="12" t="s">
        <v>73</v>
      </c>
      <c r="AY147" s="161" t="s">
        <v>119</v>
      </c>
    </row>
    <row r="148" spans="1:65" s="14" customFormat="1">
      <c r="B148" s="194"/>
      <c r="D148" s="160" t="s">
        <v>126</v>
      </c>
      <c r="E148" s="195" t="s">
        <v>1</v>
      </c>
      <c r="F148" s="196" t="s">
        <v>592</v>
      </c>
      <c r="H148" s="197">
        <v>966.15</v>
      </c>
      <c r="I148" s="198"/>
      <c r="L148" s="194"/>
      <c r="M148" s="199"/>
      <c r="N148" s="200"/>
      <c r="O148" s="200"/>
      <c r="P148" s="200"/>
      <c r="Q148" s="200"/>
      <c r="R148" s="200"/>
      <c r="S148" s="200"/>
      <c r="T148" s="201"/>
      <c r="AT148" s="195" t="s">
        <v>126</v>
      </c>
      <c r="AU148" s="195" t="s">
        <v>124</v>
      </c>
      <c r="AV148" s="14" t="s">
        <v>118</v>
      </c>
      <c r="AW148" s="14" t="s">
        <v>30</v>
      </c>
      <c r="AX148" s="14" t="s">
        <v>81</v>
      </c>
      <c r="AY148" s="195" t="s">
        <v>119</v>
      </c>
    </row>
    <row r="149" spans="1:65" s="2" customFormat="1" ht="16.5" customHeight="1">
      <c r="A149" s="32"/>
      <c r="B149" s="144"/>
      <c r="C149" s="145" t="s">
        <v>160</v>
      </c>
      <c r="D149" s="145" t="s">
        <v>120</v>
      </c>
      <c r="E149" s="146" t="s">
        <v>593</v>
      </c>
      <c r="F149" s="147" t="s">
        <v>594</v>
      </c>
      <c r="G149" s="148" t="s">
        <v>440</v>
      </c>
      <c r="H149" s="149">
        <v>5.2839999999999998</v>
      </c>
      <c r="I149" s="150"/>
      <c r="J149" s="151">
        <f>ROUND(I149*H149,2)</f>
        <v>0</v>
      </c>
      <c r="K149" s="152"/>
      <c r="L149" s="33"/>
      <c r="M149" s="153" t="s">
        <v>1</v>
      </c>
      <c r="N149" s="154" t="s">
        <v>39</v>
      </c>
      <c r="O149" s="61"/>
      <c r="P149" s="155">
        <f>O149*H149</f>
        <v>0</v>
      </c>
      <c r="Q149" s="155">
        <v>1.07</v>
      </c>
      <c r="R149" s="155">
        <f>Q149*H149</f>
        <v>5.65388</v>
      </c>
      <c r="S149" s="155">
        <v>0</v>
      </c>
      <c r="T149" s="156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57" t="s">
        <v>118</v>
      </c>
      <c r="AT149" s="157" t="s">
        <v>120</v>
      </c>
      <c r="AU149" s="157" t="s">
        <v>124</v>
      </c>
      <c r="AY149" s="17" t="s">
        <v>119</v>
      </c>
      <c r="BE149" s="158">
        <f>IF(N149="základná",J149,0)</f>
        <v>0</v>
      </c>
      <c r="BF149" s="158">
        <f>IF(N149="znížená",J149,0)</f>
        <v>0</v>
      </c>
      <c r="BG149" s="158">
        <f>IF(N149="zákl. prenesená",J149,0)</f>
        <v>0</v>
      </c>
      <c r="BH149" s="158">
        <f>IF(N149="zníž. prenesená",J149,0)</f>
        <v>0</v>
      </c>
      <c r="BI149" s="158">
        <f>IF(N149="nulová",J149,0)</f>
        <v>0</v>
      </c>
      <c r="BJ149" s="17" t="s">
        <v>124</v>
      </c>
      <c r="BK149" s="158">
        <f>ROUND(I149*H149,2)</f>
        <v>0</v>
      </c>
      <c r="BL149" s="17" t="s">
        <v>118</v>
      </c>
      <c r="BM149" s="157" t="s">
        <v>595</v>
      </c>
    </row>
    <row r="150" spans="1:65" s="12" customFormat="1">
      <c r="B150" s="159"/>
      <c r="D150" s="160" t="s">
        <v>126</v>
      </c>
      <c r="E150" s="161" t="s">
        <v>1</v>
      </c>
      <c r="F150" s="162" t="s">
        <v>596</v>
      </c>
      <c r="H150" s="163">
        <v>5.2839999999999998</v>
      </c>
      <c r="I150" s="164"/>
      <c r="L150" s="159"/>
      <c r="M150" s="165"/>
      <c r="N150" s="166"/>
      <c r="O150" s="166"/>
      <c r="P150" s="166"/>
      <c r="Q150" s="166"/>
      <c r="R150" s="166"/>
      <c r="S150" s="166"/>
      <c r="T150" s="167"/>
      <c r="AT150" s="161" t="s">
        <v>126</v>
      </c>
      <c r="AU150" s="161" t="s">
        <v>124</v>
      </c>
      <c r="AV150" s="12" t="s">
        <v>124</v>
      </c>
      <c r="AW150" s="12" t="s">
        <v>30</v>
      </c>
      <c r="AX150" s="12" t="s">
        <v>73</v>
      </c>
      <c r="AY150" s="161" t="s">
        <v>119</v>
      </c>
    </row>
    <row r="151" spans="1:65" s="15" customFormat="1">
      <c r="B151" s="202"/>
      <c r="D151" s="160" t="s">
        <v>126</v>
      </c>
      <c r="E151" s="203" t="s">
        <v>1</v>
      </c>
      <c r="F151" s="204" t="s">
        <v>597</v>
      </c>
      <c r="H151" s="203" t="s">
        <v>1</v>
      </c>
      <c r="I151" s="205"/>
      <c r="L151" s="202"/>
      <c r="M151" s="206"/>
      <c r="N151" s="207"/>
      <c r="O151" s="207"/>
      <c r="P151" s="207"/>
      <c r="Q151" s="207"/>
      <c r="R151" s="207"/>
      <c r="S151" s="207"/>
      <c r="T151" s="208"/>
      <c r="AT151" s="203" t="s">
        <v>126</v>
      </c>
      <c r="AU151" s="203" t="s">
        <v>124</v>
      </c>
      <c r="AV151" s="15" t="s">
        <v>81</v>
      </c>
      <c r="AW151" s="15" t="s">
        <v>30</v>
      </c>
      <c r="AX151" s="15" t="s">
        <v>73</v>
      </c>
      <c r="AY151" s="203" t="s">
        <v>119</v>
      </c>
    </row>
    <row r="152" spans="1:65" s="15" customFormat="1" ht="20.399999999999999">
      <c r="B152" s="202"/>
      <c r="D152" s="160" t="s">
        <v>126</v>
      </c>
      <c r="E152" s="203" t="s">
        <v>1</v>
      </c>
      <c r="F152" s="204" t="s">
        <v>598</v>
      </c>
      <c r="H152" s="203" t="s">
        <v>1</v>
      </c>
      <c r="I152" s="205"/>
      <c r="L152" s="202"/>
      <c r="M152" s="206"/>
      <c r="N152" s="207"/>
      <c r="O152" s="207"/>
      <c r="P152" s="207"/>
      <c r="Q152" s="207"/>
      <c r="R152" s="207"/>
      <c r="S152" s="207"/>
      <c r="T152" s="208"/>
      <c r="AT152" s="203" t="s">
        <v>126</v>
      </c>
      <c r="AU152" s="203" t="s">
        <v>124</v>
      </c>
      <c r="AV152" s="15" t="s">
        <v>81</v>
      </c>
      <c r="AW152" s="15" t="s">
        <v>30</v>
      </c>
      <c r="AX152" s="15" t="s">
        <v>73</v>
      </c>
      <c r="AY152" s="203" t="s">
        <v>119</v>
      </c>
    </row>
    <row r="153" spans="1:65" s="14" customFormat="1">
      <c r="B153" s="194"/>
      <c r="D153" s="160" t="s">
        <v>126</v>
      </c>
      <c r="E153" s="195" t="s">
        <v>1</v>
      </c>
      <c r="F153" s="196" t="s">
        <v>592</v>
      </c>
      <c r="H153" s="197">
        <v>5.2839999999999998</v>
      </c>
      <c r="I153" s="198"/>
      <c r="L153" s="194"/>
      <c r="M153" s="199"/>
      <c r="N153" s="200"/>
      <c r="O153" s="200"/>
      <c r="P153" s="200"/>
      <c r="Q153" s="200"/>
      <c r="R153" s="200"/>
      <c r="S153" s="200"/>
      <c r="T153" s="201"/>
      <c r="AT153" s="195" t="s">
        <v>126</v>
      </c>
      <c r="AU153" s="195" t="s">
        <v>124</v>
      </c>
      <c r="AV153" s="14" t="s">
        <v>118</v>
      </c>
      <c r="AW153" s="14" t="s">
        <v>30</v>
      </c>
      <c r="AX153" s="14" t="s">
        <v>81</v>
      </c>
      <c r="AY153" s="195" t="s">
        <v>119</v>
      </c>
    </row>
    <row r="154" spans="1:65" s="2" customFormat="1" ht="24.15" customHeight="1">
      <c r="A154" s="32"/>
      <c r="B154" s="144"/>
      <c r="C154" s="145" t="s">
        <v>166</v>
      </c>
      <c r="D154" s="145" t="s">
        <v>120</v>
      </c>
      <c r="E154" s="146" t="s">
        <v>599</v>
      </c>
      <c r="F154" s="147" t="s">
        <v>600</v>
      </c>
      <c r="G154" s="148" t="s">
        <v>218</v>
      </c>
      <c r="H154" s="149">
        <v>347.61</v>
      </c>
      <c r="I154" s="150"/>
      <c r="J154" s="151">
        <f>ROUND(I154*H154,2)</f>
        <v>0</v>
      </c>
      <c r="K154" s="152"/>
      <c r="L154" s="33"/>
      <c r="M154" s="153" t="s">
        <v>1</v>
      </c>
      <c r="N154" s="154" t="s">
        <v>39</v>
      </c>
      <c r="O154" s="61"/>
      <c r="P154" s="155">
        <f>O154*H154</f>
        <v>0</v>
      </c>
      <c r="Q154" s="155">
        <v>0</v>
      </c>
      <c r="R154" s="155">
        <f>Q154*H154</f>
        <v>0</v>
      </c>
      <c r="S154" s="155">
        <v>0</v>
      </c>
      <c r="T154" s="156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7" t="s">
        <v>118</v>
      </c>
      <c r="AT154" s="157" t="s">
        <v>120</v>
      </c>
      <c r="AU154" s="157" t="s">
        <v>124</v>
      </c>
      <c r="AY154" s="17" t="s">
        <v>119</v>
      </c>
      <c r="BE154" s="158">
        <f>IF(N154="základná",J154,0)</f>
        <v>0</v>
      </c>
      <c r="BF154" s="158">
        <f>IF(N154="znížená",J154,0)</f>
        <v>0</v>
      </c>
      <c r="BG154" s="158">
        <f>IF(N154="zákl. prenesená",J154,0)</f>
        <v>0</v>
      </c>
      <c r="BH154" s="158">
        <f>IF(N154="zníž. prenesená",J154,0)</f>
        <v>0</v>
      </c>
      <c r="BI154" s="158">
        <f>IF(N154="nulová",J154,0)</f>
        <v>0</v>
      </c>
      <c r="BJ154" s="17" t="s">
        <v>124</v>
      </c>
      <c r="BK154" s="158">
        <f>ROUND(I154*H154,2)</f>
        <v>0</v>
      </c>
      <c r="BL154" s="17" t="s">
        <v>118</v>
      </c>
      <c r="BM154" s="157" t="s">
        <v>601</v>
      </c>
    </row>
    <row r="155" spans="1:65" s="2" customFormat="1" ht="37.950000000000003" customHeight="1">
      <c r="A155" s="32"/>
      <c r="B155" s="144"/>
      <c r="C155" s="145" t="s">
        <v>170</v>
      </c>
      <c r="D155" s="145" t="s">
        <v>120</v>
      </c>
      <c r="E155" s="146" t="s">
        <v>602</v>
      </c>
      <c r="F155" s="147" t="s">
        <v>603</v>
      </c>
      <c r="G155" s="148" t="s">
        <v>218</v>
      </c>
      <c r="H155" s="149">
        <v>966.15</v>
      </c>
      <c r="I155" s="150"/>
      <c r="J155" s="151">
        <f>ROUND(I155*H155,2)</f>
        <v>0</v>
      </c>
      <c r="K155" s="152"/>
      <c r="L155" s="33"/>
      <c r="M155" s="153" t="s">
        <v>1</v>
      </c>
      <c r="N155" s="154" t="s">
        <v>39</v>
      </c>
      <c r="O155" s="61"/>
      <c r="P155" s="155">
        <f>O155*H155</f>
        <v>0</v>
      </c>
      <c r="Q155" s="155">
        <v>0</v>
      </c>
      <c r="R155" s="155">
        <f>Q155*H155</f>
        <v>0</v>
      </c>
      <c r="S155" s="155">
        <v>0</v>
      </c>
      <c r="T155" s="156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7" t="s">
        <v>118</v>
      </c>
      <c r="AT155" s="157" t="s">
        <v>120</v>
      </c>
      <c r="AU155" s="157" t="s">
        <v>124</v>
      </c>
      <c r="AY155" s="17" t="s">
        <v>119</v>
      </c>
      <c r="BE155" s="158">
        <f>IF(N155="základná",J155,0)</f>
        <v>0</v>
      </c>
      <c r="BF155" s="158">
        <f>IF(N155="znížená",J155,0)</f>
        <v>0</v>
      </c>
      <c r="BG155" s="158">
        <f>IF(N155="zákl. prenesená",J155,0)</f>
        <v>0</v>
      </c>
      <c r="BH155" s="158">
        <f>IF(N155="zníž. prenesená",J155,0)</f>
        <v>0</v>
      </c>
      <c r="BI155" s="158">
        <f>IF(N155="nulová",J155,0)</f>
        <v>0</v>
      </c>
      <c r="BJ155" s="17" t="s">
        <v>124</v>
      </c>
      <c r="BK155" s="158">
        <f>ROUND(I155*H155,2)</f>
        <v>0</v>
      </c>
      <c r="BL155" s="17" t="s">
        <v>118</v>
      </c>
      <c r="BM155" s="157" t="s">
        <v>604</v>
      </c>
    </row>
    <row r="156" spans="1:65" s="2" customFormat="1" ht="44.25" customHeight="1">
      <c r="A156" s="32"/>
      <c r="B156" s="144"/>
      <c r="C156" s="145" t="s">
        <v>174</v>
      </c>
      <c r="D156" s="145" t="s">
        <v>120</v>
      </c>
      <c r="E156" s="146" t="s">
        <v>605</v>
      </c>
      <c r="F156" s="147" t="s">
        <v>606</v>
      </c>
      <c r="G156" s="148" t="s">
        <v>218</v>
      </c>
      <c r="H156" s="149">
        <v>6763.05</v>
      </c>
      <c r="I156" s="150"/>
      <c r="J156" s="151">
        <f>ROUND(I156*H156,2)</f>
        <v>0</v>
      </c>
      <c r="K156" s="152"/>
      <c r="L156" s="33"/>
      <c r="M156" s="153" t="s">
        <v>1</v>
      </c>
      <c r="N156" s="154" t="s">
        <v>39</v>
      </c>
      <c r="O156" s="61"/>
      <c r="P156" s="155">
        <f>O156*H156</f>
        <v>0</v>
      </c>
      <c r="Q156" s="155">
        <v>0</v>
      </c>
      <c r="R156" s="155">
        <f>Q156*H156</f>
        <v>0</v>
      </c>
      <c r="S156" s="155">
        <v>0</v>
      </c>
      <c r="T156" s="156">
        <f>S156*H156</f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57" t="s">
        <v>118</v>
      </c>
      <c r="AT156" s="157" t="s">
        <v>120</v>
      </c>
      <c r="AU156" s="157" t="s">
        <v>124</v>
      </c>
      <c r="AY156" s="17" t="s">
        <v>119</v>
      </c>
      <c r="BE156" s="158">
        <f>IF(N156="základná",J156,0)</f>
        <v>0</v>
      </c>
      <c r="BF156" s="158">
        <f>IF(N156="znížená",J156,0)</f>
        <v>0</v>
      </c>
      <c r="BG156" s="158">
        <f>IF(N156="zákl. prenesená",J156,0)</f>
        <v>0</v>
      </c>
      <c r="BH156" s="158">
        <f>IF(N156="zníž. prenesená",J156,0)</f>
        <v>0</v>
      </c>
      <c r="BI156" s="158">
        <f>IF(N156="nulová",J156,0)</f>
        <v>0</v>
      </c>
      <c r="BJ156" s="17" t="s">
        <v>124</v>
      </c>
      <c r="BK156" s="158">
        <f>ROUND(I156*H156,2)</f>
        <v>0</v>
      </c>
      <c r="BL156" s="17" t="s">
        <v>118</v>
      </c>
      <c r="BM156" s="157" t="s">
        <v>607</v>
      </c>
    </row>
    <row r="157" spans="1:65" s="12" customFormat="1">
      <c r="B157" s="159"/>
      <c r="D157" s="160" t="s">
        <v>126</v>
      </c>
      <c r="E157" s="161" t="s">
        <v>1</v>
      </c>
      <c r="F157" s="162" t="s">
        <v>608</v>
      </c>
      <c r="H157" s="163">
        <v>6763.05</v>
      </c>
      <c r="I157" s="164"/>
      <c r="L157" s="159"/>
      <c r="M157" s="165"/>
      <c r="N157" s="166"/>
      <c r="O157" s="166"/>
      <c r="P157" s="166"/>
      <c r="Q157" s="166"/>
      <c r="R157" s="166"/>
      <c r="S157" s="166"/>
      <c r="T157" s="167"/>
      <c r="AT157" s="161" t="s">
        <v>126</v>
      </c>
      <c r="AU157" s="161" t="s">
        <v>124</v>
      </c>
      <c r="AV157" s="12" t="s">
        <v>124</v>
      </c>
      <c r="AW157" s="12" t="s">
        <v>30</v>
      </c>
      <c r="AX157" s="12" t="s">
        <v>81</v>
      </c>
      <c r="AY157" s="161" t="s">
        <v>119</v>
      </c>
    </row>
    <row r="158" spans="1:65" s="2" customFormat="1" ht="24.15" customHeight="1">
      <c r="A158" s="32"/>
      <c r="B158" s="144"/>
      <c r="C158" s="145" t="s">
        <v>178</v>
      </c>
      <c r="D158" s="145" t="s">
        <v>120</v>
      </c>
      <c r="E158" s="146" t="s">
        <v>609</v>
      </c>
      <c r="F158" s="147" t="s">
        <v>610</v>
      </c>
      <c r="G158" s="148" t="s">
        <v>440</v>
      </c>
      <c r="H158" s="149">
        <v>966.15</v>
      </c>
      <c r="I158" s="150"/>
      <c r="J158" s="151">
        <f>ROUND(I158*H158,2)</f>
        <v>0</v>
      </c>
      <c r="K158" s="152"/>
      <c r="L158" s="33"/>
      <c r="M158" s="153" t="s">
        <v>1</v>
      </c>
      <c r="N158" s="154" t="s">
        <v>39</v>
      </c>
      <c r="O158" s="61"/>
      <c r="P158" s="155">
        <f>O158*H158</f>
        <v>0</v>
      </c>
      <c r="Q158" s="155">
        <v>0</v>
      </c>
      <c r="R158" s="155">
        <f>Q158*H158</f>
        <v>0</v>
      </c>
      <c r="S158" s="155">
        <v>0</v>
      </c>
      <c r="T158" s="156">
        <f>S158*H158</f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57" t="s">
        <v>118</v>
      </c>
      <c r="AT158" s="157" t="s">
        <v>120</v>
      </c>
      <c r="AU158" s="157" t="s">
        <v>124</v>
      </c>
      <c r="AY158" s="17" t="s">
        <v>119</v>
      </c>
      <c r="BE158" s="158">
        <f>IF(N158="základná",J158,0)</f>
        <v>0</v>
      </c>
      <c r="BF158" s="158">
        <f>IF(N158="znížená",J158,0)</f>
        <v>0</v>
      </c>
      <c r="BG158" s="158">
        <f>IF(N158="zákl. prenesená",J158,0)</f>
        <v>0</v>
      </c>
      <c r="BH158" s="158">
        <f>IF(N158="zníž. prenesená",J158,0)</f>
        <v>0</v>
      </c>
      <c r="BI158" s="158">
        <f>IF(N158="nulová",J158,0)</f>
        <v>0</v>
      </c>
      <c r="BJ158" s="17" t="s">
        <v>124</v>
      </c>
      <c r="BK158" s="158">
        <f>ROUND(I158*H158,2)</f>
        <v>0</v>
      </c>
      <c r="BL158" s="17" t="s">
        <v>118</v>
      </c>
      <c r="BM158" s="157" t="s">
        <v>611</v>
      </c>
    </row>
    <row r="159" spans="1:65" s="2" customFormat="1" ht="24.15" customHeight="1">
      <c r="A159" s="32"/>
      <c r="B159" s="144"/>
      <c r="C159" s="145" t="s">
        <v>182</v>
      </c>
      <c r="D159" s="145" t="s">
        <v>120</v>
      </c>
      <c r="E159" s="146" t="s">
        <v>612</v>
      </c>
      <c r="F159" s="147" t="s">
        <v>613</v>
      </c>
      <c r="G159" s="148" t="s">
        <v>218</v>
      </c>
      <c r="H159" s="149">
        <v>133.01</v>
      </c>
      <c r="I159" s="150"/>
      <c r="J159" s="151">
        <f>ROUND(I159*H159,2)</f>
        <v>0</v>
      </c>
      <c r="K159" s="152"/>
      <c r="L159" s="33"/>
      <c r="M159" s="153" t="s">
        <v>1</v>
      </c>
      <c r="N159" s="154" t="s">
        <v>39</v>
      </c>
      <c r="O159" s="61"/>
      <c r="P159" s="155">
        <f>O159*H159</f>
        <v>0</v>
      </c>
      <c r="Q159" s="155">
        <v>0</v>
      </c>
      <c r="R159" s="155">
        <f>Q159*H159</f>
        <v>0</v>
      </c>
      <c r="S159" s="155">
        <v>0</v>
      </c>
      <c r="T159" s="156">
        <f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57" t="s">
        <v>118</v>
      </c>
      <c r="AT159" s="157" t="s">
        <v>120</v>
      </c>
      <c r="AU159" s="157" t="s">
        <v>124</v>
      </c>
      <c r="AY159" s="17" t="s">
        <v>119</v>
      </c>
      <c r="BE159" s="158">
        <f>IF(N159="základná",J159,0)</f>
        <v>0</v>
      </c>
      <c r="BF159" s="158">
        <f>IF(N159="znížená",J159,0)</f>
        <v>0</v>
      </c>
      <c r="BG159" s="158">
        <f>IF(N159="zákl. prenesená",J159,0)</f>
        <v>0</v>
      </c>
      <c r="BH159" s="158">
        <f>IF(N159="zníž. prenesená",J159,0)</f>
        <v>0</v>
      </c>
      <c r="BI159" s="158">
        <f>IF(N159="nulová",J159,0)</f>
        <v>0</v>
      </c>
      <c r="BJ159" s="17" t="s">
        <v>124</v>
      </c>
      <c r="BK159" s="158">
        <f>ROUND(I159*H159,2)</f>
        <v>0</v>
      </c>
      <c r="BL159" s="17" t="s">
        <v>118</v>
      </c>
      <c r="BM159" s="157" t="s">
        <v>614</v>
      </c>
    </row>
    <row r="160" spans="1:65" s="12" customFormat="1">
      <c r="B160" s="159"/>
      <c r="D160" s="160" t="s">
        <v>126</v>
      </c>
      <c r="E160" s="161" t="s">
        <v>1</v>
      </c>
      <c r="F160" s="162" t="s">
        <v>615</v>
      </c>
      <c r="H160" s="163">
        <v>133.01</v>
      </c>
      <c r="I160" s="164"/>
      <c r="L160" s="159"/>
      <c r="M160" s="165"/>
      <c r="N160" s="166"/>
      <c r="O160" s="166"/>
      <c r="P160" s="166"/>
      <c r="Q160" s="166"/>
      <c r="R160" s="166"/>
      <c r="S160" s="166"/>
      <c r="T160" s="167"/>
      <c r="AT160" s="161" t="s">
        <v>126</v>
      </c>
      <c r="AU160" s="161" t="s">
        <v>124</v>
      </c>
      <c r="AV160" s="12" t="s">
        <v>124</v>
      </c>
      <c r="AW160" s="12" t="s">
        <v>30</v>
      </c>
      <c r="AX160" s="12" t="s">
        <v>73</v>
      </c>
      <c r="AY160" s="161" t="s">
        <v>119</v>
      </c>
    </row>
    <row r="161" spans="1:65" s="15" customFormat="1">
      <c r="B161" s="202"/>
      <c r="D161" s="160" t="s">
        <v>126</v>
      </c>
      <c r="E161" s="203" t="s">
        <v>1</v>
      </c>
      <c r="F161" s="204" t="s">
        <v>616</v>
      </c>
      <c r="H161" s="203" t="s">
        <v>1</v>
      </c>
      <c r="I161" s="205"/>
      <c r="L161" s="202"/>
      <c r="M161" s="206"/>
      <c r="N161" s="207"/>
      <c r="O161" s="207"/>
      <c r="P161" s="207"/>
      <c r="Q161" s="207"/>
      <c r="R161" s="207"/>
      <c r="S161" s="207"/>
      <c r="T161" s="208"/>
      <c r="AT161" s="203" t="s">
        <v>126</v>
      </c>
      <c r="AU161" s="203" t="s">
        <v>124</v>
      </c>
      <c r="AV161" s="15" t="s">
        <v>81</v>
      </c>
      <c r="AW161" s="15" t="s">
        <v>30</v>
      </c>
      <c r="AX161" s="15" t="s">
        <v>73</v>
      </c>
      <c r="AY161" s="203" t="s">
        <v>119</v>
      </c>
    </row>
    <row r="162" spans="1:65" s="14" customFormat="1">
      <c r="B162" s="194"/>
      <c r="D162" s="160" t="s">
        <v>126</v>
      </c>
      <c r="E162" s="195" t="s">
        <v>1</v>
      </c>
      <c r="F162" s="196" t="s">
        <v>592</v>
      </c>
      <c r="H162" s="197">
        <v>133.01</v>
      </c>
      <c r="I162" s="198"/>
      <c r="L162" s="194"/>
      <c r="M162" s="199"/>
      <c r="N162" s="200"/>
      <c r="O162" s="200"/>
      <c r="P162" s="200"/>
      <c r="Q162" s="200"/>
      <c r="R162" s="200"/>
      <c r="S162" s="200"/>
      <c r="T162" s="201"/>
      <c r="AT162" s="195" t="s">
        <v>126</v>
      </c>
      <c r="AU162" s="195" t="s">
        <v>124</v>
      </c>
      <c r="AV162" s="14" t="s">
        <v>118</v>
      </c>
      <c r="AW162" s="14" t="s">
        <v>30</v>
      </c>
      <c r="AX162" s="14" t="s">
        <v>81</v>
      </c>
      <c r="AY162" s="195" t="s">
        <v>119</v>
      </c>
    </row>
    <row r="163" spans="1:65" s="2" customFormat="1" ht="21.75" customHeight="1">
      <c r="A163" s="32"/>
      <c r="B163" s="144"/>
      <c r="C163" s="145" t="s">
        <v>186</v>
      </c>
      <c r="D163" s="145" t="s">
        <v>120</v>
      </c>
      <c r="E163" s="146" t="s">
        <v>617</v>
      </c>
      <c r="F163" s="147" t="s">
        <v>618</v>
      </c>
      <c r="G163" s="148" t="s">
        <v>223</v>
      </c>
      <c r="H163" s="149">
        <v>469</v>
      </c>
      <c r="I163" s="150"/>
      <c r="J163" s="151">
        <f>ROUND(I163*H163,2)</f>
        <v>0</v>
      </c>
      <c r="K163" s="152"/>
      <c r="L163" s="33"/>
      <c r="M163" s="153" t="s">
        <v>1</v>
      </c>
      <c r="N163" s="154" t="s">
        <v>39</v>
      </c>
      <c r="O163" s="61"/>
      <c r="P163" s="155">
        <f>O163*H163</f>
        <v>0</v>
      </c>
      <c r="Q163" s="155">
        <v>0</v>
      </c>
      <c r="R163" s="155">
        <f>Q163*H163</f>
        <v>0</v>
      </c>
      <c r="S163" s="155">
        <v>0</v>
      </c>
      <c r="T163" s="156">
        <f>S163*H163</f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57" t="s">
        <v>118</v>
      </c>
      <c r="AT163" s="157" t="s">
        <v>120</v>
      </c>
      <c r="AU163" s="157" t="s">
        <v>124</v>
      </c>
      <c r="AY163" s="17" t="s">
        <v>119</v>
      </c>
      <c r="BE163" s="158">
        <f>IF(N163="základná",J163,0)</f>
        <v>0</v>
      </c>
      <c r="BF163" s="158">
        <f>IF(N163="znížená",J163,0)</f>
        <v>0</v>
      </c>
      <c r="BG163" s="158">
        <f>IF(N163="zákl. prenesená",J163,0)</f>
        <v>0</v>
      </c>
      <c r="BH163" s="158">
        <f>IF(N163="zníž. prenesená",J163,0)</f>
        <v>0</v>
      </c>
      <c r="BI163" s="158">
        <f>IF(N163="nulová",J163,0)</f>
        <v>0</v>
      </c>
      <c r="BJ163" s="17" t="s">
        <v>124</v>
      </c>
      <c r="BK163" s="158">
        <f>ROUND(I163*H163,2)</f>
        <v>0</v>
      </c>
      <c r="BL163" s="17" t="s">
        <v>118</v>
      </c>
      <c r="BM163" s="157" t="s">
        <v>619</v>
      </c>
    </row>
    <row r="164" spans="1:65" s="12" customFormat="1">
      <c r="B164" s="159"/>
      <c r="D164" s="160" t="s">
        <v>126</v>
      </c>
      <c r="E164" s="161" t="s">
        <v>1</v>
      </c>
      <c r="F164" s="162" t="s">
        <v>620</v>
      </c>
      <c r="H164" s="163">
        <v>469</v>
      </c>
      <c r="I164" s="164"/>
      <c r="L164" s="159"/>
      <c r="M164" s="165"/>
      <c r="N164" s="166"/>
      <c r="O164" s="166"/>
      <c r="P164" s="166"/>
      <c r="Q164" s="166"/>
      <c r="R164" s="166"/>
      <c r="S164" s="166"/>
      <c r="T164" s="167"/>
      <c r="AT164" s="161" t="s">
        <v>126</v>
      </c>
      <c r="AU164" s="161" t="s">
        <v>124</v>
      </c>
      <c r="AV164" s="12" t="s">
        <v>124</v>
      </c>
      <c r="AW164" s="12" t="s">
        <v>30</v>
      </c>
      <c r="AX164" s="12" t="s">
        <v>81</v>
      </c>
      <c r="AY164" s="161" t="s">
        <v>119</v>
      </c>
    </row>
    <row r="165" spans="1:65" s="2" customFormat="1" ht="16.5" customHeight="1">
      <c r="A165" s="32"/>
      <c r="B165" s="144"/>
      <c r="C165" s="180" t="s">
        <v>190</v>
      </c>
      <c r="D165" s="180" t="s">
        <v>235</v>
      </c>
      <c r="E165" s="181" t="s">
        <v>621</v>
      </c>
      <c r="F165" s="182" t="s">
        <v>622</v>
      </c>
      <c r="G165" s="183" t="s">
        <v>371</v>
      </c>
      <c r="H165" s="184">
        <v>60</v>
      </c>
      <c r="I165" s="185"/>
      <c r="J165" s="186">
        <f>ROUND(I165*H165,2)</f>
        <v>0</v>
      </c>
      <c r="K165" s="187"/>
      <c r="L165" s="188"/>
      <c r="M165" s="189" t="s">
        <v>1</v>
      </c>
      <c r="N165" s="190" t="s">
        <v>39</v>
      </c>
      <c r="O165" s="61"/>
      <c r="P165" s="155">
        <f>O165*H165</f>
        <v>0</v>
      </c>
      <c r="Q165" s="155">
        <v>0</v>
      </c>
      <c r="R165" s="155">
        <f>Q165*H165</f>
        <v>0</v>
      </c>
      <c r="S165" s="155">
        <v>0</v>
      </c>
      <c r="T165" s="156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57" t="s">
        <v>160</v>
      </c>
      <c r="AT165" s="157" t="s">
        <v>235</v>
      </c>
      <c r="AU165" s="157" t="s">
        <v>124</v>
      </c>
      <c r="AY165" s="17" t="s">
        <v>119</v>
      </c>
      <c r="BE165" s="158">
        <f>IF(N165="základná",J165,0)</f>
        <v>0</v>
      </c>
      <c r="BF165" s="158">
        <f>IF(N165="znížená",J165,0)</f>
        <v>0</v>
      </c>
      <c r="BG165" s="158">
        <f>IF(N165="zákl. prenesená",J165,0)</f>
        <v>0</v>
      </c>
      <c r="BH165" s="158">
        <f>IF(N165="zníž. prenesená",J165,0)</f>
        <v>0</v>
      </c>
      <c r="BI165" s="158">
        <f>IF(N165="nulová",J165,0)</f>
        <v>0</v>
      </c>
      <c r="BJ165" s="17" t="s">
        <v>124</v>
      </c>
      <c r="BK165" s="158">
        <f>ROUND(I165*H165,2)</f>
        <v>0</v>
      </c>
      <c r="BL165" s="17" t="s">
        <v>118</v>
      </c>
      <c r="BM165" s="157" t="s">
        <v>623</v>
      </c>
    </row>
    <row r="166" spans="1:65" s="11" customFormat="1" ht="22.95" customHeight="1">
      <c r="B166" s="133"/>
      <c r="D166" s="134" t="s">
        <v>72</v>
      </c>
      <c r="E166" s="178" t="s">
        <v>124</v>
      </c>
      <c r="F166" s="178" t="s">
        <v>254</v>
      </c>
      <c r="I166" s="136"/>
      <c r="J166" s="179">
        <f>BK166</f>
        <v>0</v>
      </c>
      <c r="L166" s="133"/>
      <c r="M166" s="138"/>
      <c r="N166" s="139"/>
      <c r="O166" s="139"/>
      <c r="P166" s="140">
        <f>SUM(P167:P316)</f>
        <v>0</v>
      </c>
      <c r="Q166" s="139"/>
      <c r="R166" s="140">
        <f>SUM(R167:R316)</f>
        <v>587.42504444999997</v>
      </c>
      <c r="S166" s="139"/>
      <c r="T166" s="141">
        <f>SUM(T167:T316)</f>
        <v>0</v>
      </c>
      <c r="AR166" s="134" t="s">
        <v>81</v>
      </c>
      <c r="AT166" s="142" t="s">
        <v>72</v>
      </c>
      <c r="AU166" s="142" t="s">
        <v>81</v>
      </c>
      <c r="AY166" s="134" t="s">
        <v>119</v>
      </c>
      <c r="BK166" s="143">
        <f>SUM(BK167:BK316)</f>
        <v>0</v>
      </c>
    </row>
    <row r="167" spans="1:65" s="2" customFormat="1" ht="16.5" customHeight="1">
      <c r="A167" s="32"/>
      <c r="B167" s="144"/>
      <c r="C167" s="145" t="s">
        <v>196</v>
      </c>
      <c r="D167" s="145" t="s">
        <v>120</v>
      </c>
      <c r="E167" s="146" t="s">
        <v>624</v>
      </c>
      <c r="F167" s="147" t="s">
        <v>625</v>
      </c>
      <c r="G167" s="148" t="s">
        <v>218</v>
      </c>
      <c r="H167" s="149">
        <v>2.6560000000000001</v>
      </c>
      <c r="I167" s="150"/>
      <c r="J167" s="151">
        <f>ROUND(I167*H167,2)</f>
        <v>0</v>
      </c>
      <c r="K167" s="152"/>
      <c r="L167" s="33"/>
      <c r="M167" s="153" t="s">
        <v>1</v>
      </c>
      <c r="N167" s="154" t="s">
        <v>39</v>
      </c>
      <c r="O167" s="61"/>
      <c r="P167" s="155">
        <f>O167*H167</f>
        <v>0</v>
      </c>
      <c r="Q167" s="155">
        <v>2.1050399999999998</v>
      </c>
      <c r="R167" s="155">
        <f>Q167*H167</f>
        <v>5.5909862399999994</v>
      </c>
      <c r="S167" s="155">
        <v>0</v>
      </c>
      <c r="T167" s="156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57" t="s">
        <v>118</v>
      </c>
      <c r="AT167" s="157" t="s">
        <v>120</v>
      </c>
      <c r="AU167" s="157" t="s">
        <v>124</v>
      </c>
      <c r="AY167" s="17" t="s">
        <v>119</v>
      </c>
      <c r="BE167" s="158">
        <f>IF(N167="základná",J167,0)</f>
        <v>0</v>
      </c>
      <c r="BF167" s="158">
        <f>IF(N167="znížená",J167,0)</f>
        <v>0</v>
      </c>
      <c r="BG167" s="158">
        <f>IF(N167="zákl. prenesená",J167,0)</f>
        <v>0</v>
      </c>
      <c r="BH167" s="158">
        <f>IF(N167="zníž. prenesená",J167,0)</f>
        <v>0</v>
      </c>
      <c r="BI167" s="158">
        <f>IF(N167="nulová",J167,0)</f>
        <v>0</v>
      </c>
      <c r="BJ167" s="17" t="s">
        <v>124</v>
      </c>
      <c r="BK167" s="158">
        <f>ROUND(I167*H167,2)</f>
        <v>0</v>
      </c>
      <c r="BL167" s="17" t="s">
        <v>118</v>
      </c>
      <c r="BM167" s="157" t="s">
        <v>626</v>
      </c>
    </row>
    <row r="168" spans="1:65" s="12" customFormat="1">
      <c r="B168" s="159"/>
      <c r="D168" s="160" t="s">
        <v>126</v>
      </c>
      <c r="E168" s="161" t="s">
        <v>1</v>
      </c>
      <c r="F168" s="162" t="s">
        <v>627</v>
      </c>
      <c r="H168" s="163">
        <v>2.6560000000000001</v>
      </c>
      <c r="I168" s="164"/>
      <c r="L168" s="159"/>
      <c r="M168" s="165"/>
      <c r="N168" s="166"/>
      <c r="O168" s="166"/>
      <c r="P168" s="166"/>
      <c r="Q168" s="166"/>
      <c r="R168" s="166"/>
      <c r="S168" s="166"/>
      <c r="T168" s="167"/>
      <c r="AT168" s="161" t="s">
        <v>126</v>
      </c>
      <c r="AU168" s="161" t="s">
        <v>124</v>
      </c>
      <c r="AV168" s="12" t="s">
        <v>124</v>
      </c>
      <c r="AW168" s="12" t="s">
        <v>30</v>
      </c>
      <c r="AX168" s="12" t="s">
        <v>81</v>
      </c>
      <c r="AY168" s="161" t="s">
        <v>119</v>
      </c>
    </row>
    <row r="169" spans="1:65" s="2" customFormat="1" ht="24.15" customHeight="1">
      <c r="A169" s="32"/>
      <c r="B169" s="144"/>
      <c r="C169" s="145" t="s">
        <v>305</v>
      </c>
      <c r="D169" s="145" t="s">
        <v>120</v>
      </c>
      <c r="E169" s="146" t="s">
        <v>628</v>
      </c>
      <c r="F169" s="147" t="s">
        <v>629</v>
      </c>
      <c r="G169" s="148" t="s">
        <v>272</v>
      </c>
      <c r="H169" s="149">
        <v>128.5</v>
      </c>
      <c r="I169" s="150"/>
      <c r="J169" s="151">
        <f>ROUND(I169*H169,2)</f>
        <v>0</v>
      </c>
      <c r="K169" s="152"/>
      <c r="L169" s="33"/>
      <c r="M169" s="153" t="s">
        <v>1</v>
      </c>
      <c r="N169" s="154" t="s">
        <v>39</v>
      </c>
      <c r="O169" s="61"/>
      <c r="P169" s="155">
        <f>O169*H169</f>
        <v>0</v>
      </c>
      <c r="Q169" s="155">
        <v>9.92E-3</v>
      </c>
      <c r="R169" s="155">
        <f>Q169*H169</f>
        <v>1.2747200000000001</v>
      </c>
      <c r="S169" s="155">
        <v>0</v>
      </c>
      <c r="T169" s="156">
        <f>S169*H169</f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57" t="s">
        <v>118</v>
      </c>
      <c r="AT169" s="157" t="s">
        <v>120</v>
      </c>
      <c r="AU169" s="157" t="s">
        <v>124</v>
      </c>
      <c r="AY169" s="17" t="s">
        <v>119</v>
      </c>
      <c r="BE169" s="158">
        <f>IF(N169="základná",J169,0)</f>
        <v>0</v>
      </c>
      <c r="BF169" s="158">
        <f>IF(N169="znížená",J169,0)</f>
        <v>0</v>
      </c>
      <c r="BG169" s="158">
        <f>IF(N169="zákl. prenesená",J169,0)</f>
        <v>0</v>
      </c>
      <c r="BH169" s="158">
        <f>IF(N169="zníž. prenesená",J169,0)</f>
        <v>0</v>
      </c>
      <c r="BI169" s="158">
        <f>IF(N169="nulová",J169,0)</f>
        <v>0</v>
      </c>
      <c r="BJ169" s="17" t="s">
        <v>124</v>
      </c>
      <c r="BK169" s="158">
        <f>ROUND(I169*H169,2)</f>
        <v>0</v>
      </c>
      <c r="BL169" s="17" t="s">
        <v>118</v>
      </c>
      <c r="BM169" s="157" t="s">
        <v>630</v>
      </c>
    </row>
    <row r="170" spans="1:65" s="15" customFormat="1">
      <c r="B170" s="202"/>
      <c r="D170" s="160" t="s">
        <v>126</v>
      </c>
      <c r="E170" s="203" t="s">
        <v>1</v>
      </c>
      <c r="F170" s="204" t="s">
        <v>631</v>
      </c>
      <c r="H170" s="203" t="s">
        <v>1</v>
      </c>
      <c r="I170" s="205"/>
      <c r="L170" s="202"/>
      <c r="M170" s="206"/>
      <c r="N170" s="207"/>
      <c r="O170" s="207"/>
      <c r="P170" s="207"/>
      <c r="Q170" s="207"/>
      <c r="R170" s="207"/>
      <c r="S170" s="207"/>
      <c r="T170" s="208"/>
      <c r="AT170" s="203" t="s">
        <v>126</v>
      </c>
      <c r="AU170" s="203" t="s">
        <v>124</v>
      </c>
      <c r="AV170" s="15" t="s">
        <v>81</v>
      </c>
      <c r="AW170" s="15" t="s">
        <v>30</v>
      </c>
      <c r="AX170" s="15" t="s">
        <v>73</v>
      </c>
      <c r="AY170" s="203" t="s">
        <v>119</v>
      </c>
    </row>
    <row r="171" spans="1:65" s="12" customFormat="1">
      <c r="B171" s="159"/>
      <c r="D171" s="160" t="s">
        <v>126</v>
      </c>
      <c r="E171" s="161" t="s">
        <v>1</v>
      </c>
      <c r="F171" s="162" t="s">
        <v>632</v>
      </c>
      <c r="H171" s="163">
        <v>45.2</v>
      </c>
      <c r="I171" s="164"/>
      <c r="L171" s="159"/>
      <c r="M171" s="165"/>
      <c r="N171" s="166"/>
      <c r="O171" s="166"/>
      <c r="P171" s="166"/>
      <c r="Q171" s="166"/>
      <c r="R171" s="166"/>
      <c r="S171" s="166"/>
      <c r="T171" s="167"/>
      <c r="AT171" s="161" t="s">
        <v>126</v>
      </c>
      <c r="AU171" s="161" t="s">
        <v>124</v>
      </c>
      <c r="AV171" s="12" t="s">
        <v>124</v>
      </c>
      <c r="AW171" s="12" t="s">
        <v>30</v>
      </c>
      <c r="AX171" s="12" t="s">
        <v>73</v>
      </c>
      <c r="AY171" s="161" t="s">
        <v>119</v>
      </c>
    </row>
    <row r="172" spans="1:65" s="12" customFormat="1">
      <c r="B172" s="159"/>
      <c r="D172" s="160" t="s">
        <v>126</v>
      </c>
      <c r="E172" s="161" t="s">
        <v>1</v>
      </c>
      <c r="F172" s="162" t="s">
        <v>633</v>
      </c>
      <c r="H172" s="163">
        <v>83.3</v>
      </c>
      <c r="I172" s="164"/>
      <c r="L172" s="159"/>
      <c r="M172" s="165"/>
      <c r="N172" s="166"/>
      <c r="O172" s="166"/>
      <c r="P172" s="166"/>
      <c r="Q172" s="166"/>
      <c r="R172" s="166"/>
      <c r="S172" s="166"/>
      <c r="T172" s="167"/>
      <c r="AT172" s="161" t="s">
        <v>126</v>
      </c>
      <c r="AU172" s="161" t="s">
        <v>124</v>
      </c>
      <c r="AV172" s="12" t="s">
        <v>124</v>
      </c>
      <c r="AW172" s="12" t="s">
        <v>30</v>
      </c>
      <c r="AX172" s="12" t="s">
        <v>73</v>
      </c>
      <c r="AY172" s="161" t="s">
        <v>119</v>
      </c>
    </row>
    <row r="173" spans="1:65" s="14" customFormat="1">
      <c r="B173" s="194"/>
      <c r="D173" s="160" t="s">
        <v>126</v>
      </c>
      <c r="E173" s="195" t="s">
        <v>1</v>
      </c>
      <c r="F173" s="196" t="s">
        <v>592</v>
      </c>
      <c r="H173" s="197">
        <v>128.5</v>
      </c>
      <c r="I173" s="198"/>
      <c r="L173" s="194"/>
      <c r="M173" s="199"/>
      <c r="N173" s="200"/>
      <c r="O173" s="200"/>
      <c r="P173" s="200"/>
      <c r="Q173" s="200"/>
      <c r="R173" s="200"/>
      <c r="S173" s="200"/>
      <c r="T173" s="201"/>
      <c r="AT173" s="195" t="s">
        <v>126</v>
      </c>
      <c r="AU173" s="195" t="s">
        <v>124</v>
      </c>
      <c r="AV173" s="14" t="s">
        <v>118</v>
      </c>
      <c r="AW173" s="14" t="s">
        <v>30</v>
      </c>
      <c r="AX173" s="14" t="s">
        <v>81</v>
      </c>
      <c r="AY173" s="195" t="s">
        <v>119</v>
      </c>
    </row>
    <row r="174" spans="1:65" s="2" customFormat="1" ht="33" customHeight="1">
      <c r="A174" s="32"/>
      <c r="B174" s="144"/>
      <c r="C174" s="145" t="s">
        <v>310</v>
      </c>
      <c r="D174" s="145" t="s">
        <v>120</v>
      </c>
      <c r="E174" s="146" t="s">
        <v>634</v>
      </c>
      <c r="F174" s="147" t="s">
        <v>635</v>
      </c>
      <c r="G174" s="148" t="s">
        <v>223</v>
      </c>
      <c r="H174" s="149">
        <v>224</v>
      </c>
      <c r="I174" s="150"/>
      <c r="J174" s="151">
        <f>ROUND(I174*H174,2)</f>
        <v>0</v>
      </c>
      <c r="K174" s="152"/>
      <c r="L174" s="33"/>
      <c r="M174" s="153" t="s">
        <v>1</v>
      </c>
      <c r="N174" s="154" t="s">
        <v>39</v>
      </c>
      <c r="O174" s="61"/>
      <c r="P174" s="155">
        <f>O174*H174</f>
        <v>0</v>
      </c>
      <c r="Q174" s="155">
        <v>0.41883999999999999</v>
      </c>
      <c r="R174" s="155">
        <f>Q174*H174</f>
        <v>93.820160000000001</v>
      </c>
      <c r="S174" s="155">
        <v>0</v>
      </c>
      <c r="T174" s="156">
        <f>S174*H174</f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57" t="s">
        <v>118</v>
      </c>
      <c r="AT174" s="157" t="s">
        <v>120</v>
      </c>
      <c r="AU174" s="157" t="s">
        <v>124</v>
      </c>
      <c r="AY174" s="17" t="s">
        <v>119</v>
      </c>
      <c r="BE174" s="158">
        <f>IF(N174="základná",J174,0)</f>
        <v>0</v>
      </c>
      <c r="BF174" s="158">
        <f>IF(N174="znížená",J174,0)</f>
        <v>0</v>
      </c>
      <c r="BG174" s="158">
        <f>IF(N174="zákl. prenesená",J174,0)</f>
        <v>0</v>
      </c>
      <c r="BH174" s="158">
        <f>IF(N174="zníž. prenesená",J174,0)</f>
        <v>0</v>
      </c>
      <c r="BI174" s="158">
        <f>IF(N174="nulová",J174,0)</f>
        <v>0</v>
      </c>
      <c r="BJ174" s="17" t="s">
        <v>124</v>
      </c>
      <c r="BK174" s="158">
        <f>ROUND(I174*H174,2)</f>
        <v>0</v>
      </c>
      <c r="BL174" s="17" t="s">
        <v>118</v>
      </c>
      <c r="BM174" s="157" t="s">
        <v>636</v>
      </c>
    </row>
    <row r="175" spans="1:65" s="12" customFormat="1" ht="20.399999999999999">
      <c r="B175" s="159"/>
      <c r="D175" s="160" t="s">
        <v>126</v>
      </c>
      <c r="E175" s="161" t="s">
        <v>1</v>
      </c>
      <c r="F175" s="162" t="s">
        <v>637</v>
      </c>
      <c r="H175" s="163">
        <v>224</v>
      </c>
      <c r="I175" s="164"/>
      <c r="L175" s="159"/>
      <c r="M175" s="165"/>
      <c r="N175" s="166"/>
      <c r="O175" s="166"/>
      <c r="P175" s="166"/>
      <c r="Q175" s="166"/>
      <c r="R175" s="166"/>
      <c r="S175" s="166"/>
      <c r="T175" s="167"/>
      <c r="AT175" s="161" t="s">
        <v>126</v>
      </c>
      <c r="AU175" s="161" t="s">
        <v>124</v>
      </c>
      <c r="AV175" s="12" t="s">
        <v>124</v>
      </c>
      <c r="AW175" s="12" t="s">
        <v>30</v>
      </c>
      <c r="AX175" s="12" t="s">
        <v>81</v>
      </c>
      <c r="AY175" s="161" t="s">
        <v>119</v>
      </c>
    </row>
    <row r="176" spans="1:65" s="2" customFormat="1" ht="37.950000000000003" customHeight="1">
      <c r="A176" s="32"/>
      <c r="B176" s="144"/>
      <c r="C176" s="145" t="s">
        <v>318</v>
      </c>
      <c r="D176" s="145" t="s">
        <v>120</v>
      </c>
      <c r="E176" s="146" t="s">
        <v>638</v>
      </c>
      <c r="F176" s="147" t="s">
        <v>639</v>
      </c>
      <c r="G176" s="148" t="s">
        <v>223</v>
      </c>
      <c r="H176" s="149">
        <v>224</v>
      </c>
      <c r="I176" s="150"/>
      <c r="J176" s="151">
        <f>ROUND(I176*H176,2)</f>
        <v>0</v>
      </c>
      <c r="K176" s="152"/>
      <c r="L176" s="33"/>
      <c r="M176" s="153" t="s">
        <v>1</v>
      </c>
      <c r="N176" s="154" t="s">
        <v>39</v>
      </c>
      <c r="O176" s="61"/>
      <c r="P176" s="155">
        <f>O176*H176</f>
        <v>0</v>
      </c>
      <c r="Q176" s="155">
        <v>0.19069</v>
      </c>
      <c r="R176" s="155">
        <f>Q176*H176</f>
        <v>42.714559999999999</v>
      </c>
      <c r="S176" s="155">
        <v>0</v>
      </c>
      <c r="T176" s="156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57" t="s">
        <v>118</v>
      </c>
      <c r="AT176" s="157" t="s">
        <v>120</v>
      </c>
      <c r="AU176" s="157" t="s">
        <v>124</v>
      </c>
      <c r="AY176" s="17" t="s">
        <v>119</v>
      </c>
      <c r="BE176" s="158">
        <f>IF(N176="základná",J176,0)</f>
        <v>0</v>
      </c>
      <c r="BF176" s="158">
        <f>IF(N176="znížená",J176,0)</f>
        <v>0</v>
      </c>
      <c r="BG176" s="158">
        <f>IF(N176="zákl. prenesená",J176,0)</f>
        <v>0</v>
      </c>
      <c r="BH176" s="158">
        <f>IF(N176="zníž. prenesená",J176,0)</f>
        <v>0</v>
      </c>
      <c r="BI176" s="158">
        <f>IF(N176="nulová",J176,0)</f>
        <v>0</v>
      </c>
      <c r="BJ176" s="17" t="s">
        <v>124</v>
      </c>
      <c r="BK176" s="158">
        <f>ROUND(I176*H176,2)</f>
        <v>0</v>
      </c>
      <c r="BL176" s="17" t="s">
        <v>118</v>
      </c>
      <c r="BM176" s="157" t="s">
        <v>640</v>
      </c>
    </row>
    <row r="177" spans="1:65" s="2" customFormat="1" ht="24.15" customHeight="1">
      <c r="A177" s="32"/>
      <c r="B177" s="144"/>
      <c r="C177" s="145" t="s">
        <v>7</v>
      </c>
      <c r="D177" s="145" t="s">
        <v>120</v>
      </c>
      <c r="E177" s="146" t="s">
        <v>641</v>
      </c>
      <c r="F177" s="147" t="s">
        <v>642</v>
      </c>
      <c r="G177" s="148" t="s">
        <v>272</v>
      </c>
      <c r="H177" s="149">
        <v>797</v>
      </c>
      <c r="I177" s="150"/>
      <c r="J177" s="151">
        <f>ROUND(I177*H177,2)</f>
        <v>0</v>
      </c>
      <c r="K177" s="152"/>
      <c r="L177" s="33"/>
      <c r="M177" s="153" t="s">
        <v>1</v>
      </c>
      <c r="N177" s="154" t="s">
        <v>39</v>
      </c>
      <c r="O177" s="61"/>
      <c r="P177" s="155">
        <f>O177*H177</f>
        <v>0</v>
      </c>
      <c r="Q177" s="155">
        <v>9.5E-4</v>
      </c>
      <c r="R177" s="155">
        <f>Q177*H177</f>
        <v>0.75714999999999999</v>
      </c>
      <c r="S177" s="155">
        <v>0</v>
      </c>
      <c r="T177" s="156">
        <f>S177*H177</f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57" t="s">
        <v>118</v>
      </c>
      <c r="AT177" s="157" t="s">
        <v>120</v>
      </c>
      <c r="AU177" s="157" t="s">
        <v>124</v>
      </c>
      <c r="AY177" s="17" t="s">
        <v>119</v>
      </c>
      <c r="BE177" s="158">
        <f>IF(N177="základná",J177,0)</f>
        <v>0</v>
      </c>
      <c r="BF177" s="158">
        <f>IF(N177="znížená",J177,0)</f>
        <v>0</v>
      </c>
      <c r="BG177" s="158">
        <f>IF(N177="zákl. prenesená",J177,0)</f>
        <v>0</v>
      </c>
      <c r="BH177" s="158">
        <f>IF(N177="zníž. prenesená",J177,0)</f>
        <v>0</v>
      </c>
      <c r="BI177" s="158">
        <f>IF(N177="nulová",J177,0)</f>
        <v>0</v>
      </c>
      <c r="BJ177" s="17" t="s">
        <v>124</v>
      </c>
      <c r="BK177" s="158">
        <f>ROUND(I177*H177,2)</f>
        <v>0</v>
      </c>
      <c r="BL177" s="17" t="s">
        <v>118</v>
      </c>
      <c r="BM177" s="157" t="s">
        <v>643</v>
      </c>
    </row>
    <row r="178" spans="1:65" s="12" customFormat="1">
      <c r="B178" s="159"/>
      <c r="D178" s="160" t="s">
        <v>126</v>
      </c>
      <c r="E178" s="161" t="s">
        <v>1</v>
      </c>
      <c r="F178" s="162" t="s">
        <v>644</v>
      </c>
      <c r="H178" s="163">
        <v>797</v>
      </c>
      <c r="I178" s="164"/>
      <c r="L178" s="159"/>
      <c r="M178" s="165"/>
      <c r="N178" s="166"/>
      <c r="O178" s="166"/>
      <c r="P178" s="166"/>
      <c r="Q178" s="166"/>
      <c r="R178" s="166"/>
      <c r="S178" s="166"/>
      <c r="T178" s="167"/>
      <c r="AT178" s="161" t="s">
        <v>126</v>
      </c>
      <c r="AU178" s="161" t="s">
        <v>124</v>
      </c>
      <c r="AV178" s="12" t="s">
        <v>124</v>
      </c>
      <c r="AW178" s="12" t="s">
        <v>30</v>
      </c>
      <c r="AX178" s="12" t="s">
        <v>81</v>
      </c>
      <c r="AY178" s="161" t="s">
        <v>119</v>
      </c>
    </row>
    <row r="179" spans="1:65" s="2" customFormat="1" ht="24.15" customHeight="1">
      <c r="A179" s="32"/>
      <c r="B179" s="144"/>
      <c r="C179" s="145" t="s">
        <v>325</v>
      </c>
      <c r="D179" s="145" t="s">
        <v>120</v>
      </c>
      <c r="E179" s="146" t="s">
        <v>645</v>
      </c>
      <c r="F179" s="147" t="s">
        <v>646</v>
      </c>
      <c r="G179" s="148" t="s">
        <v>272</v>
      </c>
      <c r="H179" s="149">
        <v>72</v>
      </c>
      <c r="I179" s="150"/>
      <c r="J179" s="151">
        <f>ROUND(I179*H179,2)</f>
        <v>0</v>
      </c>
      <c r="K179" s="152"/>
      <c r="L179" s="33"/>
      <c r="M179" s="153" t="s">
        <v>1</v>
      </c>
      <c r="N179" s="154" t="s">
        <v>39</v>
      </c>
      <c r="O179" s="61"/>
      <c r="P179" s="155">
        <f>O179*H179</f>
        <v>0</v>
      </c>
      <c r="Q179" s="155">
        <v>2.0200000000000001E-3</v>
      </c>
      <c r="R179" s="155">
        <f>Q179*H179</f>
        <v>0.14544000000000001</v>
      </c>
      <c r="S179" s="155">
        <v>0</v>
      </c>
      <c r="T179" s="156">
        <f>S179*H179</f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57" t="s">
        <v>118</v>
      </c>
      <c r="AT179" s="157" t="s">
        <v>120</v>
      </c>
      <c r="AU179" s="157" t="s">
        <v>124</v>
      </c>
      <c r="AY179" s="17" t="s">
        <v>119</v>
      </c>
      <c r="BE179" s="158">
        <f>IF(N179="základná",J179,0)</f>
        <v>0</v>
      </c>
      <c r="BF179" s="158">
        <f>IF(N179="znížená",J179,0)</f>
        <v>0</v>
      </c>
      <c r="BG179" s="158">
        <f>IF(N179="zákl. prenesená",J179,0)</f>
        <v>0</v>
      </c>
      <c r="BH179" s="158">
        <f>IF(N179="zníž. prenesená",J179,0)</f>
        <v>0</v>
      </c>
      <c r="BI179" s="158">
        <f>IF(N179="nulová",J179,0)</f>
        <v>0</v>
      </c>
      <c r="BJ179" s="17" t="s">
        <v>124</v>
      </c>
      <c r="BK179" s="158">
        <f>ROUND(I179*H179,2)</f>
        <v>0</v>
      </c>
      <c r="BL179" s="17" t="s">
        <v>118</v>
      </c>
      <c r="BM179" s="157" t="s">
        <v>647</v>
      </c>
    </row>
    <row r="180" spans="1:65" s="12" customFormat="1">
      <c r="B180" s="159"/>
      <c r="D180" s="160" t="s">
        <v>126</v>
      </c>
      <c r="E180" s="161" t="s">
        <v>1</v>
      </c>
      <c r="F180" s="162" t="s">
        <v>648</v>
      </c>
      <c r="H180" s="163">
        <v>72</v>
      </c>
      <c r="I180" s="164"/>
      <c r="L180" s="159"/>
      <c r="M180" s="165"/>
      <c r="N180" s="166"/>
      <c r="O180" s="166"/>
      <c r="P180" s="166"/>
      <c r="Q180" s="166"/>
      <c r="R180" s="166"/>
      <c r="S180" s="166"/>
      <c r="T180" s="167"/>
      <c r="AT180" s="161" t="s">
        <v>126</v>
      </c>
      <c r="AU180" s="161" t="s">
        <v>124</v>
      </c>
      <c r="AV180" s="12" t="s">
        <v>124</v>
      </c>
      <c r="AW180" s="12" t="s">
        <v>30</v>
      </c>
      <c r="AX180" s="12" t="s">
        <v>73</v>
      </c>
      <c r="AY180" s="161" t="s">
        <v>119</v>
      </c>
    </row>
    <row r="181" spans="1:65" s="15" customFormat="1">
      <c r="B181" s="202"/>
      <c r="D181" s="160" t="s">
        <v>126</v>
      </c>
      <c r="E181" s="203" t="s">
        <v>1</v>
      </c>
      <c r="F181" s="204" t="s">
        <v>649</v>
      </c>
      <c r="H181" s="203" t="s">
        <v>1</v>
      </c>
      <c r="I181" s="205"/>
      <c r="L181" s="202"/>
      <c r="M181" s="206"/>
      <c r="N181" s="207"/>
      <c r="O181" s="207"/>
      <c r="P181" s="207"/>
      <c r="Q181" s="207"/>
      <c r="R181" s="207"/>
      <c r="S181" s="207"/>
      <c r="T181" s="208"/>
      <c r="AT181" s="203" t="s">
        <v>126</v>
      </c>
      <c r="AU181" s="203" t="s">
        <v>124</v>
      </c>
      <c r="AV181" s="15" t="s">
        <v>81</v>
      </c>
      <c r="AW181" s="15" t="s">
        <v>30</v>
      </c>
      <c r="AX181" s="15" t="s">
        <v>73</v>
      </c>
      <c r="AY181" s="203" t="s">
        <v>119</v>
      </c>
    </row>
    <row r="182" spans="1:65" s="15" customFormat="1">
      <c r="B182" s="202"/>
      <c r="D182" s="160" t="s">
        <v>126</v>
      </c>
      <c r="E182" s="203" t="s">
        <v>1</v>
      </c>
      <c r="F182" s="204" t="s">
        <v>650</v>
      </c>
      <c r="H182" s="203" t="s">
        <v>1</v>
      </c>
      <c r="I182" s="205"/>
      <c r="L182" s="202"/>
      <c r="M182" s="206"/>
      <c r="N182" s="207"/>
      <c r="O182" s="207"/>
      <c r="P182" s="207"/>
      <c r="Q182" s="207"/>
      <c r="R182" s="207"/>
      <c r="S182" s="207"/>
      <c r="T182" s="208"/>
      <c r="AT182" s="203" t="s">
        <v>126</v>
      </c>
      <c r="AU182" s="203" t="s">
        <v>124</v>
      </c>
      <c r="AV182" s="15" t="s">
        <v>81</v>
      </c>
      <c r="AW182" s="15" t="s">
        <v>30</v>
      </c>
      <c r="AX182" s="15" t="s">
        <v>73</v>
      </c>
      <c r="AY182" s="203" t="s">
        <v>119</v>
      </c>
    </row>
    <row r="183" spans="1:65" s="15" customFormat="1" ht="20.399999999999999">
      <c r="B183" s="202"/>
      <c r="D183" s="160" t="s">
        <v>126</v>
      </c>
      <c r="E183" s="203" t="s">
        <v>1</v>
      </c>
      <c r="F183" s="204" t="s">
        <v>651</v>
      </c>
      <c r="H183" s="203" t="s">
        <v>1</v>
      </c>
      <c r="I183" s="205"/>
      <c r="L183" s="202"/>
      <c r="M183" s="206"/>
      <c r="N183" s="207"/>
      <c r="O183" s="207"/>
      <c r="P183" s="207"/>
      <c r="Q183" s="207"/>
      <c r="R183" s="207"/>
      <c r="S183" s="207"/>
      <c r="T183" s="208"/>
      <c r="AT183" s="203" t="s">
        <v>126</v>
      </c>
      <c r="AU183" s="203" t="s">
        <v>124</v>
      </c>
      <c r="AV183" s="15" t="s">
        <v>81</v>
      </c>
      <c r="AW183" s="15" t="s">
        <v>30</v>
      </c>
      <c r="AX183" s="15" t="s">
        <v>73</v>
      </c>
      <c r="AY183" s="203" t="s">
        <v>119</v>
      </c>
    </row>
    <row r="184" spans="1:65" s="15" customFormat="1">
      <c r="B184" s="202"/>
      <c r="D184" s="160" t="s">
        <v>126</v>
      </c>
      <c r="E184" s="203" t="s">
        <v>1</v>
      </c>
      <c r="F184" s="204" t="s">
        <v>652</v>
      </c>
      <c r="H184" s="203" t="s">
        <v>1</v>
      </c>
      <c r="I184" s="205"/>
      <c r="L184" s="202"/>
      <c r="M184" s="206"/>
      <c r="N184" s="207"/>
      <c r="O184" s="207"/>
      <c r="P184" s="207"/>
      <c r="Q184" s="207"/>
      <c r="R184" s="207"/>
      <c r="S184" s="207"/>
      <c r="T184" s="208"/>
      <c r="AT184" s="203" t="s">
        <v>126</v>
      </c>
      <c r="AU184" s="203" t="s">
        <v>124</v>
      </c>
      <c r="AV184" s="15" t="s">
        <v>81</v>
      </c>
      <c r="AW184" s="15" t="s">
        <v>30</v>
      </c>
      <c r="AX184" s="15" t="s">
        <v>73</v>
      </c>
      <c r="AY184" s="203" t="s">
        <v>119</v>
      </c>
    </row>
    <row r="185" spans="1:65" s="14" customFormat="1">
      <c r="B185" s="194"/>
      <c r="D185" s="160" t="s">
        <v>126</v>
      </c>
      <c r="E185" s="195" t="s">
        <v>1</v>
      </c>
      <c r="F185" s="196" t="s">
        <v>592</v>
      </c>
      <c r="H185" s="197">
        <v>72</v>
      </c>
      <c r="I185" s="198"/>
      <c r="L185" s="194"/>
      <c r="M185" s="199"/>
      <c r="N185" s="200"/>
      <c r="O185" s="200"/>
      <c r="P185" s="200"/>
      <c r="Q185" s="200"/>
      <c r="R185" s="200"/>
      <c r="S185" s="200"/>
      <c r="T185" s="201"/>
      <c r="AT185" s="195" t="s">
        <v>126</v>
      </c>
      <c r="AU185" s="195" t="s">
        <v>124</v>
      </c>
      <c r="AV185" s="14" t="s">
        <v>118</v>
      </c>
      <c r="AW185" s="14" t="s">
        <v>30</v>
      </c>
      <c r="AX185" s="14" t="s">
        <v>81</v>
      </c>
      <c r="AY185" s="195" t="s">
        <v>119</v>
      </c>
    </row>
    <row r="186" spans="1:65" s="2" customFormat="1" ht="37.950000000000003" customHeight="1">
      <c r="A186" s="32"/>
      <c r="B186" s="144"/>
      <c r="C186" s="145" t="s">
        <v>333</v>
      </c>
      <c r="D186" s="145" t="s">
        <v>120</v>
      </c>
      <c r="E186" s="146" t="s">
        <v>653</v>
      </c>
      <c r="F186" s="147" t="s">
        <v>654</v>
      </c>
      <c r="G186" s="148" t="s">
        <v>272</v>
      </c>
      <c r="H186" s="149">
        <v>797</v>
      </c>
      <c r="I186" s="150"/>
      <c r="J186" s="151">
        <f>ROUND(I186*H186,2)</f>
        <v>0</v>
      </c>
      <c r="K186" s="152"/>
      <c r="L186" s="33"/>
      <c r="M186" s="153" t="s">
        <v>1</v>
      </c>
      <c r="N186" s="154" t="s">
        <v>39</v>
      </c>
      <c r="O186" s="61"/>
      <c r="P186" s="155">
        <f>O186*H186</f>
        <v>0</v>
      </c>
      <c r="Q186" s="155">
        <v>5.0000000000000001E-4</v>
      </c>
      <c r="R186" s="155">
        <f>Q186*H186</f>
        <v>0.39850000000000002</v>
      </c>
      <c r="S186" s="155">
        <v>0</v>
      </c>
      <c r="T186" s="156">
        <f>S186*H186</f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57" t="s">
        <v>118</v>
      </c>
      <c r="AT186" s="157" t="s">
        <v>120</v>
      </c>
      <c r="AU186" s="157" t="s">
        <v>124</v>
      </c>
      <c r="AY186" s="17" t="s">
        <v>119</v>
      </c>
      <c r="BE186" s="158">
        <f>IF(N186="základná",J186,0)</f>
        <v>0</v>
      </c>
      <c r="BF186" s="158">
        <f>IF(N186="znížená",J186,0)</f>
        <v>0</v>
      </c>
      <c r="BG186" s="158">
        <f>IF(N186="zákl. prenesená",J186,0)</f>
        <v>0</v>
      </c>
      <c r="BH186" s="158">
        <f>IF(N186="zníž. prenesená",J186,0)</f>
        <v>0</v>
      </c>
      <c r="BI186" s="158">
        <f>IF(N186="nulová",J186,0)</f>
        <v>0</v>
      </c>
      <c r="BJ186" s="17" t="s">
        <v>124</v>
      </c>
      <c r="BK186" s="158">
        <f>ROUND(I186*H186,2)</f>
        <v>0</v>
      </c>
      <c r="BL186" s="17" t="s">
        <v>118</v>
      </c>
      <c r="BM186" s="157" t="s">
        <v>655</v>
      </c>
    </row>
    <row r="187" spans="1:65" s="12" customFormat="1">
      <c r="B187" s="159"/>
      <c r="D187" s="160" t="s">
        <v>126</v>
      </c>
      <c r="E187" s="161" t="s">
        <v>1</v>
      </c>
      <c r="F187" s="162" t="s">
        <v>656</v>
      </c>
      <c r="H187" s="163">
        <v>797</v>
      </c>
      <c r="I187" s="164"/>
      <c r="L187" s="159"/>
      <c r="M187" s="165"/>
      <c r="N187" s="166"/>
      <c r="O187" s="166"/>
      <c r="P187" s="166"/>
      <c r="Q187" s="166"/>
      <c r="R187" s="166"/>
      <c r="S187" s="166"/>
      <c r="T187" s="167"/>
      <c r="AT187" s="161" t="s">
        <v>126</v>
      </c>
      <c r="AU187" s="161" t="s">
        <v>124</v>
      </c>
      <c r="AV187" s="12" t="s">
        <v>124</v>
      </c>
      <c r="AW187" s="12" t="s">
        <v>30</v>
      </c>
      <c r="AX187" s="12" t="s">
        <v>73</v>
      </c>
      <c r="AY187" s="161" t="s">
        <v>119</v>
      </c>
    </row>
    <row r="188" spans="1:65" s="15" customFormat="1">
      <c r="B188" s="202"/>
      <c r="D188" s="160" t="s">
        <v>126</v>
      </c>
      <c r="E188" s="203" t="s">
        <v>1</v>
      </c>
      <c r="F188" s="204" t="s">
        <v>649</v>
      </c>
      <c r="H188" s="203" t="s">
        <v>1</v>
      </c>
      <c r="I188" s="205"/>
      <c r="L188" s="202"/>
      <c r="M188" s="206"/>
      <c r="N188" s="207"/>
      <c r="O188" s="207"/>
      <c r="P188" s="207"/>
      <c r="Q188" s="207"/>
      <c r="R188" s="207"/>
      <c r="S188" s="207"/>
      <c r="T188" s="208"/>
      <c r="AT188" s="203" t="s">
        <v>126</v>
      </c>
      <c r="AU188" s="203" t="s">
        <v>124</v>
      </c>
      <c r="AV188" s="15" t="s">
        <v>81</v>
      </c>
      <c r="AW188" s="15" t="s">
        <v>30</v>
      </c>
      <c r="AX188" s="15" t="s">
        <v>73</v>
      </c>
      <c r="AY188" s="203" t="s">
        <v>119</v>
      </c>
    </row>
    <row r="189" spans="1:65" s="15" customFormat="1">
      <c r="B189" s="202"/>
      <c r="D189" s="160" t="s">
        <v>126</v>
      </c>
      <c r="E189" s="203" t="s">
        <v>1</v>
      </c>
      <c r="F189" s="204" t="s">
        <v>650</v>
      </c>
      <c r="H189" s="203" t="s">
        <v>1</v>
      </c>
      <c r="I189" s="205"/>
      <c r="L189" s="202"/>
      <c r="M189" s="206"/>
      <c r="N189" s="207"/>
      <c r="O189" s="207"/>
      <c r="P189" s="207"/>
      <c r="Q189" s="207"/>
      <c r="R189" s="207"/>
      <c r="S189" s="207"/>
      <c r="T189" s="208"/>
      <c r="AT189" s="203" t="s">
        <v>126</v>
      </c>
      <c r="AU189" s="203" t="s">
        <v>124</v>
      </c>
      <c r="AV189" s="15" t="s">
        <v>81</v>
      </c>
      <c r="AW189" s="15" t="s">
        <v>30</v>
      </c>
      <c r="AX189" s="15" t="s">
        <v>73</v>
      </c>
      <c r="AY189" s="203" t="s">
        <v>119</v>
      </c>
    </row>
    <row r="190" spans="1:65" s="15" customFormat="1">
      <c r="B190" s="202"/>
      <c r="D190" s="160" t="s">
        <v>126</v>
      </c>
      <c r="E190" s="203" t="s">
        <v>1</v>
      </c>
      <c r="F190" s="204" t="s">
        <v>657</v>
      </c>
      <c r="H190" s="203" t="s">
        <v>1</v>
      </c>
      <c r="I190" s="205"/>
      <c r="L190" s="202"/>
      <c r="M190" s="206"/>
      <c r="N190" s="207"/>
      <c r="O190" s="207"/>
      <c r="P190" s="207"/>
      <c r="Q190" s="207"/>
      <c r="R190" s="207"/>
      <c r="S190" s="207"/>
      <c r="T190" s="208"/>
      <c r="AT190" s="203" t="s">
        <v>126</v>
      </c>
      <c r="AU190" s="203" t="s">
        <v>124</v>
      </c>
      <c r="AV190" s="15" t="s">
        <v>81</v>
      </c>
      <c r="AW190" s="15" t="s">
        <v>30</v>
      </c>
      <c r="AX190" s="15" t="s">
        <v>73</v>
      </c>
      <c r="AY190" s="203" t="s">
        <v>119</v>
      </c>
    </row>
    <row r="191" spans="1:65" s="15" customFormat="1" ht="20.399999999999999">
      <c r="B191" s="202"/>
      <c r="D191" s="160" t="s">
        <v>126</v>
      </c>
      <c r="E191" s="203" t="s">
        <v>1</v>
      </c>
      <c r="F191" s="204" t="s">
        <v>651</v>
      </c>
      <c r="H191" s="203" t="s">
        <v>1</v>
      </c>
      <c r="I191" s="205"/>
      <c r="L191" s="202"/>
      <c r="M191" s="206"/>
      <c r="N191" s="207"/>
      <c r="O191" s="207"/>
      <c r="P191" s="207"/>
      <c r="Q191" s="207"/>
      <c r="R191" s="207"/>
      <c r="S191" s="207"/>
      <c r="T191" s="208"/>
      <c r="AT191" s="203" t="s">
        <v>126</v>
      </c>
      <c r="AU191" s="203" t="s">
        <v>124</v>
      </c>
      <c r="AV191" s="15" t="s">
        <v>81</v>
      </c>
      <c r="AW191" s="15" t="s">
        <v>30</v>
      </c>
      <c r="AX191" s="15" t="s">
        <v>73</v>
      </c>
      <c r="AY191" s="203" t="s">
        <v>119</v>
      </c>
    </row>
    <row r="192" spans="1:65" s="15" customFormat="1">
      <c r="B192" s="202"/>
      <c r="D192" s="160" t="s">
        <v>126</v>
      </c>
      <c r="E192" s="203" t="s">
        <v>1</v>
      </c>
      <c r="F192" s="204" t="s">
        <v>652</v>
      </c>
      <c r="H192" s="203" t="s">
        <v>1</v>
      </c>
      <c r="I192" s="205"/>
      <c r="L192" s="202"/>
      <c r="M192" s="206"/>
      <c r="N192" s="207"/>
      <c r="O192" s="207"/>
      <c r="P192" s="207"/>
      <c r="Q192" s="207"/>
      <c r="R192" s="207"/>
      <c r="S192" s="207"/>
      <c r="T192" s="208"/>
      <c r="AT192" s="203" t="s">
        <v>126</v>
      </c>
      <c r="AU192" s="203" t="s">
        <v>124</v>
      </c>
      <c r="AV192" s="15" t="s">
        <v>81</v>
      </c>
      <c r="AW192" s="15" t="s">
        <v>30</v>
      </c>
      <c r="AX192" s="15" t="s">
        <v>73</v>
      </c>
      <c r="AY192" s="203" t="s">
        <v>119</v>
      </c>
    </row>
    <row r="193" spans="1:65" s="14" customFormat="1">
      <c r="B193" s="194"/>
      <c r="D193" s="160" t="s">
        <v>126</v>
      </c>
      <c r="E193" s="195" t="s">
        <v>1</v>
      </c>
      <c r="F193" s="196" t="s">
        <v>592</v>
      </c>
      <c r="H193" s="197">
        <v>797</v>
      </c>
      <c r="I193" s="198"/>
      <c r="L193" s="194"/>
      <c r="M193" s="199"/>
      <c r="N193" s="200"/>
      <c r="O193" s="200"/>
      <c r="P193" s="200"/>
      <c r="Q193" s="200"/>
      <c r="R193" s="200"/>
      <c r="S193" s="200"/>
      <c r="T193" s="201"/>
      <c r="AT193" s="195" t="s">
        <v>126</v>
      </c>
      <c r="AU193" s="195" t="s">
        <v>124</v>
      </c>
      <c r="AV193" s="14" t="s">
        <v>118</v>
      </c>
      <c r="AW193" s="14" t="s">
        <v>30</v>
      </c>
      <c r="AX193" s="14" t="s">
        <v>81</v>
      </c>
      <c r="AY193" s="195" t="s">
        <v>119</v>
      </c>
    </row>
    <row r="194" spans="1:65" s="2" customFormat="1" ht="37.950000000000003" customHeight="1">
      <c r="A194" s="32"/>
      <c r="B194" s="144"/>
      <c r="C194" s="145" t="s">
        <v>341</v>
      </c>
      <c r="D194" s="145" t="s">
        <v>120</v>
      </c>
      <c r="E194" s="146" t="s">
        <v>658</v>
      </c>
      <c r="F194" s="147" t="s">
        <v>659</v>
      </c>
      <c r="G194" s="148" t="s">
        <v>272</v>
      </c>
      <c r="H194" s="149">
        <v>72</v>
      </c>
      <c r="I194" s="150"/>
      <c r="J194" s="151">
        <f>ROUND(I194*H194,2)</f>
        <v>0</v>
      </c>
      <c r="K194" s="152"/>
      <c r="L194" s="33"/>
      <c r="M194" s="153" t="s">
        <v>1</v>
      </c>
      <c r="N194" s="154" t="s">
        <v>39</v>
      </c>
      <c r="O194" s="61"/>
      <c r="P194" s="155">
        <f>O194*H194</f>
        <v>0</v>
      </c>
      <c r="Q194" s="155">
        <v>3.8999999999999999E-4</v>
      </c>
      <c r="R194" s="155">
        <f>Q194*H194</f>
        <v>2.8080000000000001E-2</v>
      </c>
      <c r="S194" s="155">
        <v>0</v>
      </c>
      <c r="T194" s="156">
        <f>S194*H194</f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57" t="s">
        <v>118</v>
      </c>
      <c r="AT194" s="157" t="s">
        <v>120</v>
      </c>
      <c r="AU194" s="157" t="s">
        <v>124</v>
      </c>
      <c r="AY194" s="17" t="s">
        <v>119</v>
      </c>
      <c r="BE194" s="158">
        <f>IF(N194="základná",J194,0)</f>
        <v>0</v>
      </c>
      <c r="BF194" s="158">
        <f>IF(N194="znížená",J194,0)</f>
        <v>0</v>
      </c>
      <c r="BG194" s="158">
        <f>IF(N194="zákl. prenesená",J194,0)</f>
        <v>0</v>
      </c>
      <c r="BH194" s="158">
        <f>IF(N194="zníž. prenesená",J194,0)</f>
        <v>0</v>
      </c>
      <c r="BI194" s="158">
        <f>IF(N194="nulová",J194,0)</f>
        <v>0</v>
      </c>
      <c r="BJ194" s="17" t="s">
        <v>124</v>
      </c>
      <c r="BK194" s="158">
        <f>ROUND(I194*H194,2)</f>
        <v>0</v>
      </c>
      <c r="BL194" s="17" t="s">
        <v>118</v>
      </c>
      <c r="BM194" s="157" t="s">
        <v>660</v>
      </c>
    </row>
    <row r="195" spans="1:65" s="12" customFormat="1">
      <c r="B195" s="159"/>
      <c r="D195" s="160" t="s">
        <v>126</v>
      </c>
      <c r="E195" s="161" t="s">
        <v>661</v>
      </c>
      <c r="F195" s="162" t="s">
        <v>662</v>
      </c>
      <c r="H195" s="163">
        <v>72</v>
      </c>
      <c r="I195" s="164"/>
      <c r="L195" s="159"/>
      <c r="M195" s="165"/>
      <c r="N195" s="166"/>
      <c r="O195" s="166"/>
      <c r="P195" s="166"/>
      <c r="Q195" s="166"/>
      <c r="R195" s="166"/>
      <c r="S195" s="166"/>
      <c r="T195" s="167"/>
      <c r="AT195" s="161" t="s">
        <v>126</v>
      </c>
      <c r="AU195" s="161" t="s">
        <v>124</v>
      </c>
      <c r="AV195" s="12" t="s">
        <v>124</v>
      </c>
      <c r="AW195" s="12" t="s">
        <v>30</v>
      </c>
      <c r="AX195" s="12" t="s">
        <v>73</v>
      </c>
      <c r="AY195" s="161" t="s">
        <v>119</v>
      </c>
    </row>
    <row r="196" spans="1:65" s="15" customFormat="1">
      <c r="B196" s="202"/>
      <c r="D196" s="160" t="s">
        <v>126</v>
      </c>
      <c r="E196" s="203" t="s">
        <v>1</v>
      </c>
      <c r="F196" s="204" t="s">
        <v>649</v>
      </c>
      <c r="H196" s="203" t="s">
        <v>1</v>
      </c>
      <c r="I196" s="205"/>
      <c r="L196" s="202"/>
      <c r="M196" s="206"/>
      <c r="N196" s="207"/>
      <c r="O196" s="207"/>
      <c r="P196" s="207"/>
      <c r="Q196" s="207"/>
      <c r="R196" s="207"/>
      <c r="S196" s="207"/>
      <c r="T196" s="208"/>
      <c r="AT196" s="203" t="s">
        <v>126</v>
      </c>
      <c r="AU196" s="203" t="s">
        <v>124</v>
      </c>
      <c r="AV196" s="15" t="s">
        <v>81</v>
      </c>
      <c r="AW196" s="15" t="s">
        <v>30</v>
      </c>
      <c r="AX196" s="15" t="s">
        <v>73</v>
      </c>
      <c r="AY196" s="203" t="s">
        <v>119</v>
      </c>
    </row>
    <row r="197" spans="1:65" s="15" customFormat="1">
      <c r="B197" s="202"/>
      <c r="D197" s="160" t="s">
        <v>126</v>
      </c>
      <c r="E197" s="203" t="s">
        <v>1</v>
      </c>
      <c r="F197" s="204" t="s">
        <v>650</v>
      </c>
      <c r="H197" s="203" t="s">
        <v>1</v>
      </c>
      <c r="I197" s="205"/>
      <c r="L197" s="202"/>
      <c r="M197" s="206"/>
      <c r="N197" s="207"/>
      <c r="O197" s="207"/>
      <c r="P197" s="207"/>
      <c r="Q197" s="207"/>
      <c r="R197" s="207"/>
      <c r="S197" s="207"/>
      <c r="T197" s="208"/>
      <c r="AT197" s="203" t="s">
        <v>126</v>
      </c>
      <c r="AU197" s="203" t="s">
        <v>124</v>
      </c>
      <c r="AV197" s="15" t="s">
        <v>81</v>
      </c>
      <c r="AW197" s="15" t="s">
        <v>30</v>
      </c>
      <c r="AX197" s="15" t="s">
        <v>73</v>
      </c>
      <c r="AY197" s="203" t="s">
        <v>119</v>
      </c>
    </row>
    <row r="198" spans="1:65" s="15" customFormat="1">
      <c r="B198" s="202"/>
      <c r="D198" s="160" t="s">
        <v>126</v>
      </c>
      <c r="E198" s="203" t="s">
        <v>1</v>
      </c>
      <c r="F198" s="204" t="s">
        <v>657</v>
      </c>
      <c r="H198" s="203" t="s">
        <v>1</v>
      </c>
      <c r="I198" s="205"/>
      <c r="L198" s="202"/>
      <c r="M198" s="206"/>
      <c r="N198" s="207"/>
      <c r="O198" s="207"/>
      <c r="P198" s="207"/>
      <c r="Q198" s="207"/>
      <c r="R198" s="207"/>
      <c r="S198" s="207"/>
      <c r="T198" s="208"/>
      <c r="AT198" s="203" t="s">
        <v>126</v>
      </c>
      <c r="AU198" s="203" t="s">
        <v>124</v>
      </c>
      <c r="AV198" s="15" t="s">
        <v>81</v>
      </c>
      <c r="AW198" s="15" t="s">
        <v>30</v>
      </c>
      <c r="AX198" s="15" t="s">
        <v>73</v>
      </c>
      <c r="AY198" s="203" t="s">
        <v>119</v>
      </c>
    </row>
    <row r="199" spans="1:65" s="15" customFormat="1">
      <c r="B199" s="202"/>
      <c r="D199" s="160" t="s">
        <v>126</v>
      </c>
      <c r="E199" s="203" t="s">
        <v>1</v>
      </c>
      <c r="F199" s="204" t="s">
        <v>663</v>
      </c>
      <c r="H199" s="203" t="s">
        <v>1</v>
      </c>
      <c r="I199" s="205"/>
      <c r="L199" s="202"/>
      <c r="M199" s="206"/>
      <c r="N199" s="207"/>
      <c r="O199" s="207"/>
      <c r="P199" s="207"/>
      <c r="Q199" s="207"/>
      <c r="R199" s="207"/>
      <c r="S199" s="207"/>
      <c r="T199" s="208"/>
      <c r="AT199" s="203" t="s">
        <v>126</v>
      </c>
      <c r="AU199" s="203" t="s">
        <v>124</v>
      </c>
      <c r="AV199" s="15" t="s">
        <v>81</v>
      </c>
      <c r="AW199" s="15" t="s">
        <v>30</v>
      </c>
      <c r="AX199" s="15" t="s">
        <v>73</v>
      </c>
      <c r="AY199" s="203" t="s">
        <v>119</v>
      </c>
    </row>
    <row r="200" spans="1:65" s="15" customFormat="1">
      <c r="B200" s="202"/>
      <c r="D200" s="160" t="s">
        <v>126</v>
      </c>
      <c r="E200" s="203" t="s">
        <v>1</v>
      </c>
      <c r="F200" s="204" t="s">
        <v>664</v>
      </c>
      <c r="H200" s="203" t="s">
        <v>1</v>
      </c>
      <c r="I200" s="205"/>
      <c r="L200" s="202"/>
      <c r="M200" s="206"/>
      <c r="N200" s="207"/>
      <c r="O200" s="207"/>
      <c r="P200" s="207"/>
      <c r="Q200" s="207"/>
      <c r="R200" s="207"/>
      <c r="S200" s="207"/>
      <c r="T200" s="208"/>
      <c r="AT200" s="203" t="s">
        <v>126</v>
      </c>
      <c r="AU200" s="203" t="s">
        <v>124</v>
      </c>
      <c r="AV200" s="15" t="s">
        <v>81</v>
      </c>
      <c r="AW200" s="15" t="s">
        <v>30</v>
      </c>
      <c r="AX200" s="15" t="s">
        <v>73</v>
      </c>
      <c r="AY200" s="203" t="s">
        <v>119</v>
      </c>
    </row>
    <row r="201" spans="1:65" s="12" customFormat="1">
      <c r="B201" s="159"/>
      <c r="D201" s="160" t="s">
        <v>126</v>
      </c>
      <c r="E201" s="161" t="s">
        <v>665</v>
      </c>
      <c r="F201" s="162" t="s">
        <v>666</v>
      </c>
      <c r="H201" s="163">
        <v>72</v>
      </c>
      <c r="I201" s="164"/>
      <c r="L201" s="159"/>
      <c r="M201" s="165"/>
      <c r="N201" s="166"/>
      <c r="O201" s="166"/>
      <c r="P201" s="166"/>
      <c r="Q201" s="166"/>
      <c r="R201" s="166"/>
      <c r="S201" s="166"/>
      <c r="T201" s="167"/>
      <c r="AT201" s="161" t="s">
        <v>126</v>
      </c>
      <c r="AU201" s="161" t="s">
        <v>124</v>
      </c>
      <c r="AV201" s="12" t="s">
        <v>124</v>
      </c>
      <c r="AW201" s="12" t="s">
        <v>30</v>
      </c>
      <c r="AX201" s="12" t="s">
        <v>81</v>
      </c>
      <c r="AY201" s="161" t="s">
        <v>119</v>
      </c>
    </row>
    <row r="202" spans="1:65" s="2" customFormat="1" ht="24.15" customHeight="1">
      <c r="A202" s="32"/>
      <c r="B202" s="144"/>
      <c r="C202" s="145" t="s">
        <v>346</v>
      </c>
      <c r="D202" s="145" t="s">
        <v>120</v>
      </c>
      <c r="E202" s="146" t="s">
        <v>667</v>
      </c>
      <c r="F202" s="147" t="s">
        <v>668</v>
      </c>
      <c r="G202" s="148" t="s">
        <v>218</v>
      </c>
      <c r="H202" s="149">
        <v>43.59</v>
      </c>
      <c r="I202" s="150"/>
      <c r="J202" s="151">
        <f>ROUND(I202*H202,2)</f>
        <v>0</v>
      </c>
      <c r="K202" s="152"/>
      <c r="L202" s="33"/>
      <c r="M202" s="153" t="s">
        <v>1</v>
      </c>
      <c r="N202" s="154" t="s">
        <v>39</v>
      </c>
      <c r="O202" s="61"/>
      <c r="P202" s="155">
        <f>O202*H202</f>
        <v>0</v>
      </c>
      <c r="Q202" s="155">
        <v>2.48787</v>
      </c>
      <c r="R202" s="155">
        <f>Q202*H202</f>
        <v>108.44625330000001</v>
      </c>
      <c r="S202" s="155">
        <v>0</v>
      </c>
      <c r="T202" s="156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57" t="s">
        <v>118</v>
      </c>
      <c r="AT202" s="157" t="s">
        <v>120</v>
      </c>
      <c r="AU202" s="157" t="s">
        <v>124</v>
      </c>
      <c r="AY202" s="17" t="s">
        <v>119</v>
      </c>
      <c r="BE202" s="158">
        <f>IF(N202="základná",J202,0)</f>
        <v>0</v>
      </c>
      <c r="BF202" s="158">
        <f>IF(N202="znížená",J202,0)</f>
        <v>0</v>
      </c>
      <c r="BG202" s="158">
        <f>IF(N202="zákl. prenesená",J202,0)</f>
        <v>0</v>
      </c>
      <c r="BH202" s="158">
        <f>IF(N202="zníž. prenesená",J202,0)</f>
        <v>0</v>
      </c>
      <c r="BI202" s="158">
        <f>IF(N202="nulová",J202,0)</f>
        <v>0</v>
      </c>
      <c r="BJ202" s="17" t="s">
        <v>124</v>
      </c>
      <c r="BK202" s="158">
        <f>ROUND(I202*H202,2)</f>
        <v>0</v>
      </c>
      <c r="BL202" s="17" t="s">
        <v>118</v>
      </c>
      <c r="BM202" s="157" t="s">
        <v>669</v>
      </c>
    </row>
    <row r="203" spans="1:65" s="12" customFormat="1">
      <c r="B203" s="159"/>
      <c r="D203" s="160" t="s">
        <v>126</v>
      </c>
      <c r="E203" s="161" t="s">
        <v>1</v>
      </c>
      <c r="F203" s="162" t="s">
        <v>670</v>
      </c>
      <c r="H203" s="163">
        <v>40.619999999999997</v>
      </c>
      <c r="I203" s="164"/>
      <c r="L203" s="159"/>
      <c r="M203" s="165"/>
      <c r="N203" s="166"/>
      <c r="O203" s="166"/>
      <c r="P203" s="166"/>
      <c r="Q203" s="166"/>
      <c r="R203" s="166"/>
      <c r="S203" s="166"/>
      <c r="T203" s="167"/>
      <c r="AT203" s="161" t="s">
        <v>126</v>
      </c>
      <c r="AU203" s="161" t="s">
        <v>124</v>
      </c>
      <c r="AV203" s="12" t="s">
        <v>124</v>
      </c>
      <c r="AW203" s="12" t="s">
        <v>30</v>
      </c>
      <c r="AX203" s="12" t="s">
        <v>73</v>
      </c>
      <c r="AY203" s="161" t="s">
        <v>119</v>
      </c>
    </row>
    <row r="204" spans="1:65" s="12" customFormat="1">
      <c r="B204" s="159"/>
      <c r="D204" s="160" t="s">
        <v>126</v>
      </c>
      <c r="E204" s="161" t="s">
        <v>1</v>
      </c>
      <c r="F204" s="162" t="s">
        <v>671</v>
      </c>
      <c r="H204" s="163">
        <v>2.97</v>
      </c>
      <c r="I204" s="164"/>
      <c r="L204" s="159"/>
      <c r="M204" s="165"/>
      <c r="N204" s="166"/>
      <c r="O204" s="166"/>
      <c r="P204" s="166"/>
      <c r="Q204" s="166"/>
      <c r="R204" s="166"/>
      <c r="S204" s="166"/>
      <c r="T204" s="167"/>
      <c r="AT204" s="161" t="s">
        <v>126</v>
      </c>
      <c r="AU204" s="161" t="s">
        <v>124</v>
      </c>
      <c r="AV204" s="12" t="s">
        <v>124</v>
      </c>
      <c r="AW204" s="12" t="s">
        <v>30</v>
      </c>
      <c r="AX204" s="12" t="s">
        <v>73</v>
      </c>
      <c r="AY204" s="161" t="s">
        <v>119</v>
      </c>
    </row>
    <row r="205" spans="1:65" s="14" customFormat="1">
      <c r="B205" s="194"/>
      <c r="D205" s="160" t="s">
        <v>126</v>
      </c>
      <c r="E205" s="195" t="s">
        <v>1</v>
      </c>
      <c r="F205" s="196" t="s">
        <v>592</v>
      </c>
      <c r="H205" s="197">
        <v>43.59</v>
      </c>
      <c r="I205" s="198"/>
      <c r="L205" s="194"/>
      <c r="M205" s="199"/>
      <c r="N205" s="200"/>
      <c r="O205" s="200"/>
      <c r="P205" s="200"/>
      <c r="Q205" s="200"/>
      <c r="R205" s="200"/>
      <c r="S205" s="200"/>
      <c r="T205" s="201"/>
      <c r="AT205" s="195" t="s">
        <v>126</v>
      </c>
      <c r="AU205" s="195" t="s">
        <v>124</v>
      </c>
      <c r="AV205" s="14" t="s">
        <v>118</v>
      </c>
      <c r="AW205" s="14" t="s">
        <v>30</v>
      </c>
      <c r="AX205" s="14" t="s">
        <v>81</v>
      </c>
      <c r="AY205" s="195" t="s">
        <v>119</v>
      </c>
    </row>
    <row r="206" spans="1:65" s="2" customFormat="1" ht="24.15" customHeight="1">
      <c r="A206" s="32"/>
      <c r="B206" s="144"/>
      <c r="C206" s="145" t="s">
        <v>350</v>
      </c>
      <c r="D206" s="145" t="s">
        <v>120</v>
      </c>
      <c r="E206" s="146" t="s">
        <v>672</v>
      </c>
      <c r="F206" s="147" t="s">
        <v>673</v>
      </c>
      <c r="G206" s="148" t="s">
        <v>218</v>
      </c>
      <c r="H206" s="149">
        <v>82.734999999999999</v>
      </c>
      <c r="I206" s="150"/>
      <c r="J206" s="151">
        <f>ROUND(I206*H206,2)</f>
        <v>0</v>
      </c>
      <c r="K206" s="152"/>
      <c r="L206" s="33"/>
      <c r="M206" s="153" t="s">
        <v>1</v>
      </c>
      <c r="N206" s="154" t="s">
        <v>39</v>
      </c>
      <c r="O206" s="61"/>
      <c r="P206" s="155">
        <f>O206*H206</f>
        <v>0</v>
      </c>
      <c r="Q206" s="155">
        <v>2.39141</v>
      </c>
      <c r="R206" s="155">
        <f>Q206*H206</f>
        <v>197.85330635</v>
      </c>
      <c r="S206" s="155">
        <v>0</v>
      </c>
      <c r="T206" s="156">
        <f>S206*H206</f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57" t="s">
        <v>118</v>
      </c>
      <c r="AT206" s="157" t="s">
        <v>120</v>
      </c>
      <c r="AU206" s="157" t="s">
        <v>124</v>
      </c>
      <c r="AY206" s="17" t="s">
        <v>119</v>
      </c>
      <c r="BE206" s="158">
        <f>IF(N206="základná",J206,0)</f>
        <v>0</v>
      </c>
      <c r="BF206" s="158">
        <f>IF(N206="znížená",J206,0)</f>
        <v>0</v>
      </c>
      <c r="BG206" s="158">
        <f>IF(N206="zákl. prenesená",J206,0)</f>
        <v>0</v>
      </c>
      <c r="BH206" s="158">
        <f>IF(N206="zníž. prenesená",J206,0)</f>
        <v>0</v>
      </c>
      <c r="BI206" s="158">
        <f>IF(N206="nulová",J206,0)</f>
        <v>0</v>
      </c>
      <c r="BJ206" s="17" t="s">
        <v>124</v>
      </c>
      <c r="BK206" s="158">
        <f>ROUND(I206*H206,2)</f>
        <v>0</v>
      </c>
      <c r="BL206" s="17" t="s">
        <v>118</v>
      </c>
      <c r="BM206" s="157" t="s">
        <v>674</v>
      </c>
    </row>
    <row r="207" spans="1:65" s="12" customFormat="1">
      <c r="B207" s="159"/>
      <c r="D207" s="160" t="s">
        <v>126</v>
      </c>
      <c r="E207" s="161" t="s">
        <v>1</v>
      </c>
      <c r="F207" s="162" t="s">
        <v>675</v>
      </c>
      <c r="H207" s="163">
        <v>82.734999999999999</v>
      </c>
      <c r="I207" s="164"/>
      <c r="L207" s="159"/>
      <c r="M207" s="165"/>
      <c r="N207" s="166"/>
      <c r="O207" s="166"/>
      <c r="P207" s="166"/>
      <c r="Q207" s="166"/>
      <c r="R207" s="166"/>
      <c r="S207" s="166"/>
      <c r="T207" s="167"/>
      <c r="AT207" s="161" t="s">
        <v>126</v>
      </c>
      <c r="AU207" s="161" t="s">
        <v>124</v>
      </c>
      <c r="AV207" s="12" t="s">
        <v>124</v>
      </c>
      <c r="AW207" s="12" t="s">
        <v>30</v>
      </c>
      <c r="AX207" s="12" t="s">
        <v>81</v>
      </c>
      <c r="AY207" s="161" t="s">
        <v>119</v>
      </c>
    </row>
    <row r="208" spans="1:65" s="2" customFormat="1" ht="24.15" customHeight="1">
      <c r="A208" s="32"/>
      <c r="B208" s="144"/>
      <c r="C208" s="145" t="s">
        <v>354</v>
      </c>
      <c r="D208" s="145" t="s">
        <v>120</v>
      </c>
      <c r="E208" s="146" t="s">
        <v>676</v>
      </c>
      <c r="F208" s="147" t="s">
        <v>677</v>
      </c>
      <c r="G208" s="148" t="s">
        <v>223</v>
      </c>
      <c r="H208" s="149">
        <v>205.316</v>
      </c>
      <c r="I208" s="150"/>
      <c r="J208" s="151">
        <f>ROUND(I208*H208,2)</f>
        <v>0</v>
      </c>
      <c r="K208" s="152"/>
      <c r="L208" s="33"/>
      <c r="M208" s="153" t="s">
        <v>1</v>
      </c>
      <c r="N208" s="154" t="s">
        <v>39</v>
      </c>
      <c r="O208" s="61"/>
      <c r="P208" s="155">
        <f>O208*H208</f>
        <v>0</v>
      </c>
      <c r="Q208" s="155">
        <v>6.8100000000000001E-3</v>
      </c>
      <c r="R208" s="155">
        <f>Q208*H208</f>
        <v>1.39820196</v>
      </c>
      <c r="S208" s="155">
        <v>0</v>
      </c>
      <c r="T208" s="156">
        <f>S208*H208</f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57" t="s">
        <v>118</v>
      </c>
      <c r="AT208" s="157" t="s">
        <v>120</v>
      </c>
      <c r="AU208" s="157" t="s">
        <v>124</v>
      </c>
      <c r="AY208" s="17" t="s">
        <v>119</v>
      </c>
      <c r="BE208" s="158">
        <f>IF(N208="základná",J208,0)</f>
        <v>0</v>
      </c>
      <c r="BF208" s="158">
        <f>IF(N208="znížená",J208,0)</f>
        <v>0</v>
      </c>
      <c r="BG208" s="158">
        <f>IF(N208="zákl. prenesená",J208,0)</f>
        <v>0</v>
      </c>
      <c r="BH208" s="158">
        <f>IF(N208="zníž. prenesená",J208,0)</f>
        <v>0</v>
      </c>
      <c r="BI208" s="158">
        <f>IF(N208="nulová",J208,0)</f>
        <v>0</v>
      </c>
      <c r="BJ208" s="17" t="s">
        <v>124</v>
      </c>
      <c r="BK208" s="158">
        <f>ROUND(I208*H208,2)</f>
        <v>0</v>
      </c>
      <c r="BL208" s="17" t="s">
        <v>118</v>
      </c>
      <c r="BM208" s="157" t="s">
        <v>678</v>
      </c>
    </row>
    <row r="209" spans="1:65" s="12" customFormat="1">
      <c r="B209" s="159"/>
      <c r="D209" s="160" t="s">
        <v>126</v>
      </c>
      <c r="E209" s="161" t="s">
        <v>679</v>
      </c>
      <c r="F209" s="162" t="s">
        <v>680</v>
      </c>
      <c r="H209" s="163">
        <v>86.415999999999997</v>
      </c>
      <c r="I209" s="164"/>
      <c r="L209" s="159"/>
      <c r="M209" s="165"/>
      <c r="N209" s="166"/>
      <c r="O209" s="166"/>
      <c r="P209" s="166"/>
      <c r="Q209" s="166"/>
      <c r="R209" s="166"/>
      <c r="S209" s="166"/>
      <c r="T209" s="167"/>
      <c r="AT209" s="161" t="s">
        <v>126</v>
      </c>
      <c r="AU209" s="161" t="s">
        <v>124</v>
      </c>
      <c r="AV209" s="12" t="s">
        <v>124</v>
      </c>
      <c r="AW209" s="12" t="s">
        <v>30</v>
      </c>
      <c r="AX209" s="12" t="s">
        <v>73</v>
      </c>
      <c r="AY209" s="161" t="s">
        <v>119</v>
      </c>
    </row>
    <row r="210" spans="1:65" s="12" customFormat="1">
      <c r="B210" s="159"/>
      <c r="D210" s="160" t="s">
        <v>126</v>
      </c>
      <c r="E210" s="161" t="s">
        <v>470</v>
      </c>
      <c r="F210" s="162" t="s">
        <v>681</v>
      </c>
      <c r="H210" s="163">
        <v>82.88</v>
      </c>
      <c r="I210" s="164"/>
      <c r="L210" s="159"/>
      <c r="M210" s="165"/>
      <c r="N210" s="166"/>
      <c r="O210" s="166"/>
      <c r="P210" s="166"/>
      <c r="Q210" s="166"/>
      <c r="R210" s="166"/>
      <c r="S210" s="166"/>
      <c r="T210" s="167"/>
      <c r="AT210" s="161" t="s">
        <v>126</v>
      </c>
      <c r="AU210" s="161" t="s">
        <v>124</v>
      </c>
      <c r="AV210" s="12" t="s">
        <v>124</v>
      </c>
      <c r="AW210" s="12" t="s">
        <v>30</v>
      </c>
      <c r="AX210" s="12" t="s">
        <v>73</v>
      </c>
      <c r="AY210" s="161" t="s">
        <v>119</v>
      </c>
    </row>
    <row r="211" spans="1:65" s="12" customFormat="1">
      <c r="B211" s="159"/>
      <c r="D211" s="160" t="s">
        <v>126</v>
      </c>
      <c r="E211" s="161" t="s">
        <v>507</v>
      </c>
      <c r="F211" s="162" t="s">
        <v>682</v>
      </c>
      <c r="H211" s="163">
        <v>10.8</v>
      </c>
      <c r="I211" s="164"/>
      <c r="L211" s="159"/>
      <c r="M211" s="165"/>
      <c r="N211" s="166"/>
      <c r="O211" s="166"/>
      <c r="P211" s="166"/>
      <c r="Q211" s="166"/>
      <c r="R211" s="166"/>
      <c r="S211" s="166"/>
      <c r="T211" s="167"/>
      <c r="AT211" s="161" t="s">
        <v>126</v>
      </c>
      <c r="AU211" s="161" t="s">
        <v>124</v>
      </c>
      <c r="AV211" s="12" t="s">
        <v>124</v>
      </c>
      <c r="AW211" s="12" t="s">
        <v>30</v>
      </c>
      <c r="AX211" s="12" t="s">
        <v>73</v>
      </c>
      <c r="AY211" s="161" t="s">
        <v>119</v>
      </c>
    </row>
    <row r="212" spans="1:65" s="12" customFormat="1">
      <c r="B212" s="159"/>
      <c r="D212" s="160" t="s">
        <v>126</v>
      </c>
      <c r="E212" s="161" t="s">
        <v>532</v>
      </c>
      <c r="F212" s="162" t="s">
        <v>683</v>
      </c>
      <c r="H212" s="163">
        <v>17.2</v>
      </c>
      <c r="I212" s="164"/>
      <c r="L212" s="159"/>
      <c r="M212" s="165"/>
      <c r="N212" s="166"/>
      <c r="O212" s="166"/>
      <c r="P212" s="166"/>
      <c r="Q212" s="166"/>
      <c r="R212" s="166"/>
      <c r="S212" s="166"/>
      <c r="T212" s="167"/>
      <c r="AT212" s="161" t="s">
        <v>126</v>
      </c>
      <c r="AU212" s="161" t="s">
        <v>124</v>
      </c>
      <c r="AV212" s="12" t="s">
        <v>124</v>
      </c>
      <c r="AW212" s="12" t="s">
        <v>30</v>
      </c>
      <c r="AX212" s="12" t="s">
        <v>73</v>
      </c>
      <c r="AY212" s="161" t="s">
        <v>119</v>
      </c>
    </row>
    <row r="213" spans="1:65" s="12" customFormat="1">
      <c r="B213" s="159"/>
      <c r="D213" s="160" t="s">
        <v>126</v>
      </c>
      <c r="E213" s="161" t="s">
        <v>546</v>
      </c>
      <c r="F213" s="162" t="s">
        <v>684</v>
      </c>
      <c r="H213" s="163">
        <v>6.3</v>
      </c>
      <c r="I213" s="164"/>
      <c r="L213" s="159"/>
      <c r="M213" s="165"/>
      <c r="N213" s="166"/>
      <c r="O213" s="166"/>
      <c r="P213" s="166"/>
      <c r="Q213" s="166"/>
      <c r="R213" s="166"/>
      <c r="S213" s="166"/>
      <c r="T213" s="167"/>
      <c r="AT213" s="161" t="s">
        <v>126</v>
      </c>
      <c r="AU213" s="161" t="s">
        <v>124</v>
      </c>
      <c r="AV213" s="12" t="s">
        <v>124</v>
      </c>
      <c r="AW213" s="12" t="s">
        <v>30</v>
      </c>
      <c r="AX213" s="12" t="s">
        <v>73</v>
      </c>
      <c r="AY213" s="161" t="s">
        <v>119</v>
      </c>
    </row>
    <row r="214" spans="1:65" s="12" customFormat="1">
      <c r="B214" s="159"/>
      <c r="D214" s="160" t="s">
        <v>126</v>
      </c>
      <c r="E214" s="161" t="s">
        <v>552</v>
      </c>
      <c r="F214" s="162" t="s">
        <v>685</v>
      </c>
      <c r="H214" s="163">
        <v>1.72</v>
      </c>
      <c r="I214" s="164"/>
      <c r="L214" s="159"/>
      <c r="M214" s="165"/>
      <c r="N214" s="166"/>
      <c r="O214" s="166"/>
      <c r="P214" s="166"/>
      <c r="Q214" s="166"/>
      <c r="R214" s="166"/>
      <c r="S214" s="166"/>
      <c r="T214" s="167"/>
      <c r="AT214" s="161" t="s">
        <v>126</v>
      </c>
      <c r="AU214" s="161" t="s">
        <v>124</v>
      </c>
      <c r="AV214" s="12" t="s">
        <v>124</v>
      </c>
      <c r="AW214" s="12" t="s">
        <v>30</v>
      </c>
      <c r="AX214" s="12" t="s">
        <v>73</v>
      </c>
      <c r="AY214" s="161" t="s">
        <v>119</v>
      </c>
    </row>
    <row r="215" spans="1:65" s="12" customFormat="1">
      <c r="B215" s="159"/>
      <c r="D215" s="160" t="s">
        <v>126</v>
      </c>
      <c r="E215" s="161" t="s">
        <v>686</v>
      </c>
      <c r="F215" s="162" t="s">
        <v>687</v>
      </c>
      <c r="H215" s="163">
        <v>205.316</v>
      </c>
      <c r="I215" s="164"/>
      <c r="L215" s="159"/>
      <c r="M215" s="165"/>
      <c r="N215" s="166"/>
      <c r="O215" s="166"/>
      <c r="P215" s="166"/>
      <c r="Q215" s="166"/>
      <c r="R215" s="166"/>
      <c r="S215" s="166"/>
      <c r="T215" s="167"/>
      <c r="AT215" s="161" t="s">
        <v>126</v>
      </c>
      <c r="AU215" s="161" t="s">
        <v>124</v>
      </c>
      <c r="AV215" s="12" t="s">
        <v>124</v>
      </c>
      <c r="AW215" s="12" t="s">
        <v>30</v>
      </c>
      <c r="AX215" s="12" t="s">
        <v>81</v>
      </c>
      <c r="AY215" s="161" t="s">
        <v>119</v>
      </c>
    </row>
    <row r="216" spans="1:65" s="2" customFormat="1" ht="24.15" customHeight="1">
      <c r="A216" s="32"/>
      <c r="B216" s="144"/>
      <c r="C216" s="145" t="s">
        <v>359</v>
      </c>
      <c r="D216" s="145" t="s">
        <v>120</v>
      </c>
      <c r="E216" s="146" t="s">
        <v>688</v>
      </c>
      <c r="F216" s="147" t="s">
        <v>689</v>
      </c>
      <c r="G216" s="148" t="s">
        <v>223</v>
      </c>
      <c r="H216" s="149">
        <v>205.316</v>
      </c>
      <c r="I216" s="150"/>
      <c r="J216" s="151">
        <f>ROUND(I216*H216,2)</f>
        <v>0</v>
      </c>
      <c r="K216" s="152"/>
      <c r="L216" s="33"/>
      <c r="M216" s="153" t="s">
        <v>1</v>
      </c>
      <c r="N216" s="154" t="s">
        <v>39</v>
      </c>
      <c r="O216" s="61"/>
      <c r="P216" s="155">
        <f>O216*H216</f>
        <v>0</v>
      </c>
      <c r="Q216" s="155">
        <v>0</v>
      </c>
      <c r="R216" s="155">
        <f>Q216*H216</f>
        <v>0</v>
      </c>
      <c r="S216" s="155">
        <v>0</v>
      </c>
      <c r="T216" s="156">
        <f>S216*H216</f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57" t="s">
        <v>118</v>
      </c>
      <c r="AT216" s="157" t="s">
        <v>120</v>
      </c>
      <c r="AU216" s="157" t="s">
        <v>124</v>
      </c>
      <c r="AY216" s="17" t="s">
        <v>119</v>
      </c>
      <c r="BE216" s="158">
        <f>IF(N216="základná",J216,0)</f>
        <v>0</v>
      </c>
      <c r="BF216" s="158">
        <f>IF(N216="znížená",J216,0)</f>
        <v>0</v>
      </c>
      <c r="BG216" s="158">
        <f>IF(N216="zákl. prenesená",J216,0)</f>
        <v>0</v>
      </c>
      <c r="BH216" s="158">
        <f>IF(N216="zníž. prenesená",J216,0)</f>
        <v>0</v>
      </c>
      <c r="BI216" s="158">
        <f>IF(N216="nulová",J216,0)</f>
        <v>0</v>
      </c>
      <c r="BJ216" s="17" t="s">
        <v>124</v>
      </c>
      <c r="BK216" s="158">
        <f>ROUND(I216*H216,2)</f>
        <v>0</v>
      </c>
      <c r="BL216" s="17" t="s">
        <v>118</v>
      </c>
      <c r="BM216" s="157" t="s">
        <v>690</v>
      </c>
    </row>
    <row r="217" spans="1:65" s="2" customFormat="1" ht="16.5" customHeight="1">
      <c r="A217" s="32"/>
      <c r="B217" s="144"/>
      <c r="C217" s="145" t="s">
        <v>368</v>
      </c>
      <c r="D217" s="145" t="s">
        <v>120</v>
      </c>
      <c r="E217" s="146" t="s">
        <v>691</v>
      </c>
      <c r="F217" s="147" t="s">
        <v>692</v>
      </c>
      <c r="G217" s="148" t="s">
        <v>440</v>
      </c>
      <c r="H217" s="149">
        <v>5.0460000000000003</v>
      </c>
      <c r="I217" s="150"/>
      <c r="J217" s="151">
        <f>ROUND(I217*H217,2)</f>
        <v>0</v>
      </c>
      <c r="K217" s="152"/>
      <c r="L217" s="33"/>
      <c r="M217" s="153" t="s">
        <v>1</v>
      </c>
      <c r="N217" s="154" t="s">
        <v>39</v>
      </c>
      <c r="O217" s="61"/>
      <c r="P217" s="155">
        <f>O217*H217</f>
        <v>0</v>
      </c>
      <c r="Q217" s="155">
        <v>1.01895</v>
      </c>
      <c r="R217" s="155">
        <f>Q217*H217</f>
        <v>5.1416217</v>
      </c>
      <c r="S217" s="155">
        <v>0</v>
      </c>
      <c r="T217" s="156">
        <f>S217*H217</f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57" t="s">
        <v>118</v>
      </c>
      <c r="AT217" s="157" t="s">
        <v>120</v>
      </c>
      <c r="AU217" s="157" t="s">
        <v>124</v>
      </c>
      <c r="AY217" s="17" t="s">
        <v>119</v>
      </c>
      <c r="BE217" s="158">
        <f>IF(N217="základná",J217,0)</f>
        <v>0</v>
      </c>
      <c r="BF217" s="158">
        <f>IF(N217="znížená",J217,0)</f>
        <v>0</v>
      </c>
      <c r="BG217" s="158">
        <f>IF(N217="zákl. prenesená",J217,0)</f>
        <v>0</v>
      </c>
      <c r="BH217" s="158">
        <f>IF(N217="zníž. prenesená",J217,0)</f>
        <v>0</v>
      </c>
      <c r="BI217" s="158">
        <f>IF(N217="nulová",J217,0)</f>
        <v>0</v>
      </c>
      <c r="BJ217" s="17" t="s">
        <v>124</v>
      </c>
      <c r="BK217" s="158">
        <f>ROUND(I217*H217,2)</f>
        <v>0</v>
      </c>
      <c r="BL217" s="17" t="s">
        <v>118</v>
      </c>
      <c r="BM217" s="157" t="s">
        <v>693</v>
      </c>
    </row>
    <row r="218" spans="1:65" s="12" customFormat="1" ht="30.6">
      <c r="B218" s="159"/>
      <c r="D218" s="160" t="s">
        <v>126</v>
      </c>
      <c r="E218" s="161" t="s">
        <v>1</v>
      </c>
      <c r="F218" s="162" t="s">
        <v>694</v>
      </c>
      <c r="H218" s="163">
        <v>5.0460000000000003</v>
      </c>
      <c r="I218" s="164"/>
      <c r="L218" s="159"/>
      <c r="M218" s="165"/>
      <c r="N218" s="166"/>
      <c r="O218" s="166"/>
      <c r="P218" s="166"/>
      <c r="Q218" s="166"/>
      <c r="R218" s="166"/>
      <c r="S218" s="166"/>
      <c r="T218" s="167"/>
      <c r="AT218" s="161" t="s">
        <v>126</v>
      </c>
      <c r="AU218" s="161" t="s">
        <v>124</v>
      </c>
      <c r="AV218" s="12" t="s">
        <v>124</v>
      </c>
      <c r="AW218" s="12" t="s">
        <v>30</v>
      </c>
      <c r="AX218" s="12" t="s">
        <v>73</v>
      </c>
      <c r="AY218" s="161" t="s">
        <v>119</v>
      </c>
    </row>
    <row r="219" spans="1:65" s="2" customFormat="1" ht="16.5" customHeight="1">
      <c r="A219" s="32"/>
      <c r="B219" s="144"/>
      <c r="C219" s="145" t="s">
        <v>377</v>
      </c>
      <c r="D219" s="145" t="s">
        <v>120</v>
      </c>
      <c r="E219" s="146" t="s">
        <v>695</v>
      </c>
      <c r="F219" s="147" t="s">
        <v>692</v>
      </c>
      <c r="G219" s="148" t="s">
        <v>440</v>
      </c>
      <c r="H219" s="149">
        <v>8.2200000000000006</v>
      </c>
      <c r="I219" s="150"/>
      <c r="J219" s="151">
        <f>ROUND(I219*H219,2)</f>
        <v>0</v>
      </c>
      <c r="K219" s="152"/>
      <c r="L219" s="33"/>
      <c r="M219" s="153" t="s">
        <v>1</v>
      </c>
      <c r="N219" s="154" t="s">
        <v>39</v>
      </c>
      <c r="O219" s="61"/>
      <c r="P219" s="155">
        <f>O219*H219</f>
        <v>0</v>
      </c>
      <c r="Q219" s="155">
        <v>1.01895</v>
      </c>
      <c r="R219" s="155">
        <f>Q219*H219</f>
        <v>8.375769</v>
      </c>
      <c r="S219" s="155">
        <v>0</v>
      </c>
      <c r="T219" s="156">
        <f>S219*H219</f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57" t="s">
        <v>118</v>
      </c>
      <c r="AT219" s="157" t="s">
        <v>120</v>
      </c>
      <c r="AU219" s="157" t="s">
        <v>124</v>
      </c>
      <c r="AY219" s="17" t="s">
        <v>119</v>
      </c>
      <c r="BE219" s="158">
        <f>IF(N219="základná",J219,0)</f>
        <v>0</v>
      </c>
      <c r="BF219" s="158">
        <f>IF(N219="znížená",J219,0)</f>
        <v>0</v>
      </c>
      <c r="BG219" s="158">
        <f>IF(N219="zákl. prenesená",J219,0)</f>
        <v>0</v>
      </c>
      <c r="BH219" s="158">
        <f>IF(N219="zníž. prenesená",J219,0)</f>
        <v>0</v>
      </c>
      <c r="BI219" s="158">
        <f>IF(N219="nulová",J219,0)</f>
        <v>0</v>
      </c>
      <c r="BJ219" s="17" t="s">
        <v>124</v>
      </c>
      <c r="BK219" s="158">
        <f>ROUND(I219*H219,2)</f>
        <v>0</v>
      </c>
      <c r="BL219" s="17" t="s">
        <v>118</v>
      </c>
      <c r="BM219" s="157" t="s">
        <v>696</v>
      </c>
    </row>
    <row r="220" spans="1:65" s="12" customFormat="1" ht="30.6">
      <c r="B220" s="159"/>
      <c r="D220" s="160" t="s">
        <v>126</v>
      </c>
      <c r="E220" s="161" t="s">
        <v>1</v>
      </c>
      <c r="F220" s="162" t="s">
        <v>697</v>
      </c>
      <c r="H220" s="163">
        <v>8.2200000000000006</v>
      </c>
      <c r="I220" s="164"/>
      <c r="L220" s="159"/>
      <c r="M220" s="165"/>
      <c r="N220" s="166"/>
      <c r="O220" s="166"/>
      <c r="P220" s="166"/>
      <c r="Q220" s="166"/>
      <c r="R220" s="166"/>
      <c r="S220" s="166"/>
      <c r="T220" s="167"/>
      <c r="AT220" s="161" t="s">
        <v>126</v>
      </c>
      <c r="AU220" s="161" t="s">
        <v>124</v>
      </c>
      <c r="AV220" s="12" t="s">
        <v>124</v>
      </c>
      <c r="AW220" s="12" t="s">
        <v>30</v>
      </c>
      <c r="AX220" s="12" t="s">
        <v>81</v>
      </c>
      <c r="AY220" s="161" t="s">
        <v>119</v>
      </c>
    </row>
    <row r="221" spans="1:65" s="2" customFormat="1" ht="24.15" customHeight="1">
      <c r="A221" s="32"/>
      <c r="B221" s="144"/>
      <c r="C221" s="145" t="s">
        <v>382</v>
      </c>
      <c r="D221" s="145" t="s">
        <v>120</v>
      </c>
      <c r="E221" s="146" t="s">
        <v>698</v>
      </c>
      <c r="F221" s="147" t="s">
        <v>699</v>
      </c>
      <c r="G221" s="148" t="s">
        <v>218</v>
      </c>
      <c r="H221" s="149">
        <v>30.48</v>
      </c>
      <c r="I221" s="150"/>
      <c r="J221" s="151">
        <f>ROUND(I221*H221,2)</f>
        <v>0</v>
      </c>
      <c r="K221" s="152"/>
      <c r="L221" s="33"/>
      <c r="M221" s="153" t="s">
        <v>1</v>
      </c>
      <c r="N221" s="154" t="s">
        <v>39</v>
      </c>
      <c r="O221" s="61"/>
      <c r="P221" s="155">
        <f>O221*H221</f>
        <v>0</v>
      </c>
      <c r="Q221" s="155">
        <v>2.2864499999999999</v>
      </c>
      <c r="R221" s="155">
        <f>Q221*H221</f>
        <v>69.690995999999998</v>
      </c>
      <c r="S221" s="155">
        <v>0</v>
      </c>
      <c r="T221" s="156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57" t="s">
        <v>118</v>
      </c>
      <c r="AT221" s="157" t="s">
        <v>120</v>
      </c>
      <c r="AU221" s="157" t="s">
        <v>124</v>
      </c>
      <c r="AY221" s="17" t="s">
        <v>119</v>
      </c>
      <c r="BE221" s="158">
        <f>IF(N221="základná",J221,0)</f>
        <v>0</v>
      </c>
      <c r="BF221" s="158">
        <f>IF(N221="znížená",J221,0)</f>
        <v>0</v>
      </c>
      <c r="BG221" s="158">
        <f>IF(N221="zákl. prenesená",J221,0)</f>
        <v>0</v>
      </c>
      <c r="BH221" s="158">
        <f>IF(N221="zníž. prenesená",J221,0)</f>
        <v>0</v>
      </c>
      <c r="BI221" s="158">
        <f>IF(N221="nulová",J221,0)</f>
        <v>0</v>
      </c>
      <c r="BJ221" s="17" t="s">
        <v>124</v>
      </c>
      <c r="BK221" s="158">
        <f>ROUND(I221*H221,2)</f>
        <v>0</v>
      </c>
      <c r="BL221" s="17" t="s">
        <v>118</v>
      </c>
      <c r="BM221" s="157" t="s">
        <v>700</v>
      </c>
    </row>
    <row r="222" spans="1:65" s="15" customFormat="1">
      <c r="B222" s="202"/>
      <c r="D222" s="160" t="s">
        <v>126</v>
      </c>
      <c r="E222" s="203" t="s">
        <v>1</v>
      </c>
      <c r="F222" s="204" t="s">
        <v>701</v>
      </c>
      <c r="H222" s="203" t="s">
        <v>1</v>
      </c>
      <c r="I222" s="205"/>
      <c r="L222" s="202"/>
      <c r="M222" s="206"/>
      <c r="N222" s="207"/>
      <c r="O222" s="207"/>
      <c r="P222" s="207"/>
      <c r="Q222" s="207"/>
      <c r="R222" s="207"/>
      <c r="S222" s="207"/>
      <c r="T222" s="208"/>
      <c r="AT222" s="203" t="s">
        <v>126</v>
      </c>
      <c r="AU222" s="203" t="s">
        <v>124</v>
      </c>
      <c r="AV222" s="15" t="s">
        <v>81</v>
      </c>
      <c r="AW222" s="15" t="s">
        <v>30</v>
      </c>
      <c r="AX222" s="15" t="s">
        <v>73</v>
      </c>
      <c r="AY222" s="203" t="s">
        <v>119</v>
      </c>
    </row>
    <row r="223" spans="1:65" s="15" customFormat="1">
      <c r="B223" s="202"/>
      <c r="D223" s="160" t="s">
        <v>126</v>
      </c>
      <c r="E223" s="203" t="s">
        <v>1</v>
      </c>
      <c r="F223" s="204" t="s">
        <v>702</v>
      </c>
      <c r="H223" s="203" t="s">
        <v>1</v>
      </c>
      <c r="I223" s="205"/>
      <c r="L223" s="202"/>
      <c r="M223" s="206"/>
      <c r="N223" s="207"/>
      <c r="O223" s="207"/>
      <c r="P223" s="207"/>
      <c r="Q223" s="207"/>
      <c r="R223" s="207"/>
      <c r="S223" s="207"/>
      <c r="T223" s="208"/>
      <c r="AT223" s="203" t="s">
        <v>126</v>
      </c>
      <c r="AU223" s="203" t="s">
        <v>124</v>
      </c>
      <c r="AV223" s="15" t="s">
        <v>81</v>
      </c>
      <c r="AW223" s="15" t="s">
        <v>30</v>
      </c>
      <c r="AX223" s="15" t="s">
        <v>73</v>
      </c>
      <c r="AY223" s="203" t="s">
        <v>119</v>
      </c>
    </row>
    <row r="224" spans="1:65" s="12" customFormat="1" ht="20.399999999999999">
      <c r="B224" s="159"/>
      <c r="D224" s="160" t="s">
        <v>126</v>
      </c>
      <c r="E224" s="161" t="s">
        <v>458</v>
      </c>
      <c r="F224" s="162" t="s">
        <v>703</v>
      </c>
      <c r="H224" s="163">
        <v>30.48</v>
      </c>
      <c r="I224" s="164"/>
      <c r="L224" s="159"/>
      <c r="M224" s="165"/>
      <c r="N224" s="166"/>
      <c r="O224" s="166"/>
      <c r="P224" s="166"/>
      <c r="Q224" s="166"/>
      <c r="R224" s="166"/>
      <c r="S224" s="166"/>
      <c r="T224" s="167"/>
      <c r="AT224" s="161" t="s">
        <v>126</v>
      </c>
      <c r="AU224" s="161" t="s">
        <v>124</v>
      </c>
      <c r="AV224" s="12" t="s">
        <v>124</v>
      </c>
      <c r="AW224" s="12" t="s">
        <v>30</v>
      </c>
      <c r="AX224" s="12" t="s">
        <v>73</v>
      </c>
      <c r="AY224" s="161" t="s">
        <v>119</v>
      </c>
    </row>
    <row r="225" spans="1:65" s="12" customFormat="1">
      <c r="B225" s="159"/>
      <c r="D225" s="160" t="s">
        <v>126</v>
      </c>
      <c r="E225" s="161" t="s">
        <v>704</v>
      </c>
      <c r="F225" s="162" t="s">
        <v>705</v>
      </c>
      <c r="H225" s="163">
        <v>30.48</v>
      </c>
      <c r="I225" s="164"/>
      <c r="L225" s="159"/>
      <c r="M225" s="165"/>
      <c r="N225" s="166"/>
      <c r="O225" s="166"/>
      <c r="P225" s="166"/>
      <c r="Q225" s="166"/>
      <c r="R225" s="166"/>
      <c r="S225" s="166"/>
      <c r="T225" s="167"/>
      <c r="AT225" s="161" t="s">
        <v>126</v>
      </c>
      <c r="AU225" s="161" t="s">
        <v>124</v>
      </c>
      <c r="AV225" s="12" t="s">
        <v>124</v>
      </c>
      <c r="AW225" s="12" t="s">
        <v>30</v>
      </c>
      <c r="AX225" s="12" t="s">
        <v>81</v>
      </c>
      <c r="AY225" s="161" t="s">
        <v>119</v>
      </c>
    </row>
    <row r="226" spans="1:65" s="2" customFormat="1" ht="24.15" customHeight="1">
      <c r="A226" s="32"/>
      <c r="B226" s="144"/>
      <c r="C226" s="145" t="s">
        <v>387</v>
      </c>
      <c r="D226" s="145" t="s">
        <v>120</v>
      </c>
      <c r="E226" s="146" t="s">
        <v>706</v>
      </c>
      <c r="F226" s="147" t="s">
        <v>707</v>
      </c>
      <c r="G226" s="148" t="s">
        <v>218</v>
      </c>
      <c r="H226" s="149">
        <v>9.2249999999999996</v>
      </c>
      <c r="I226" s="150"/>
      <c r="J226" s="151">
        <f>ROUND(I226*H226,2)</f>
        <v>0</v>
      </c>
      <c r="K226" s="152"/>
      <c r="L226" s="33"/>
      <c r="M226" s="153" t="s">
        <v>1</v>
      </c>
      <c r="N226" s="154" t="s">
        <v>39</v>
      </c>
      <c r="O226" s="61"/>
      <c r="P226" s="155">
        <f>O226*H226</f>
        <v>0</v>
      </c>
      <c r="Q226" s="155">
        <v>2.48787</v>
      </c>
      <c r="R226" s="155">
        <f>Q226*H226</f>
        <v>22.95060075</v>
      </c>
      <c r="S226" s="155">
        <v>0</v>
      </c>
      <c r="T226" s="156">
        <f>S226*H226</f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57" t="s">
        <v>118</v>
      </c>
      <c r="AT226" s="157" t="s">
        <v>120</v>
      </c>
      <c r="AU226" s="157" t="s">
        <v>124</v>
      </c>
      <c r="AY226" s="17" t="s">
        <v>119</v>
      </c>
      <c r="BE226" s="158">
        <f>IF(N226="základná",J226,0)</f>
        <v>0</v>
      </c>
      <c r="BF226" s="158">
        <f>IF(N226="znížená",J226,0)</f>
        <v>0</v>
      </c>
      <c r="BG226" s="158">
        <f>IF(N226="zákl. prenesená",J226,0)</f>
        <v>0</v>
      </c>
      <c r="BH226" s="158">
        <f>IF(N226="zníž. prenesená",J226,0)</f>
        <v>0</v>
      </c>
      <c r="BI226" s="158">
        <f>IF(N226="nulová",J226,0)</f>
        <v>0</v>
      </c>
      <c r="BJ226" s="17" t="s">
        <v>124</v>
      </c>
      <c r="BK226" s="158">
        <f>ROUND(I226*H226,2)</f>
        <v>0</v>
      </c>
      <c r="BL226" s="17" t="s">
        <v>118</v>
      </c>
      <c r="BM226" s="157" t="s">
        <v>708</v>
      </c>
    </row>
    <row r="227" spans="1:65" s="12" customFormat="1">
      <c r="B227" s="159"/>
      <c r="D227" s="160" t="s">
        <v>126</v>
      </c>
      <c r="E227" s="161" t="s">
        <v>1</v>
      </c>
      <c r="F227" s="162" t="s">
        <v>709</v>
      </c>
      <c r="H227" s="163">
        <v>9.2249999999999996</v>
      </c>
      <c r="I227" s="164"/>
      <c r="L227" s="159"/>
      <c r="M227" s="165"/>
      <c r="N227" s="166"/>
      <c r="O227" s="166"/>
      <c r="P227" s="166"/>
      <c r="Q227" s="166"/>
      <c r="R227" s="166"/>
      <c r="S227" s="166"/>
      <c r="T227" s="167"/>
      <c r="AT227" s="161" t="s">
        <v>126</v>
      </c>
      <c r="AU227" s="161" t="s">
        <v>124</v>
      </c>
      <c r="AV227" s="12" t="s">
        <v>124</v>
      </c>
      <c r="AW227" s="12" t="s">
        <v>30</v>
      </c>
      <c r="AX227" s="12" t="s">
        <v>81</v>
      </c>
      <c r="AY227" s="161" t="s">
        <v>119</v>
      </c>
    </row>
    <row r="228" spans="1:65" s="2" customFormat="1" ht="24.15" customHeight="1">
      <c r="A228" s="32"/>
      <c r="B228" s="144"/>
      <c r="C228" s="145" t="s">
        <v>395</v>
      </c>
      <c r="D228" s="145" t="s">
        <v>120</v>
      </c>
      <c r="E228" s="146" t="s">
        <v>710</v>
      </c>
      <c r="F228" s="147" t="s">
        <v>711</v>
      </c>
      <c r="G228" s="148" t="s">
        <v>223</v>
      </c>
      <c r="H228" s="149">
        <v>158.4</v>
      </c>
      <c r="I228" s="150"/>
      <c r="J228" s="151">
        <f>ROUND(I228*H228,2)</f>
        <v>0</v>
      </c>
      <c r="K228" s="152"/>
      <c r="L228" s="33"/>
      <c r="M228" s="153" t="s">
        <v>1</v>
      </c>
      <c r="N228" s="154" t="s">
        <v>39</v>
      </c>
      <c r="O228" s="61"/>
      <c r="P228" s="155">
        <f>O228*H228</f>
        <v>0</v>
      </c>
      <c r="Q228" s="155">
        <v>6.8100000000000001E-3</v>
      </c>
      <c r="R228" s="155">
        <f>Q228*H228</f>
        <v>1.0787040000000001</v>
      </c>
      <c r="S228" s="155">
        <v>0</v>
      </c>
      <c r="T228" s="156">
        <f>S228*H228</f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57" t="s">
        <v>118</v>
      </c>
      <c r="AT228" s="157" t="s">
        <v>120</v>
      </c>
      <c r="AU228" s="157" t="s">
        <v>124</v>
      </c>
      <c r="AY228" s="17" t="s">
        <v>119</v>
      </c>
      <c r="BE228" s="158">
        <f>IF(N228="základná",J228,0)</f>
        <v>0</v>
      </c>
      <c r="BF228" s="158">
        <f>IF(N228="znížená",J228,0)</f>
        <v>0</v>
      </c>
      <c r="BG228" s="158">
        <f>IF(N228="zákl. prenesená",J228,0)</f>
        <v>0</v>
      </c>
      <c r="BH228" s="158">
        <f>IF(N228="zníž. prenesená",J228,0)</f>
        <v>0</v>
      </c>
      <c r="BI228" s="158">
        <f>IF(N228="nulová",J228,0)</f>
        <v>0</v>
      </c>
      <c r="BJ228" s="17" t="s">
        <v>124</v>
      </c>
      <c r="BK228" s="158">
        <f>ROUND(I228*H228,2)</f>
        <v>0</v>
      </c>
      <c r="BL228" s="17" t="s">
        <v>118</v>
      </c>
      <c r="BM228" s="157" t="s">
        <v>712</v>
      </c>
    </row>
    <row r="229" spans="1:65" s="12" customFormat="1">
      <c r="B229" s="159"/>
      <c r="D229" s="160" t="s">
        <v>126</v>
      </c>
      <c r="E229" s="161" t="s">
        <v>431</v>
      </c>
      <c r="F229" s="162" t="s">
        <v>713</v>
      </c>
      <c r="H229" s="163">
        <v>19.649999999999999</v>
      </c>
      <c r="I229" s="164"/>
      <c r="L229" s="159"/>
      <c r="M229" s="165"/>
      <c r="N229" s="166"/>
      <c r="O229" s="166"/>
      <c r="P229" s="166"/>
      <c r="Q229" s="166"/>
      <c r="R229" s="166"/>
      <c r="S229" s="166"/>
      <c r="T229" s="167"/>
      <c r="AT229" s="161" t="s">
        <v>126</v>
      </c>
      <c r="AU229" s="161" t="s">
        <v>124</v>
      </c>
      <c r="AV229" s="12" t="s">
        <v>124</v>
      </c>
      <c r="AW229" s="12" t="s">
        <v>30</v>
      </c>
      <c r="AX229" s="12" t="s">
        <v>73</v>
      </c>
      <c r="AY229" s="161" t="s">
        <v>119</v>
      </c>
    </row>
    <row r="230" spans="1:65" s="12" customFormat="1" ht="20.399999999999999">
      <c r="B230" s="159"/>
      <c r="D230" s="160" t="s">
        <v>126</v>
      </c>
      <c r="E230" s="161" t="s">
        <v>433</v>
      </c>
      <c r="F230" s="162" t="s">
        <v>714</v>
      </c>
      <c r="H230" s="163">
        <v>138.75</v>
      </c>
      <c r="I230" s="164"/>
      <c r="L230" s="159"/>
      <c r="M230" s="165"/>
      <c r="N230" s="166"/>
      <c r="O230" s="166"/>
      <c r="P230" s="166"/>
      <c r="Q230" s="166"/>
      <c r="R230" s="166"/>
      <c r="S230" s="166"/>
      <c r="T230" s="167"/>
      <c r="AT230" s="161" t="s">
        <v>126</v>
      </c>
      <c r="AU230" s="161" t="s">
        <v>124</v>
      </c>
      <c r="AV230" s="12" t="s">
        <v>124</v>
      </c>
      <c r="AW230" s="12" t="s">
        <v>30</v>
      </c>
      <c r="AX230" s="12" t="s">
        <v>73</v>
      </c>
      <c r="AY230" s="161" t="s">
        <v>119</v>
      </c>
    </row>
    <row r="231" spans="1:65" s="12" customFormat="1">
      <c r="B231" s="159"/>
      <c r="D231" s="160" t="s">
        <v>126</v>
      </c>
      <c r="E231" s="161" t="s">
        <v>715</v>
      </c>
      <c r="F231" s="162" t="s">
        <v>716</v>
      </c>
      <c r="H231" s="163">
        <v>158.4</v>
      </c>
      <c r="I231" s="164"/>
      <c r="L231" s="159"/>
      <c r="M231" s="165"/>
      <c r="N231" s="166"/>
      <c r="O231" s="166"/>
      <c r="P231" s="166"/>
      <c r="Q231" s="166"/>
      <c r="R231" s="166"/>
      <c r="S231" s="166"/>
      <c r="T231" s="167"/>
      <c r="AT231" s="161" t="s">
        <v>126</v>
      </c>
      <c r="AU231" s="161" t="s">
        <v>124</v>
      </c>
      <c r="AV231" s="12" t="s">
        <v>124</v>
      </c>
      <c r="AW231" s="12" t="s">
        <v>30</v>
      </c>
      <c r="AX231" s="12" t="s">
        <v>81</v>
      </c>
      <c r="AY231" s="161" t="s">
        <v>119</v>
      </c>
    </row>
    <row r="232" spans="1:65" s="2" customFormat="1" ht="24.15" customHeight="1">
      <c r="A232" s="32"/>
      <c r="B232" s="144"/>
      <c r="C232" s="145" t="s">
        <v>400</v>
      </c>
      <c r="D232" s="145" t="s">
        <v>120</v>
      </c>
      <c r="E232" s="146" t="s">
        <v>717</v>
      </c>
      <c r="F232" s="147" t="s">
        <v>718</v>
      </c>
      <c r="G232" s="148" t="s">
        <v>223</v>
      </c>
      <c r="H232" s="149">
        <v>158.4</v>
      </c>
      <c r="I232" s="150"/>
      <c r="J232" s="151">
        <f>ROUND(I232*H232,2)</f>
        <v>0</v>
      </c>
      <c r="K232" s="152"/>
      <c r="L232" s="33"/>
      <c r="M232" s="153" t="s">
        <v>1</v>
      </c>
      <c r="N232" s="154" t="s">
        <v>39</v>
      </c>
      <c r="O232" s="61"/>
      <c r="P232" s="155">
        <f>O232*H232</f>
        <v>0</v>
      </c>
      <c r="Q232" s="155">
        <v>0</v>
      </c>
      <c r="R232" s="155">
        <f>Q232*H232</f>
        <v>0</v>
      </c>
      <c r="S232" s="155">
        <v>0</v>
      </c>
      <c r="T232" s="156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57" t="s">
        <v>118</v>
      </c>
      <c r="AT232" s="157" t="s">
        <v>120</v>
      </c>
      <c r="AU232" s="157" t="s">
        <v>124</v>
      </c>
      <c r="AY232" s="17" t="s">
        <v>119</v>
      </c>
      <c r="BE232" s="158">
        <f>IF(N232="základná",J232,0)</f>
        <v>0</v>
      </c>
      <c r="BF232" s="158">
        <f>IF(N232="znížená",J232,0)</f>
        <v>0</v>
      </c>
      <c r="BG232" s="158">
        <f>IF(N232="zákl. prenesená",J232,0)</f>
        <v>0</v>
      </c>
      <c r="BH232" s="158">
        <f>IF(N232="zníž. prenesená",J232,0)</f>
        <v>0</v>
      </c>
      <c r="BI232" s="158">
        <f>IF(N232="nulová",J232,0)</f>
        <v>0</v>
      </c>
      <c r="BJ232" s="17" t="s">
        <v>124</v>
      </c>
      <c r="BK232" s="158">
        <f>ROUND(I232*H232,2)</f>
        <v>0</v>
      </c>
      <c r="BL232" s="17" t="s">
        <v>118</v>
      </c>
      <c r="BM232" s="157" t="s">
        <v>719</v>
      </c>
    </row>
    <row r="233" spans="1:65" s="2" customFormat="1" ht="16.5" customHeight="1">
      <c r="A233" s="32"/>
      <c r="B233" s="144"/>
      <c r="C233" s="145" t="s">
        <v>404</v>
      </c>
      <c r="D233" s="145" t="s">
        <v>120</v>
      </c>
      <c r="E233" s="146" t="s">
        <v>720</v>
      </c>
      <c r="F233" s="147" t="s">
        <v>721</v>
      </c>
      <c r="G233" s="148" t="s">
        <v>440</v>
      </c>
      <c r="H233" s="149">
        <v>0.57899999999999996</v>
      </c>
      <c r="I233" s="150"/>
      <c r="J233" s="151">
        <f>ROUND(I233*H233,2)</f>
        <v>0</v>
      </c>
      <c r="K233" s="152"/>
      <c r="L233" s="33"/>
      <c r="M233" s="153" t="s">
        <v>1</v>
      </c>
      <c r="N233" s="154" t="s">
        <v>39</v>
      </c>
      <c r="O233" s="61"/>
      <c r="P233" s="155">
        <f>O233*H233</f>
        <v>0</v>
      </c>
      <c r="Q233" s="155">
        <v>1.01895</v>
      </c>
      <c r="R233" s="155">
        <f>Q233*H233</f>
        <v>0.58997204999999997</v>
      </c>
      <c r="S233" s="155">
        <v>0</v>
      </c>
      <c r="T233" s="156">
        <f>S233*H233</f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57" t="s">
        <v>118</v>
      </c>
      <c r="AT233" s="157" t="s">
        <v>120</v>
      </c>
      <c r="AU233" s="157" t="s">
        <v>124</v>
      </c>
      <c r="AY233" s="17" t="s">
        <v>119</v>
      </c>
      <c r="BE233" s="158">
        <f>IF(N233="základná",J233,0)</f>
        <v>0</v>
      </c>
      <c r="BF233" s="158">
        <f>IF(N233="znížená",J233,0)</f>
        <v>0</v>
      </c>
      <c r="BG233" s="158">
        <f>IF(N233="zákl. prenesená",J233,0)</f>
        <v>0</v>
      </c>
      <c r="BH233" s="158">
        <f>IF(N233="zníž. prenesená",J233,0)</f>
        <v>0</v>
      </c>
      <c r="BI233" s="158">
        <f>IF(N233="nulová",J233,0)</f>
        <v>0</v>
      </c>
      <c r="BJ233" s="17" t="s">
        <v>124</v>
      </c>
      <c r="BK233" s="158">
        <f>ROUND(I233*H233,2)</f>
        <v>0</v>
      </c>
      <c r="BL233" s="17" t="s">
        <v>118</v>
      </c>
      <c r="BM233" s="157" t="s">
        <v>722</v>
      </c>
    </row>
    <row r="234" spans="1:65" s="15" customFormat="1">
      <c r="B234" s="202"/>
      <c r="D234" s="160" t="s">
        <v>126</v>
      </c>
      <c r="E234" s="203" t="s">
        <v>1</v>
      </c>
      <c r="F234" s="204" t="s">
        <v>723</v>
      </c>
      <c r="H234" s="203" t="s">
        <v>1</v>
      </c>
      <c r="I234" s="205"/>
      <c r="L234" s="202"/>
      <c r="M234" s="206"/>
      <c r="N234" s="207"/>
      <c r="O234" s="207"/>
      <c r="P234" s="207"/>
      <c r="Q234" s="207"/>
      <c r="R234" s="207"/>
      <c r="S234" s="207"/>
      <c r="T234" s="208"/>
      <c r="AT234" s="203" t="s">
        <v>126</v>
      </c>
      <c r="AU234" s="203" t="s">
        <v>124</v>
      </c>
      <c r="AV234" s="15" t="s">
        <v>81</v>
      </c>
      <c r="AW234" s="15" t="s">
        <v>30</v>
      </c>
      <c r="AX234" s="15" t="s">
        <v>73</v>
      </c>
      <c r="AY234" s="203" t="s">
        <v>119</v>
      </c>
    </row>
    <row r="235" spans="1:65" s="15" customFormat="1">
      <c r="B235" s="202"/>
      <c r="D235" s="160" t="s">
        <v>126</v>
      </c>
      <c r="E235" s="203" t="s">
        <v>1</v>
      </c>
      <c r="F235" s="204" t="s">
        <v>724</v>
      </c>
      <c r="H235" s="203" t="s">
        <v>1</v>
      </c>
      <c r="I235" s="205"/>
      <c r="L235" s="202"/>
      <c r="M235" s="206"/>
      <c r="N235" s="207"/>
      <c r="O235" s="207"/>
      <c r="P235" s="207"/>
      <c r="Q235" s="207"/>
      <c r="R235" s="207"/>
      <c r="S235" s="207"/>
      <c r="T235" s="208"/>
      <c r="AT235" s="203" t="s">
        <v>126</v>
      </c>
      <c r="AU235" s="203" t="s">
        <v>124</v>
      </c>
      <c r="AV235" s="15" t="s">
        <v>81</v>
      </c>
      <c r="AW235" s="15" t="s">
        <v>30</v>
      </c>
      <c r="AX235" s="15" t="s">
        <v>73</v>
      </c>
      <c r="AY235" s="203" t="s">
        <v>119</v>
      </c>
    </row>
    <row r="236" spans="1:65" s="12" customFormat="1">
      <c r="B236" s="159"/>
      <c r="D236" s="160" t="s">
        <v>126</v>
      </c>
      <c r="E236" s="161" t="s">
        <v>450</v>
      </c>
      <c r="F236" s="162" t="s">
        <v>725</v>
      </c>
      <c r="H236" s="163">
        <v>2.8000000000000001E-2</v>
      </c>
      <c r="I236" s="164"/>
      <c r="L236" s="159"/>
      <c r="M236" s="165"/>
      <c r="N236" s="166"/>
      <c r="O236" s="166"/>
      <c r="P236" s="166"/>
      <c r="Q236" s="166"/>
      <c r="R236" s="166"/>
      <c r="S236" s="166"/>
      <c r="T236" s="167"/>
      <c r="AT236" s="161" t="s">
        <v>126</v>
      </c>
      <c r="AU236" s="161" t="s">
        <v>124</v>
      </c>
      <c r="AV236" s="12" t="s">
        <v>124</v>
      </c>
      <c r="AW236" s="12" t="s">
        <v>30</v>
      </c>
      <c r="AX236" s="12" t="s">
        <v>73</v>
      </c>
      <c r="AY236" s="161" t="s">
        <v>119</v>
      </c>
    </row>
    <row r="237" spans="1:65" s="12" customFormat="1">
      <c r="B237" s="159"/>
      <c r="D237" s="160" t="s">
        <v>126</v>
      </c>
      <c r="E237" s="161" t="s">
        <v>452</v>
      </c>
      <c r="F237" s="162" t="s">
        <v>726</v>
      </c>
      <c r="H237" s="163">
        <v>0.35799999999999998</v>
      </c>
      <c r="I237" s="164"/>
      <c r="L237" s="159"/>
      <c r="M237" s="165"/>
      <c r="N237" s="166"/>
      <c r="O237" s="166"/>
      <c r="P237" s="166"/>
      <c r="Q237" s="166"/>
      <c r="R237" s="166"/>
      <c r="S237" s="166"/>
      <c r="T237" s="167"/>
      <c r="AT237" s="161" t="s">
        <v>126</v>
      </c>
      <c r="AU237" s="161" t="s">
        <v>124</v>
      </c>
      <c r="AV237" s="12" t="s">
        <v>124</v>
      </c>
      <c r="AW237" s="12" t="s">
        <v>30</v>
      </c>
      <c r="AX237" s="12" t="s">
        <v>73</v>
      </c>
      <c r="AY237" s="161" t="s">
        <v>119</v>
      </c>
    </row>
    <row r="238" spans="1:65" s="12" customFormat="1">
      <c r="B238" s="159"/>
      <c r="D238" s="160" t="s">
        <v>126</v>
      </c>
      <c r="E238" s="161" t="s">
        <v>509</v>
      </c>
      <c r="F238" s="162" t="s">
        <v>727</v>
      </c>
      <c r="H238" s="163">
        <v>0.06</v>
      </c>
      <c r="I238" s="164"/>
      <c r="L238" s="159"/>
      <c r="M238" s="165"/>
      <c r="N238" s="166"/>
      <c r="O238" s="166"/>
      <c r="P238" s="166"/>
      <c r="Q238" s="166"/>
      <c r="R238" s="166"/>
      <c r="S238" s="166"/>
      <c r="T238" s="167"/>
      <c r="AT238" s="161" t="s">
        <v>126</v>
      </c>
      <c r="AU238" s="161" t="s">
        <v>124</v>
      </c>
      <c r="AV238" s="12" t="s">
        <v>124</v>
      </c>
      <c r="AW238" s="12" t="s">
        <v>30</v>
      </c>
      <c r="AX238" s="12" t="s">
        <v>73</v>
      </c>
      <c r="AY238" s="161" t="s">
        <v>119</v>
      </c>
    </row>
    <row r="239" spans="1:65" s="12" customFormat="1" ht="20.399999999999999">
      <c r="B239" s="159"/>
      <c r="D239" s="160" t="s">
        <v>126</v>
      </c>
      <c r="E239" s="161" t="s">
        <v>534</v>
      </c>
      <c r="F239" s="162" t="s">
        <v>728</v>
      </c>
      <c r="H239" s="163">
        <v>0.13300000000000001</v>
      </c>
      <c r="I239" s="164"/>
      <c r="L239" s="159"/>
      <c r="M239" s="165"/>
      <c r="N239" s="166"/>
      <c r="O239" s="166"/>
      <c r="P239" s="166"/>
      <c r="Q239" s="166"/>
      <c r="R239" s="166"/>
      <c r="S239" s="166"/>
      <c r="T239" s="167"/>
      <c r="AT239" s="161" t="s">
        <v>126</v>
      </c>
      <c r="AU239" s="161" t="s">
        <v>124</v>
      </c>
      <c r="AV239" s="12" t="s">
        <v>124</v>
      </c>
      <c r="AW239" s="12" t="s">
        <v>30</v>
      </c>
      <c r="AX239" s="12" t="s">
        <v>73</v>
      </c>
      <c r="AY239" s="161" t="s">
        <v>119</v>
      </c>
    </row>
    <row r="240" spans="1:65" s="12" customFormat="1">
      <c r="B240" s="159"/>
      <c r="D240" s="160" t="s">
        <v>126</v>
      </c>
      <c r="E240" s="161" t="s">
        <v>729</v>
      </c>
      <c r="F240" s="162" t="s">
        <v>730</v>
      </c>
      <c r="H240" s="163">
        <v>0.57899999999999996</v>
      </c>
      <c r="I240" s="164"/>
      <c r="L240" s="159"/>
      <c r="M240" s="165"/>
      <c r="N240" s="166"/>
      <c r="O240" s="166"/>
      <c r="P240" s="166"/>
      <c r="Q240" s="166"/>
      <c r="R240" s="166"/>
      <c r="S240" s="166"/>
      <c r="T240" s="167"/>
      <c r="AT240" s="161" t="s">
        <v>126</v>
      </c>
      <c r="AU240" s="161" t="s">
        <v>124</v>
      </c>
      <c r="AV240" s="12" t="s">
        <v>124</v>
      </c>
      <c r="AW240" s="12" t="s">
        <v>30</v>
      </c>
      <c r="AX240" s="12" t="s">
        <v>81</v>
      </c>
      <c r="AY240" s="161" t="s">
        <v>119</v>
      </c>
    </row>
    <row r="241" spans="1:65" s="2" customFormat="1" ht="37.950000000000003" customHeight="1">
      <c r="A241" s="32"/>
      <c r="B241" s="144"/>
      <c r="C241" s="180" t="s">
        <v>407</v>
      </c>
      <c r="D241" s="180" t="s">
        <v>235</v>
      </c>
      <c r="E241" s="181" t="s">
        <v>731</v>
      </c>
      <c r="F241" s="182" t="s">
        <v>732</v>
      </c>
      <c r="G241" s="183" t="s">
        <v>733</v>
      </c>
      <c r="H241" s="184">
        <v>0.19400000000000001</v>
      </c>
      <c r="I241" s="185"/>
      <c r="J241" s="186">
        <f>ROUND(I241*H241,2)</f>
        <v>0</v>
      </c>
      <c r="K241" s="187"/>
      <c r="L241" s="188"/>
      <c r="M241" s="189" t="s">
        <v>1</v>
      </c>
      <c r="N241" s="190" t="s">
        <v>39</v>
      </c>
      <c r="O241" s="61"/>
      <c r="P241" s="155">
        <f>O241*H241</f>
        <v>0</v>
      </c>
      <c r="Q241" s="155">
        <v>1</v>
      </c>
      <c r="R241" s="155">
        <f>Q241*H241</f>
        <v>0.19400000000000001</v>
      </c>
      <c r="S241" s="155">
        <v>0</v>
      </c>
      <c r="T241" s="156">
        <f>S241*H241</f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57" t="s">
        <v>160</v>
      </c>
      <c r="AT241" s="157" t="s">
        <v>235</v>
      </c>
      <c r="AU241" s="157" t="s">
        <v>124</v>
      </c>
      <c r="AY241" s="17" t="s">
        <v>119</v>
      </c>
      <c r="BE241" s="158">
        <f>IF(N241="základná",J241,0)</f>
        <v>0</v>
      </c>
      <c r="BF241" s="158">
        <f>IF(N241="znížená",J241,0)</f>
        <v>0</v>
      </c>
      <c r="BG241" s="158">
        <f>IF(N241="zákl. prenesená",J241,0)</f>
        <v>0</v>
      </c>
      <c r="BH241" s="158">
        <f>IF(N241="zníž. prenesená",J241,0)</f>
        <v>0</v>
      </c>
      <c r="BI241" s="158">
        <f>IF(N241="nulová",J241,0)</f>
        <v>0</v>
      </c>
      <c r="BJ241" s="17" t="s">
        <v>124</v>
      </c>
      <c r="BK241" s="158">
        <f>ROUND(I241*H241,2)</f>
        <v>0</v>
      </c>
      <c r="BL241" s="17" t="s">
        <v>118</v>
      </c>
      <c r="BM241" s="157" t="s">
        <v>734</v>
      </c>
    </row>
    <row r="242" spans="1:65" s="12" customFormat="1">
      <c r="B242" s="159"/>
      <c r="D242" s="160" t="s">
        <v>126</v>
      </c>
      <c r="E242" s="161" t="s">
        <v>735</v>
      </c>
      <c r="F242" s="162" t="s">
        <v>736</v>
      </c>
      <c r="H242" s="163">
        <v>0.19400000000000001</v>
      </c>
      <c r="I242" s="164"/>
      <c r="L242" s="159"/>
      <c r="M242" s="165"/>
      <c r="N242" s="166"/>
      <c r="O242" s="166"/>
      <c r="P242" s="166"/>
      <c r="Q242" s="166"/>
      <c r="R242" s="166"/>
      <c r="S242" s="166"/>
      <c r="T242" s="167"/>
      <c r="AT242" s="161" t="s">
        <v>126</v>
      </c>
      <c r="AU242" s="161" t="s">
        <v>124</v>
      </c>
      <c r="AV242" s="12" t="s">
        <v>124</v>
      </c>
      <c r="AW242" s="12" t="s">
        <v>30</v>
      </c>
      <c r="AX242" s="12" t="s">
        <v>73</v>
      </c>
      <c r="AY242" s="161" t="s">
        <v>119</v>
      </c>
    </row>
    <row r="243" spans="1:65" s="15" customFormat="1">
      <c r="B243" s="202"/>
      <c r="D243" s="160" t="s">
        <v>126</v>
      </c>
      <c r="E243" s="203" t="s">
        <v>1</v>
      </c>
      <c r="F243" s="204" t="s">
        <v>737</v>
      </c>
      <c r="H243" s="203" t="s">
        <v>1</v>
      </c>
      <c r="I243" s="205"/>
      <c r="L243" s="202"/>
      <c r="M243" s="206"/>
      <c r="N243" s="207"/>
      <c r="O243" s="207"/>
      <c r="P243" s="207"/>
      <c r="Q243" s="207"/>
      <c r="R243" s="207"/>
      <c r="S243" s="207"/>
      <c r="T243" s="208"/>
      <c r="AT243" s="203" t="s">
        <v>126</v>
      </c>
      <c r="AU243" s="203" t="s">
        <v>124</v>
      </c>
      <c r="AV243" s="15" t="s">
        <v>81</v>
      </c>
      <c r="AW243" s="15" t="s">
        <v>30</v>
      </c>
      <c r="AX243" s="15" t="s">
        <v>73</v>
      </c>
      <c r="AY243" s="203" t="s">
        <v>119</v>
      </c>
    </row>
    <row r="244" spans="1:65" s="12" customFormat="1">
      <c r="B244" s="159"/>
      <c r="D244" s="160" t="s">
        <v>126</v>
      </c>
      <c r="E244" s="161" t="s">
        <v>738</v>
      </c>
      <c r="F244" s="162" t="s">
        <v>739</v>
      </c>
      <c r="H244" s="163">
        <v>0.19400000000000001</v>
      </c>
      <c r="I244" s="164"/>
      <c r="L244" s="159"/>
      <c r="M244" s="165"/>
      <c r="N244" s="166"/>
      <c r="O244" s="166"/>
      <c r="P244" s="166"/>
      <c r="Q244" s="166"/>
      <c r="R244" s="166"/>
      <c r="S244" s="166"/>
      <c r="T244" s="167"/>
      <c r="AT244" s="161" t="s">
        <v>126</v>
      </c>
      <c r="AU244" s="161" t="s">
        <v>124</v>
      </c>
      <c r="AV244" s="12" t="s">
        <v>124</v>
      </c>
      <c r="AW244" s="12" t="s">
        <v>30</v>
      </c>
      <c r="AX244" s="12" t="s">
        <v>81</v>
      </c>
      <c r="AY244" s="161" t="s">
        <v>119</v>
      </c>
    </row>
    <row r="245" spans="1:65" s="2" customFormat="1" ht="16.5" customHeight="1">
      <c r="A245" s="32"/>
      <c r="B245" s="144"/>
      <c r="C245" s="145" t="s">
        <v>412</v>
      </c>
      <c r="D245" s="145" t="s">
        <v>120</v>
      </c>
      <c r="E245" s="146" t="s">
        <v>740</v>
      </c>
      <c r="F245" s="147" t="s">
        <v>721</v>
      </c>
      <c r="G245" s="148" t="s">
        <v>440</v>
      </c>
      <c r="H245" s="149">
        <v>0.59799999999999998</v>
      </c>
      <c r="I245" s="150"/>
      <c r="J245" s="151">
        <f>ROUND(I245*H245,2)</f>
        <v>0</v>
      </c>
      <c r="K245" s="152"/>
      <c r="L245" s="33"/>
      <c r="M245" s="153" t="s">
        <v>1</v>
      </c>
      <c r="N245" s="154" t="s">
        <v>39</v>
      </c>
      <c r="O245" s="61"/>
      <c r="P245" s="155">
        <f>O245*H245</f>
        <v>0</v>
      </c>
      <c r="Q245" s="155">
        <v>1.01895</v>
      </c>
      <c r="R245" s="155">
        <f>Q245*H245</f>
        <v>0.60933210000000004</v>
      </c>
      <c r="S245" s="155">
        <v>0</v>
      </c>
      <c r="T245" s="156">
        <f>S245*H245</f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57" t="s">
        <v>118</v>
      </c>
      <c r="AT245" s="157" t="s">
        <v>120</v>
      </c>
      <c r="AU245" s="157" t="s">
        <v>124</v>
      </c>
      <c r="AY245" s="17" t="s">
        <v>119</v>
      </c>
      <c r="BE245" s="158">
        <f>IF(N245="základná",J245,0)</f>
        <v>0</v>
      </c>
      <c r="BF245" s="158">
        <f>IF(N245="znížená",J245,0)</f>
        <v>0</v>
      </c>
      <c r="BG245" s="158">
        <f>IF(N245="zákl. prenesená",J245,0)</f>
        <v>0</v>
      </c>
      <c r="BH245" s="158">
        <f>IF(N245="zníž. prenesená",J245,0)</f>
        <v>0</v>
      </c>
      <c r="BI245" s="158">
        <f>IF(N245="nulová",J245,0)</f>
        <v>0</v>
      </c>
      <c r="BJ245" s="17" t="s">
        <v>124</v>
      </c>
      <c r="BK245" s="158">
        <f>ROUND(I245*H245,2)</f>
        <v>0</v>
      </c>
      <c r="BL245" s="17" t="s">
        <v>118</v>
      </c>
      <c r="BM245" s="157" t="s">
        <v>741</v>
      </c>
    </row>
    <row r="246" spans="1:65" s="12" customFormat="1">
      <c r="B246" s="159"/>
      <c r="D246" s="160" t="s">
        <v>126</v>
      </c>
      <c r="E246" s="161" t="s">
        <v>742</v>
      </c>
      <c r="F246" s="162" t="s">
        <v>743</v>
      </c>
      <c r="H246" s="163">
        <v>2.9000000000000001E-2</v>
      </c>
      <c r="I246" s="164"/>
      <c r="L246" s="159"/>
      <c r="M246" s="165"/>
      <c r="N246" s="166"/>
      <c r="O246" s="166"/>
      <c r="P246" s="166"/>
      <c r="Q246" s="166"/>
      <c r="R246" s="166"/>
      <c r="S246" s="166"/>
      <c r="T246" s="167"/>
      <c r="AT246" s="161" t="s">
        <v>126</v>
      </c>
      <c r="AU246" s="161" t="s">
        <v>124</v>
      </c>
      <c r="AV246" s="12" t="s">
        <v>124</v>
      </c>
      <c r="AW246" s="12" t="s">
        <v>30</v>
      </c>
      <c r="AX246" s="12" t="s">
        <v>73</v>
      </c>
      <c r="AY246" s="161" t="s">
        <v>119</v>
      </c>
    </row>
    <row r="247" spans="1:65" s="15" customFormat="1">
      <c r="B247" s="202"/>
      <c r="D247" s="160" t="s">
        <v>126</v>
      </c>
      <c r="E247" s="203" t="s">
        <v>1</v>
      </c>
      <c r="F247" s="204" t="s">
        <v>744</v>
      </c>
      <c r="H247" s="203" t="s">
        <v>1</v>
      </c>
      <c r="I247" s="205"/>
      <c r="L247" s="202"/>
      <c r="M247" s="206"/>
      <c r="N247" s="207"/>
      <c r="O247" s="207"/>
      <c r="P247" s="207"/>
      <c r="Q247" s="207"/>
      <c r="R247" s="207"/>
      <c r="S247" s="207"/>
      <c r="T247" s="208"/>
      <c r="AT247" s="203" t="s">
        <v>126</v>
      </c>
      <c r="AU247" s="203" t="s">
        <v>124</v>
      </c>
      <c r="AV247" s="15" t="s">
        <v>81</v>
      </c>
      <c r="AW247" s="15" t="s">
        <v>30</v>
      </c>
      <c r="AX247" s="15" t="s">
        <v>73</v>
      </c>
      <c r="AY247" s="203" t="s">
        <v>119</v>
      </c>
    </row>
    <row r="248" spans="1:65" s="12" customFormat="1">
      <c r="B248" s="159"/>
      <c r="D248" s="160" t="s">
        <v>126</v>
      </c>
      <c r="E248" s="161" t="s">
        <v>475</v>
      </c>
      <c r="F248" s="162" t="s">
        <v>745</v>
      </c>
      <c r="H248" s="163">
        <v>0.49</v>
      </c>
      <c r="I248" s="164"/>
      <c r="L248" s="159"/>
      <c r="M248" s="165"/>
      <c r="N248" s="166"/>
      <c r="O248" s="166"/>
      <c r="P248" s="166"/>
      <c r="Q248" s="166"/>
      <c r="R248" s="166"/>
      <c r="S248" s="166"/>
      <c r="T248" s="167"/>
      <c r="AT248" s="161" t="s">
        <v>126</v>
      </c>
      <c r="AU248" s="161" t="s">
        <v>124</v>
      </c>
      <c r="AV248" s="12" t="s">
        <v>124</v>
      </c>
      <c r="AW248" s="12" t="s">
        <v>30</v>
      </c>
      <c r="AX248" s="12" t="s">
        <v>73</v>
      </c>
      <c r="AY248" s="161" t="s">
        <v>119</v>
      </c>
    </row>
    <row r="249" spans="1:65" s="12" customFormat="1">
      <c r="B249" s="159"/>
      <c r="D249" s="160" t="s">
        <v>126</v>
      </c>
      <c r="E249" s="161" t="s">
        <v>511</v>
      </c>
      <c r="F249" s="162" t="s">
        <v>746</v>
      </c>
      <c r="H249" s="163">
        <v>7.9000000000000001E-2</v>
      </c>
      <c r="I249" s="164"/>
      <c r="L249" s="159"/>
      <c r="M249" s="165"/>
      <c r="N249" s="166"/>
      <c r="O249" s="166"/>
      <c r="P249" s="166"/>
      <c r="Q249" s="166"/>
      <c r="R249" s="166"/>
      <c r="S249" s="166"/>
      <c r="T249" s="167"/>
      <c r="AT249" s="161" t="s">
        <v>126</v>
      </c>
      <c r="AU249" s="161" t="s">
        <v>124</v>
      </c>
      <c r="AV249" s="12" t="s">
        <v>124</v>
      </c>
      <c r="AW249" s="12" t="s">
        <v>30</v>
      </c>
      <c r="AX249" s="12" t="s">
        <v>73</v>
      </c>
      <c r="AY249" s="161" t="s">
        <v>119</v>
      </c>
    </row>
    <row r="250" spans="1:65" s="12" customFormat="1">
      <c r="B250" s="159"/>
      <c r="D250" s="160" t="s">
        <v>126</v>
      </c>
      <c r="E250" s="161" t="s">
        <v>747</v>
      </c>
      <c r="F250" s="162" t="s">
        <v>748</v>
      </c>
      <c r="H250" s="163">
        <v>0.59799999999999998</v>
      </c>
      <c r="I250" s="164"/>
      <c r="L250" s="159"/>
      <c r="M250" s="165"/>
      <c r="N250" s="166"/>
      <c r="O250" s="166"/>
      <c r="P250" s="166"/>
      <c r="Q250" s="166"/>
      <c r="R250" s="166"/>
      <c r="S250" s="166"/>
      <c r="T250" s="167"/>
      <c r="AT250" s="161" t="s">
        <v>126</v>
      </c>
      <c r="AU250" s="161" t="s">
        <v>124</v>
      </c>
      <c r="AV250" s="12" t="s">
        <v>124</v>
      </c>
      <c r="AW250" s="12" t="s">
        <v>30</v>
      </c>
      <c r="AX250" s="12" t="s">
        <v>81</v>
      </c>
      <c r="AY250" s="161" t="s">
        <v>119</v>
      </c>
    </row>
    <row r="251" spans="1:65" s="2" customFormat="1" ht="33" customHeight="1">
      <c r="A251" s="32"/>
      <c r="B251" s="144"/>
      <c r="C251" s="145" t="s">
        <v>416</v>
      </c>
      <c r="D251" s="145" t="s">
        <v>120</v>
      </c>
      <c r="E251" s="146" t="s">
        <v>749</v>
      </c>
      <c r="F251" s="147" t="s">
        <v>750</v>
      </c>
      <c r="G251" s="148" t="s">
        <v>272</v>
      </c>
      <c r="H251" s="149">
        <v>797</v>
      </c>
      <c r="I251" s="150"/>
      <c r="J251" s="151">
        <f>ROUND(I251*H251,2)</f>
        <v>0</v>
      </c>
      <c r="K251" s="152"/>
      <c r="L251" s="33"/>
      <c r="M251" s="153" t="s">
        <v>1</v>
      </c>
      <c r="N251" s="154" t="s">
        <v>39</v>
      </c>
      <c r="O251" s="61"/>
      <c r="P251" s="155">
        <f>O251*H251</f>
        <v>0</v>
      </c>
      <c r="Q251" s="155">
        <v>0</v>
      </c>
      <c r="R251" s="155">
        <f>Q251*H251</f>
        <v>0</v>
      </c>
      <c r="S251" s="155">
        <v>0</v>
      </c>
      <c r="T251" s="156">
        <f>S251*H251</f>
        <v>0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57" t="s">
        <v>118</v>
      </c>
      <c r="AT251" s="157" t="s">
        <v>120</v>
      </c>
      <c r="AU251" s="157" t="s">
        <v>124</v>
      </c>
      <c r="AY251" s="17" t="s">
        <v>119</v>
      </c>
      <c r="BE251" s="158">
        <f>IF(N251="základná",J251,0)</f>
        <v>0</v>
      </c>
      <c r="BF251" s="158">
        <f>IF(N251="znížená",J251,0)</f>
        <v>0</v>
      </c>
      <c r="BG251" s="158">
        <f>IF(N251="zákl. prenesená",J251,0)</f>
        <v>0</v>
      </c>
      <c r="BH251" s="158">
        <f>IF(N251="zníž. prenesená",J251,0)</f>
        <v>0</v>
      </c>
      <c r="BI251" s="158">
        <f>IF(N251="nulová",J251,0)</f>
        <v>0</v>
      </c>
      <c r="BJ251" s="17" t="s">
        <v>124</v>
      </c>
      <c r="BK251" s="158">
        <f>ROUND(I251*H251,2)</f>
        <v>0</v>
      </c>
      <c r="BL251" s="17" t="s">
        <v>118</v>
      </c>
      <c r="BM251" s="157" t="s">
        <v>751</v>
      </c>
    </row>
    <row r="252" spans="1:65" s="12" customFormat="1">
      <c r="B252" s="159"/>
      <c r="D252" s="160" t="s">
        <v>126</v>
      </c>
      <c r="E252" s="161" t="s">
        <v>1</v>
      </c>
      <c r="F252" s="162" t="s">
        <v>644</v>
      </c>
      <c r="H252" s="163">
        <v>797</v>
      </c>
      <c r="I252" s="164"/>
      <c r="L252" s="159"/>
      <c r="M252" s="165"/>
      <c r="N252" s="166"/>
      <c r="O252" s="166"/>
      <c r="P252" s="166"/>
      <c r="Q252" s="166"/>
      <c r="R252" s="166"/>
      <c r="S252" s="166"/>
      <c r="T252" s="167"/>
      <c r="AT252" s="161" t="s">
        <v>126</v>
      </c>
      <c r="AU252" s="161" t="s">
        <v>124</v>
      </c>
      <c r="AV252" s="12" t="s">
        <v>124</v>
      </c>
      <c r="AW252" s="12" t="s">
        <v>30</v>
      </c>
      <c r="AX252" s="12" t="s">
        <v>81</v>
      </c>
      <c r="AY252" s="161" t="s">
        <v>119</v>
      </c>
    </row>
    <row r="253" spans="1:65" s="2" customFormat="1" ht="33" customHeight="1">
      <c r="A253" s="32"/>
      <c r="B253" s="144"/>
      <c r="C253" s="180" t="s">
        <v>421</v>
      </c>
      <c r="D253" s="180" t="s">
        <v>235</v>
      </c>
      <c r="E253" s="181" t="s">
        <v>752</v>
      </c>
      <c r="F253" s="182" t="s">
        <v>753</v>
      </c>
      <c r="G253" s="183" t="s">
        <v>754</v>
      </c>
      <c r="H253" s="184">
        <v>14.346</v>
      </c>
      <c r="I253" s="185"/>
      <c r="J253" s="186">
        <f>ROUND(I253*H253,2)</f>
        <v>0</v>
      </c>
      <c r="K253" s="187"/>
      <c r="L253" s="188"/>
      <c r="M253" s="189" t="s">
        <v>1</v>
      </c>
      <c r="N253" s="190" t="s">
        <v>39</v>
      </c>
      <c r="O253" s="61"/>
      <c r="P253" s="155">
        <f>O253*H253</f>
        <v>0</v>
      </c>
      <c r="Q253" s="155">
        <v>1.4930000000000001</v>
      </c>
      <c r="R253" s="155">
        <f>Q253*H253</f>
        <v>21.418578</v>
      </c>
      <c r="S253" s="155">
        <v>0</v>
      </c>
      <c r="T253" s="156">
        <f>S253*H253</f>
        <v>0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57" t="s">
        <v>160</v>
      </c>
      <c r="AT253" s="157" t="s">
        <v>235</v>
      </c>
      <c r="AU253" s="157" t="s">
        <v>124</v>
      </c>
      <c r="AY253" s="17" t="s">
        <v>119</v>
      </c>
      <c r="BE253" s="158">
        <f>IF(N253="základná",J253,0)</f>
        <v>0</v>
      </c>
      <c r="BF253" s="158">
        <f>IF(N253="znížená",J253,0)</f>
        <v>0</v>
      </c>
      <c r="BG253" s="158">
        <f>IF(N253="zákl. prenesená",J253,0)</f>
        <v>0</v>
      </c>
      <c r="BH253" s="158">
        <f>IF(N253="zníž. prenesená",J253,0)</f>
        <v>0</v>
      </c>
      <c r="BI253" s="158">
        <f>IF(N253="nulová",J253,0)</f>
        <v>0</v>
      </c>
      <c r="BJ253" s="17" t="s">
        <v>124</v>
      </c>
      <c r="BK253" s="158">
        <f>ROUND(I253*H253,2)</f>
        <v>0</v>
      </c>
      <c r="BL253" s="17" t="s">
        <v>118</v>
      </c>
      <c r="BM253" s="157" t="s">
        <v>755</v>
      </c>
    </row>
    <row r="254" spans="1:65" s="12" customFormat="1">
      <c r="B254" s="159"/>
      <c r="D254" s="160" t="s">
        <v>126</v>
      </c>
      <c r="E254" s="161" t="s">
        <v>756</v>
      </c>
      <c r="F254" s="162" t="s">
        <v>757</v>
      </c>
      <c r="H254" s="163">
        <v>14.346</v>
      </c>
      <c r="I254" s="164"/>
      <c r="L254" s="159"/>
      <c r="M254" s="165"/>
      <c r="N254" s="166"/>
      <c r="O254" s="166"/>
      <c r="P254" s="166"/>
      <c r="Q254" s="166"/>
      <c r="R254" s="166"/>
      <c r="S254" s="166"/>
      <c r="T254" s="167"/>
      <c r="AT254" s="161" t="s">
        <v>126</v>
      </c>
      <c r="AU254" s="161" t="s">
        <v>124</v>
      </c>
      <c r="AV254" s="12" t="s">
        <v>124</v>
      </c>
      <c r="AW254" s="12" t="s">
        <v>30</v>
      </c>
      <c r="AX254" s="12" t="s">
        <v>73</v>
      </c>
      <c r="AY254" s="161" t="s">
        <v>119</v>
      </c>
    </row>
    <row r="255" spans="1:65" s="12" customFormat="1">
      <c r="B255" s="159"/>
      <c r="D255" s="160" t="s">
        <v>126</v>
      </c>
      <c r="E255" s="161" t="s">
        <v>758</v>
      </c>
      <c r="F255" s="162" t="s">
        <v>759</v>
      </c>
      <c r="H255" s="163">
        <v>14.346</v>
      </c>
      <c r="I255" s="164"/>
      <c r="L255" s="159"/>
      <c r="M255" s="165"/>
      <c r="N255" s="166"/>
      <c r="O255" s="166"/>
      <c r="P255" s="166"/>
      <c r="Q255" s="166"/>
      <c r="R255" s="166"/>
      <c r="S255" s="166"/>
      <c r="T255" s="167"/>
      <c r="AT255" s="161" t="s">
        <v>126</v>
      </c>
      <c r="AU255" s="161" t="s">
        <v>124</v>
      </c>
      <c r="AV255" s="12" t="s">
        <v>124</v>
      </c>
      <c r="AW255" s="12" t="s">
        <v>30</v>
      </c>
      <c r="AX255" s="12" t="s">
        <v>81</v>
      </c>
      <c r="AY255" s="161" t="s">
        <v>119</v>
      </c>
    </row>
    <row r="256" spans="1:65" s="2" customFormat="1" ht="33" customHeight="1">
      <c r="A256" s="32"/>
      <c r="B256" s="144"/>
      <c r="C256" s="145" t="s">
        <v>427</v>
      </c>
      <c r="D256" s="145" t="s">
        <v>120</v>
      </c>
      <c r="E256" s="146" t="s">
        <v>760</v>
      </c>
      <c r="F256" s="147" t="s">
        <v>761</v>
      </c>
      <c r="G256" s="148" t="s">
        <v>272</v>
      </c>
      <c r="H256" s="149">
        <v>72</v>
      </c>
      <c r="I256" s="150"/>
      <c r="J256" s="151">
        <f>ROUND(I256*H256,2)</f>
        <v>0</v>
      </c>
      <c r="K256" s="152"/>
      <c r="L256" s="33"/>
      <c r="M256" s="153" t="s">
        <v>1</v>
      </c>
      <c r="N256" s="154" t="s">
        <v>39</v>
      </c>
      <c r="O256" s="61"/>
      <c r="P256" s="155">
        <f>O256*H256</f>
        <v>0</v>
      </c>
      <c r="Q256" s="155">
        <v>4.0000000000000003E-5</v>
      </c>
      <c r="R256" s="155">
        <f>Q256*H256</f>
        <v>2.8800000000000002E-3</v>
      </c>
      <c r="S256" s="155">
        <v>0</v>
      </c>
      <c r="T256" s="156">
        <f>S256*H256</f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57" t="s">
        <v>118</v>
      </c>
      <c r="AT256" s="157" t="s">
        <v>120</v>
      </c>
      <c r="AU256" s="157" t="s">
        <v>124</v>
      </c>
      <c r="AY256" s="17" t="s">
        <v>119</v>
      </c>
      <c r="BE256" s="158">
        <f>IF(N256="základná",J256,0)</f>
        <v>0</v>
      </c>
      <c r="BF256" s="158">
        <f>IF(N256="znížená",J256,0)</f>
        <v>0</v>
      </c>
      <c r="BG256" s="158">
        <f>IF(N256="zákl. prenesená",J256,0)</f>
        <v>0</v>
      </c>
      <c r="BH256" s="158">
        <f>IF(N256="zníž. prenesená",J256,0)</f>
        <v>0</v>
      </c>
      <c r="BI256" s="158">
        <f>IF(N256="nulová",J256,0)</f>
        <v>0</v>
      </c>
      <c r="BJ256" s="17" t="s">
        <v>124</v>
      </c>
      <c r="BK256" s="158">
        <f>ROUND(I256*H256,2)</f>
        <v>0</v>
      </c>
      <c r="BL256" s="17" t="s">
        <v>118</v>
      </c>
      <c r="BM256" s="157" t="s">
        <v>762</v>
      </c>
    </row>
    <row r="257" spans="1:65" s="12" customFormat="1">
      <c r="B257" s="159"/>
      <c r="D257" s="160" t="s">
        <v>126</v>
      </c>
      <c r="E257" s="161" t="s">
        <v>763</v>
      </c>
      <c r="F257" s="162" t="s">
        <v>764</v>
      </c>
      <c r="H257" s="163">
        <v>72</v>
      </c>
      <c r="I257" s="164"/>
      <c r="L257" s="159"/>
      <c r="M257" s="165"/>
      <c r="N257" s="166"/>
      <c r="O257" s="166"/>
      <c r="P257" s="166"/>
      <c r="Q257" s="166"/>
      <c r="R257" s="166"/>
      <c r="S257" s="166"/>
      <c r="T257" s="167"/>
      <c r="AT257" s="161" t="s">
        <v>126</v>
      </c>
      <c r="AU257" s="161" t="s">
        <v>124</v>
      </c>
      <c r="AV257" s="12" t="s">
        <v>124</v>
      </c>
      <c r="AW257" s="12" t="s">
        <v>30</v>
      </c>
      <c r="AX257" s="12" t="s">
        <v>73</v>
      </c>
      <c r="AY257" s="161" t="s">
        <v>119</v>
      </c>
    </row>
    <row r="258" spans="1:65" s="15" customFormat="1">
      <c r="B258" s="202"/>
      <c r="D258" s="160" t="s">
        <v>126</v>
      </c>
      <c r="E258" s="203" t="s">
        <v>1</v>
      </c>
      <c r="F258" s="204" t="s">
        <v>649</v>
      </c>
      <c r="H258" s="203" t="s">
        <v>1</v>
      </c>
      <c r="I258" s="205"/>
      <c r="L258" s="202"/>
      <c r="M258" s="206"/>
      <c r="N258" s="207"/>
      <c r="O258" s="207"/>
      <c r="P258" s="207"/>
      <c r="Q258" s="207"/>
      <c r="R258" s="207"/>
      <c r="S258" s="207"/>
      <c r="T258" s="208"/>
      <c r="AT258" s="203" t="s">
        <v>126</v>
      </c>
      <c r="AU258" s="203" t="s">
        <v>124</v>
      </c>
      <c r="AV258" s="15" t="s">
        <v>81</v>
      </c>
      <c r="AW258" s="15" t="s">
        <v>30</v>
      </c>
      <c r="AX258" s="15" t="s">
        <v>73</v>
      </c>
      <c r="AY258" s="203" t="s">
        <v>119</v>
      </c>
    </row>
    <row r="259" spans="1:65" s="15" customFormat="1">
      <c r="B259" s="202"/>
      <c r="D259" s="160" t="s">
        <v>126</v>
      </c>
      <c r="E259" s="203" t="s">
        <v>1</v>
      </c>
      <c r="F259" s="204" t="s">
        <v>650</v>
      </c>
      <c r="H259" s="203" t="s">
        <v>1</v>
      </c>
      <c r="I259" s="205"/>
      <c r="L259" s="202"/>
      <c r="M259" s="206"/>
      <c r="N259" s="207"/>
      <c r="O259" s="207"/>
      <c r="P259" s="207"/>
      <c r="Q259" s="207"/>
      <c r="R259" s="207"/>
      <c r="S259" s="207"/>
      <c r="T259" s="208"/>
      <c r="AT259" s="203" t="s">
        <v>126</v>
      </c>
      <c r="AU259" s="203" t="s">
        <v>124</v>
      </c>
      <c r="AV259" s="15" t="s">
        <v>81</v>
      </c>
      <c r="AW259" s="15" t="s">
        <v>30</v>
      </c>
      <c r="AX259" s="15" t="s">
        <v>73</v>
      </c>
      <c r="AY259" s="203" t="s">
        <v>119</v>
      </c>
    </row>
    <row r="260" spans="1:65" s="15" customFormat="1">
      <c r="B260" s="202"/>
      <c r="D260" s="160" t="s">
        <v>126</v>
      </c>
      <c r="E260" s="203" t="s">
        <v>1</v>
      </c>
      <c r="F260" s="204" t="s">
        <v>657</v>
      </c>
      <c r="H260" s="203" t="s">
        <v>1</v>
      </c>
      <c r="I260" s="205"/>
      <c r="L260" s="202"/>
      <c r="M260" s="206"/>
      <c r="N260" s="207"/>
      <c r="O260" s="207"/>
      <c r="P260" s="207"/>
      <c r="Q260" s="207"/>
      <c r="R260" s="207"/>
      <c r="S260" s="207"/>
      <c r="T260" s="208"/>
      <c r="AT260" s="203" t="s">
        <v>126</v>
      </c>
      <c r="AU260" s="203" t="s">
        <v>124</v>
      </c>
      <c r="AV260" s="15" t="s">
        <v>81</v>
      </c>
      <c r="AW260" s="15" t="s">
        <v>30</v>
      </c>
      <c r="AX260" s="15" t="s">
        <v>73</v>
      </c>
      <c r="AY260" s="203" t="s">
        <v>119</v>
      </c>
    </row>
    <row r="261" spans="1:65" s="15" customFormat="1" ht="20.399999999999999">
      <c r="B261" s="202"/>
      <c r="D261" s="160" t="s">
        <v>126</v>
      </c>
      <c r="E261" s="203" t="s">
        <v>1</v>
      </c>
      <c r="F261" s="204" t="s">
        <v>651</v>
      </c>
      <c r="H261" s="203" t="s">
        <v>1</v>
      </c>
      <c r="I261" s="205"/>
      <c r="L261" s="202"/>
      <c r="M261" s="206"/>
      <c r="N261" s="207"/>
      <c r="O261" s="207"/>
      <c r="P261" s="207"/>
      <c r="Q261" s="207"/>
      <c r="R261" s="207"/>
      <c r="S261" s="207"/>
      <c r="T261" s="208"/>
      <c r="AT261" s="203" t="s">
        <v>126</v>
      </c>
      <c r="AU261" s="203" t="s">
        <v>124</v>
      </c>
      <c r="AV261" s="15" t="s">
        <v>81</v>
      </c>
      <c r="AW261" s="15" t="s">
        <v>30</v>
      </c>
      <c r="AX261" s="15" t="s">
        <v>73</v>
      </c>
      <c r="AY261" s="203" t="s">
        <v>119</v>
      </c>
    </row>
    <row r="262" spans="1:65" s="15" customFormat="1">
      <c r="B262" s="202"/>
      <c r="D262" s="160" t="s">
        <v>126</v>
      </c>
      <c r="E262" s="203" t="s">
        <v>1</v>
      </c>
      <c r="F262" s="204" t="s">
        <v>652</v>
      </c>
      <c r="H262" s="203" t="s">
        <v>1</v>
      </c>
      <c r="I262" s="205"/>
      <c r="L262" s="202"/>
      <c r="M262" s="206"/>
      <c r="N262" s="207"/>
      <c r="O262" s="207"/>
      <c r="P262" s="207"/>
      <c r="Q262" s="207"/>
      <c r="R262" s="207"/>
      <c r="S262" s="207"/>
      <c r="T262" s="208"/>
      <c r="AT262" s="203" t="s">
        <v>126</v>
      </c>
      <c r="AU262" s="203" t="s">
        <v>124</v>
      </c>
      <c r="AV262" s="15" t="s">
        <v>81</v>
      </c>
      <c r="AW262" s="15" t="s">
        <v>30</v>
      </c>
      <c r="AX262" s="15" t="s">
        <v>73</v>
      </c>
      <c r="AY262" s="203" t="s">
        <v>119</v>
      </c>
    </row>
    <row r="263" spans="1:65" s="12" customFormat="1">
      <c r="B263" s="159"/>
      <c r="D263" s="160" t="s">
        <v>126</v>
      </c>
      <c r="E263" s="161" t="s">
        <v>765</v>
      </c>
      <c r="F263" s="162" t="s">
        <v>766</v>
      </c>
      <c r="H263" s="163">
        <v>72</v>
      </c>
      <c r="I263" s="164"/>
      <c r="L263" s="159"/>
      <c r="M263" s="165"/>
      <c r="N263" s="166"/>
      <c r="O263" s="166"/>
      <c r="P263" s="166"/>
      <c r="Q263" s="166"/>
      <c r="R263" s="166"/>
      <c r="S263" s="166"/>
      <c r="T263" s="167"/>
      <c r="AT263" s="161" t="s">
        <v>126</v>
      </c>
      <c r="AU263" s="161" t="s">
        <v>124</v>
      </c>
      <c r="AV263" s="12" t="s">
        <v>124</v>
      </c>
      <c r="AW263" s="12" t="s">
        <v>30</v>
      </c>
      <c r="AX263" s="12" t="s">
        <v>81</v>
      </c>
      <c r="AY263" s="161" t="s">
        <v>119</v>
      </c>
    </row>
    <row r="264" spans="1:65" s="2" customFormat="1" ht="33" customHeight="1">
      <c r="A264" s="32"/>
      <c r="B264" s="144"/>
      <c r="C264" s="180" t="s">
        <v>437</v>
      </c>
      <c r="D264" s="180" t="s">
        <v>235</v>
      </c>
      <c r="E264" s="181" t="s">
        <v>767</v>
      </c>
      <c r="F264" s="182" t="s">
        <v>753</v>
      </c>
      <c r="G264" s="183" t="s">
        <v>754</v>
      </c>
      <c r="H264" s="184">
        <v>2.2610000000000001</v>
      </c>
      <c r="I264" s="185"/>
      <c r="J264" s="186">
        <f>ROUND(I264*H264,2)</f>
        <v>0</v>
      </c>
      <c r="K264" s="187"/>
      <c r="L264" s="188"/>
      <c r="M264" s="189" t="s">
        <v>1</v>
      </c>
      <c r="N264" s="190" t="s">
        <v>39</v>
      </c>
      <c r="O264" s="61"/>
      <c r="P264" s="155">
        <f>O264*H264</f>
        <v>0</v>
      </c>
      <c r="Q264" s="155">
        <v>1.4930000000000001</v>
      </c>
      <c r="R264" s="155">
        <f>Q264*H264</f>
        <v>3.3756730000000004</v>
      </c>
      <c r="S264" s="155">
        <v>0</v>
      </c>
      <c r="T264" s="156">
        <f>S264*H264</f>
        <v>0</v>
      </c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R264" s="157" t="s">
        <v>160</v>
      </c>
      <c r="AT264" s="157" t="s">
        <v>235</v>
      </c>
      <c r="AU264" s="157" t="s">
        <v>124</v>
      </c>
      <c r="AY264" s="17" t="s">
        <v>119</v>
      </c>
      <c r="BE264" s="158">
        <f>IF(N264="základná",J264,0)</f>
        <v>0</v>
      </c>
      <c r="BF264" s="158">
        <f>IF(N264="znížená",J264,0)</f>
        <v>0</v>
      </c>
      <c r="BG264" s="158">
        <f>IF(N264="zákl. prenesená",J264,0)</f>
        <v>0</v>
      </c>
      <c r="BH264" s="158">
        <f>IF(N264="zníž. prenesená",J264,0)</f>
        <v>0</v>
      </c>
      <c r="BI264" s="158">
        <f>IF(N264="nulová",J264,0)</f>
        <v>0</v>
      </c>
      <c r="BJ264" s="17" t="s">
        <v>124</v>
      </c>
      <c r="BK264" s="158">
        <f>ROUND(I264*H264,2)</f>
        <v>0</v>
      </c>
      <c r="BL264" s="17" t="s">
        <v>118</v>
      </c>
      <c r="BM264" s="157" t="s">
        <v>768</v>
      </c>
    </row>
    <row r="265" spans="1:65" s="12" customFormat="1">
      <c r="B265" s="159"/>
      <c r="D265" s="160" t="s">
        <v>126</v>
      </c>
      <c r="E265" s="161" t="s">
        <v>769</v>
      </c>
      <c r="F265" s="162" t="s">
        <v>770</v>
      </c>
      <c r="H265" s="163">
        <v>2.2610000000000001</v>
      </c>
      <c r="I265" s="164"/>
      <c r="L265" s="159"/>
      <c r="M265" s="165"/>
      <c r="N265" s="166"/>
      <c r="O265" s="166"/>
      <c r="P265" s="166"/>
      <c r="Q265" s="166"/>
      <c r="R265" s="166"/>
      <c r="S265" s="166"/>
      <c r="T265" s="167"/>
      <c r="AT265" s="161" t="s">
        <v>126</v>
      </c>
      <c r="AU265" s="161" t="s">
        <v>124</v>
      </c>
      <c r="AV265" s="12" t="s">
        <v>124</v>
      </c>
      <c r="AW265" s="12" t="s">
        <v>30</v>
      </c>
      <c r="AX265" s="12" t="s">
        <v>73</v>
      </c>
      <c r="AY265" s="161" t="s">
        <v>119</v>
      </c>
    </row>
    <row r="266" spans="1:65" s="15" customFormat="1">
      <c r="B266" s="202"/>
      <c r="D266" s="160" t="s">
        <v>126</v>
      </c>
      <c r="E266" s="203" t="s">
        <v>1</v>
      </c>
      <c r="F266" s="204" t="s">
        <v>649</v>
      </c>
      <c r="H266" s="203" t="s">
        <v>1</v>
      </c>
      <c r="I266" s="205"/>
      <c r="L266" s="202"/>
      <c r="M266" s="206"/>
      <c r="N266" s="207"/>
      <c r="O266" s="207"/>
      <c r="P266" s="207"/>
      <c r="Q266" s="207"/>
      <c r="R266" s="207"/>
      <c r="S266" s="207"/>
      <c r="T266" s="208"/>
      <c r="AT266" s="203" t="s">
        <v>126</v>
      </c>
      <c r="AU266" s="203" t="s">
        <v>124</v>
      </c>
      <c r="AV266" s="15" t="s">
        <v>81</v>
      </c>
      <c r="AW266" s="15" t="s">
        <v>30</v>
      </c>
      <c r="AX266" s="15" t="s">
        <v>73</v>
      </c>
      <c r="AY266" s="203" t="s">
        <v>119</v>
      </c>
    </row>
    <row r="267" spans="1:65" s="15" customFormat="1">
      <c r="B267" s="202"/>
      <c r="D267" s="160" t="s">
        <v>126</v>
      </c>
      <c r="E267" s="203" t="s">
        <v>1</v>
      </c>
      <c r="F267" s="204" t="s">
        <v>650</v>
      </c>
      <c r="H267" s="203" t="s">
        <v>1</v>
      </c>
      <c r="I267" s="205"/>
      <c r="L267" s="202"/>
      <c r="M267" s="206"/>
      <c r="N267" s="207"/>
      <c r="O267" s="207"/>
      <c r="P267" s="207"/>
      <c r="Q267" s="207"/>
      <c r="R267" s="207"/>
      <c r="S267" s="207"/>
      <c r="T267" s="208"/>
      <c r="AT267" s="203" t="s">
        <v>126</v>
      </c>
      <c r="AU267" s="203" t="s">
        <v>124</v>
      </c>
      <c r="AV267" s="15" t="s">
        <v>81</v>
      </c>
      <c r="AW267" s="15" t="s">
        <v>30</v>
      </c>
      <c r="AX267" s="15" t="s">
        <v>73</v>
      </c>
      <c r="AY267" s="203" t="s">
        <v>119</v>
      </c>
    </row>
    <row r="268" spans="1:65" s="15" customFormat="1">
      <c r="B268" s="202"/>
      <c r="D268" s="160" t="s">
        <v>126</v>
      </c>
      <c r="E268" s="203" t="s">
        <v>1</v>
      </c>
      <c r="F268" s="204" t="s">
        <v>657</v>
      </c>
      <c r="H268" s="203" t="s">
        <v>1</v>
      </c>
      <c r="I268" s="205"/>
      <c r="L268" s="202"/>
      <c r="M268" s="206"/>
      <c r="N268" s="207"/>
      <c r="O268" s="207"/>
      <c r="P268" s="207"/>
      <c r="Q268" s="207"/>
      <c r="R268" s="207"/>
      <c r="S268" s="207"/>
      <c r="T268" s="208"/>
      <c r="AT268" s="203" t="s">
        <v>126</v>
      </c>
      <c r="AU268" s="203" t="s">
        <v>124</v>
      </c>
      <c r="AV268" s="15" t="s">
        <v>81</v>
      </c>
      <c r="AW268" s="15" t="s">
        <v>30</v>
      </c>
      <c r="AX268" s="15" t="s">
        <v>73</v>
      </c>
      <c r="AY268" s="203" t="s">
        <v>119</v>
      </c>
    </row>
    <row r="269" spans="1:65" s="15" customFormat="1" ht="20.399999999999999">
      <c r="B269" s="202"/>
      <c r="D269" s="160" t="s">
        <v>126</v>
      </c>
      <c r="E269" s="203" t="s">
        <v>1</v>
      </c>
      <c r="F269" s="204" t="s">
        <v>651</v>
      </c>
      <c r="H269" s="203" t="s">
        <v>1</v>
      </c>
      <c r="I269" s="205"/>
      <c r="L269" s="202"/>
      <c r="M269" s="206"/>
      <c r="N269" s="207"/>
      <c r="O269" s="207"/>
      <c r="P269" s="207"/>
      <c r="Q269" s="207"/>
      <c r="R269" s="207"/>
      <c r="S269" s="207"/>
      <c r="T269" s="208"/>
      <c r="AT269" s="203" t="s">
        <v>126</v>
      </c>
      <c r="AU269" s="203" t="s">
        <v>124</v>
      </c>
      <c r="AV269" s="15" t="s">
        <v>81</v>
      </c>
      <c r="AW269" s="15" t="s">
        <v>30</v>
      </c>
      <c r="AX269" s="15" t="s">
        <v>73</v>
      </c>
      <c r="AY269" s="203" t="s">
        <v>119</v>
      </c>
    </row>
    <row r="270" spans="1:65" s="15" customFormat="1">
      <c r="B270" s="202"/>
      <c r="D270" s="160" t="s">
        <v>126</v>
      </c>
      <c r="E270" s="203" t="s">
        <v>1</v>
      </c>
      <c r="F270" s="204" t="s">
        <v>652</v>
      </c>
      <c r="H270" s="203" t="s">
        <v>1</v>
      </c>
      <c r="I270" s="205"/>
      <c r="L270" s="202"/>
      <c r="M270" s="206"/>
      <c r="N270" s="207"/>
      <c r="O270" s="207"/>
      <c r="P270" s="207"/>
      <c r="Q270" s="207"/>
      <c r="R270" s="207"/>
      <c r="S270" s="207"/>
      <c r="T270" s="208"/>
      <c r="AT270" s="203" t="s">
        <v>126</v>
      </c>
      <c r="AU270" s="203" t="s">
        <v>124</v>
      </c>
      <c r="AV270" s="15" t="s">
        <v>81</v>
      </c>
      <c r="AW270" s="15" t="s">
        <v>30</v>
      </c>
      <c r="AX270" s="15" t="s">
        <v>73</v>
      </c>
      <c r="AY270" s="203" t="s">
        <v>119</v>
      </c>
    </row>
    <row r="271" spans="1:65" s="12" customFormat="1">
      <c r="B271" s="159"/>
      <c r="D271" s="160" t="s">
        <v>126</v>
      </c>
      <c r="E271" s="161" t="s">
        <v>771</v>
      </c>
      <c r="F271" s="162" t="s">
        <v>772</v>
      </c>
      <c r="H271" s="163">
        <v>2.2610000000000001</v>
      </c>
      <c r="I271" s="164"/>
      <c r="L271" s="159"/>
      <c r="M271" s="165"/>
      <c r="N271" s="166"/>
      <c r="O271" s="166"/>
      <c r="P271" s="166"/>
      <c r="Q271" s="166"/>
      <c r="R271" s="166"/>
      <c r="S271" s="166"/>
      <c r="T271" s="167"/>
      <c r="AT271" s="161" t="s">
        <v>126</v>
      </c>
      <c r="AU271" s="161" t="s">
        <v>124</v>
      </c>
      <c r="AV271" s="12" t="s">
        <v>124</v>
      </c>
      <c r="AW271" s="12" t="s">
        <v>30</v>
      </c>
      <c r="AX271" s="12" t="s">
        <v>81</v>
      </c>
      <c r="AY271" s="161" t="s">
        <v>119</v>
      </c>
    </row>
    <row r="272" spans="1:65" s="2" customFormat="1" ht="21.75" customHeight="1">
      <c r="A272" s="32"/>
      <c r="B272" s="144"/>
      <c r="C272" s="145" t="s">
        <v>446</v>
      </c>
      <c r="D272" s="145" t="s">
        <v>120</v>
      </c>
      <c r="E272" s="146" t="s">
        <v>773</v>
      </c>
      <c r="F272" s="147" t="s">
        <v>774</v>
      </c>
      <c r="G272" s="148" t="s">
        <v>371</v>
      </c>
      <c r="H272" s="149">
        <v>6</v>
      </c>
      <c r="I272" s="150"/>
      <c r="J272" s="151">
        <f>ROUND(I272*H272,2)</f>
        <v>0</v>
      </c>
      <c r="K272" s="152"/>
      <c r="L272" s="33"/>
      <c r="M272" s="153" t="s">
        <v>1</v>
      </c>
      <c r="N272" s="154" t="s">
        <v>39</v>
      </c>
      <c r="O272" s="61"/>
      <c r="P272" s="155">
        <f>O272*H272</f>
        <v>0</v>
      </c>
      <c r="Q272" s="155">
        <v>1.8000000000000001E-4</v>
      </c>
      <c r="R272" s="155">
        <f>Q272*H272</f>
        <v>1.08E-3</v>
      </c>
      <c r="S272" s="155">
        <v>0</v>
      </c>
      <c r="T272" s="156">
        <f>S272*H272</f>
        <v>0</v>
      </c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R272" s="157" t="s">
        <v>118</v>
      </c>
      <c r="AT272" s="157" t="s">
        <v>120</v>
      </c>
      <c r="AU272" s="157" t="s">
        <v>124</v>
      </c>
      <c r="AY272" s="17" t="s">
        <v>119</v>
      </c>
      <c r="BE272" s="158">
        <f>IF(N272="základná",J272,0)</f>
        <v>0</v>
      </c>
      <c r="BF272" s="158">
        <f>IF(N272="znížená",J272,0)</f>
        <v>0</v>
      </c>
      <c r="BG272" s="158">
        <f>IF(N272="zákl. prenesená",J272,0)</f>
        <v>0</v>
      </c>
      <c r="BH272" s="158">
        <f>IF(N272="zníž. prenesená",J272,0)</f>
        <v>0</v>
      </c>
      <c r="BI272" s="158">
        <f>IF(N272="nulová",J272,0)</f>
        <v>0</v>
      </c>
      <c r="BJ272" s="17" t="s">
        <v>124</v>
      </c>
      <c r="BK272" s="158">
        <f>ROUND(I272*H272,2)</f>
        <v>0</v>
      </c>
      <c r="BL272" s="17" t="s">
        <v>118</v>
      </c>
      <c r="BM272" s="157" t="s">
        <v>775</v>
      </c>
    </row>
    <row r="273" spans="1:65" s="12" customFormat="1">
      <c r="B273" s="159"/>
      <c r="D273" s="160" t="s">
        <v>126</v>
      </c>
      <c r="E273" s="161" t="s">
        <v>776</v>
      </c>
      <c r="F273" s="162" t="s">
        <v>149</v>
      </c>
      <c r="H273" s="163">
        <v>6</v>
      </c>
      <c r="I273" s="164"/>
      <c r="L273" s="159"/>
      <c r="M273" s="165"/>
      <c r="N273" s="166"/>
      <c r="O273" s="166"/>
      <c r="P273" s="166"/>
      <c r="Q273" s="166"/>
      <c r="R273" s="166"/>
      <c r="S273" s="166"/>
      <c r="T273" s="167"/>
      <c r="AT273" s="161" t="s">
        <v>126</v>
      </c>
      <c r="AU273" s="161" t="s">
        <v>124</v>
      </c>
      <c r="AV273" s="12" t="s">
        <v>124</v>
      </c>
      <c r="AW273" s="12" t="s">
        <v>30</v>
      </c>
      <c r="AX273" s="12" t="s">
        <v>73</v>
      </c>
      <c r="AY273" s="161" t="s">
        <v>119</v>
      </c>
    </row>
    <row r="274" spans="1:65" s="15" customFormat="1">
      <c r="B274" s="202"/>
      <c r="D274" s="160" t="s">
        <v>126</v>
      </c>
      <c r="E274" s="203" t="s">
        <v>1</v>
      </c>
      <c r="F274" s="204" t="s">
        <v>649</v>
      </c>
      <c r="H274" s="203" t="s">
        <v>1</v>
      </c>
      <c r="I274" s="205"/>
      <c r="L274" s="202"/>
      <c r="M274" s="206"/>
      <c r="N274" s="207"/>
      <c r="O274" s="207"/>
      <c r="P274" s="207"/>
      <c r="Q274" s="207"/>
      <c r="R274" s="207"/>
      <c r="S274" s="207"/>
      <c r="T274" s="208"/>
      <c r="AT274" s="203" t="s">
        <v>126</v>
      </c>
      <c r="AU274" s="203" t="s">
        <v>124</v>
      </c>
      <c r="AV274" s="15" t="s">
        <v>81</v>
      </c>
      <c r="AW274" s="15" t="s">
        <v>30</v>
      </c>
      <c r="AX274" s="15" t="s">
        <v>73</v>
      </c>
      <c r="AY274" s="203" t="s">
        <v>119</v>
      </c>
    </row>
    <row r="275" spans="1:65" s="15" customFormat="1">
      <c r="B275" s="202"/>
      <c r="D275" s="160" t="s">
        <v>126</v>
      </c>
      <c r="E275" s="203" t="s">
        <v>1</v>
      </c>
      <c r="F275" s="204" t="s">
        <v>650</v>
      </c>
      <c r="H275" s="203" t="s">
        <v>1</v>
      </c>
      <c r="I275" s="205"/>
      <c r="L275" s="202"/>
      <c r="M275" s="206"/>
      <c r="N275" s="207"/>
      <c r="O275" s="207"/>
      <c r="P275" s="207"/>
      <c r="Q275" s="207"/>
      <c r="R275" s="207"/>
      <c r="S275" s="207"/>
      <c r="T275" s="208"/>
      <c r="AT275" s="203" t="s">
        <v>126</v>
      </c>
      <c r="AU275" s="203" t="s">
        <v>124</v>
      </c>
      <c r="AV275" s="15" t="s">
        <v>81</v>
      </c>
      <c r="AW275" s="15" t="s">
        <v>30</v>
      </c>
      <c r="AX275" s="15" t="s">
        <v>73</v>
      </c>
      <c r="AY275" s="203" t="s">
        <v>119</v>
      </c>
    </row>
    <row r="276" spans="1:65" s="15" customFormat="1">
      <c r="B276" s="202"/>
      <c r="D276" s="160" t="s">
        <v>126</v>
      </c>
      <c r="E276" s="203" t="s">
        <v>1</v>
      </c>
      <c r="F276" s="204" t="s">
        <v>657</v>
      </c>
      <c r="H276" s="203" t="s">
        <v>1</v>
      </c>
      <c r="I276" s="205"/>
      <c r="L276" s="202"/>
      <c r="M276" s="206"/>
      <c r="N276" s="207"/>
      <c r="O276" s="207"/>
      <c r="P276" s="207"/>
      <c r="Q276" s="207"/>
      <c r="R276" s="207"/>
      <c r="S276" s="207"/>
      <c r="T276" s="208"/>
      <c r="AT276" s="203" t="s">
        <v>126</v>
      </c>
      <c r="AU276" s="203" t="s">
        <v>124</v>
      </c>
      <c r="AV276" s="15" t="s">
        <v>81</v>
      </c>
      <c r="AW276" s="15" t="s">
        <v>30</v>
      </c>
      <c r="AX276" s="15" t="s">
        <v>73</v>
      </c>
      <c r="AY276" s="203" t="s">
        <v>119</v>
      </c>
    </row>
    <row r="277" spans="1:65" s="15" customFormat="1" ht="20.399999999999999">
      <c r="B277" s="202"/>
      <c r="D277" s="160" t="s">
        <v>126</v>
      </c>
      <c r="E277" s="203" t="s">
        <v>1</v>
      </c>
      <c r="F277" s="204" t="s">
        <v>777</v>
      </c>
      <c r="H277" s="203" t="s">
        <v>1</v>
      </c>
      <c r="I277" s="205"/>
      <c r="L277" s="202"/>
      <c r="M277" s="206"/>
      <c r="N277" s="207"/>
      <c r="O277" s="207"/>
      <c r="P277" s="207"/>
      <c r="Q277" s="207"/>
      <c r="R277" s="207"/>
      <c r="S277" s="207"/>
      <c r="T277" s="208"/>
      <c r="AT277" s="203" t="s">
        <v>126</v>
      </c>
      <c r="AU277" s="203" t="s">
        <v>124</v>
      </c>
      <c r="AV277" s="15" t="s">
        <v>81</v>
      </c>
      <c r="AW277" s="15" t="s">
        <v>30</v>
      </c>
      <c r="AX277" s="15" t="s">
        <v>73</v>
      </c>
      <c r="AY277" s="203" t="s">
        <v>119</v>
      </c>
    </row>
    <row r="278" spans="1:65" s="15" customFormat="1">
      <c r="B278" s="202"/>
      <c r="D278" s="160" t="s">
        <v>126</v>
      </c>
      <c r="E278" s="203" t="s">
        <v>1</v>
      </c>
      <c r="F278" s="204" t="s">
        <v>652</v>
      </c>
      <c r="H278" s="203" t="s">
        <v>1</v>
      </c>
      <c r="I278" s="205"/>
      <c r="L278" s="202"/>
      <c r="M278" s="206"/>
      <c r="N278" s="207"/>
      <c r="O278" s="207"/>
      <c r="P278" s="207"/>
      <c r="Q278" s="207"/>
      <c r="R278" s="207"/>
      <c r="S278" s="207"/>
      <c r="T278" s="208"/>
      <c r="AT278" s="203" t="s">
        <v>126</v>
      </c>
      <c r="AU278" s="203" t="s">
        <v>124</v>
      </c>
      <c r="AV278" s="15" t="s">
        <v>81</v>
      </c>
      <c r="AW278" s="15" t="s">
        <v>30</v>
      </c>
      <c r="AX278" s="15" t="s">
        <v>73</v>
      </c>
      <c r="AY278" s="203" t="s">
        <v>119</v>
      </c>
    </row>
    <row r="279" spans="1:65" s="12" customFormat="1">
      <c r="B279" s="159"/>
      <c r="D279" s="160" t="s">
        <v>126</v>
      </c>
      <c r="E279" s="161" t="s">
        <v>778</v>
      </c>
      <c r="F279" s="162" t="s">
        <v>779</v>
      </c>
      <c r="H279" s="163">
        <v>6</v>
      </c>
      <c r="I279" s="164"/>
      <c r="L279" s="159"/>
      <c r="M279" s="165"/>
      <c r="N279" s="166"/>
      <c r="O279" s="166"/>
      <c r="P279" s="166"/>
      <c r="Q279" s="166"/>
      <c r="R279" s="166"/>
      <c r="S279" s="166"/>
      <c r="T279" s="167"/>
      <c r="AT279" s="161" t="s">
        <v>126</v>
      </c>
      <c r="AU279" s="161" t="s">
        <v>124</v>
      </c>
      <c r="AV279" s="12" t="s">
        <v>124</v>
      </c>
      <c r="AW279" s="12" t="s">
        <v>30</v>
      </c>
      <c r="AX279" s="12" t="s">
        <v>81</v>
      </c>
      <c r="AY279" s="161" t="s">
        <v>119</v>
      </c>
    </row>
    <row r="280" spans="1:65" s="2" customFormat="1" ht="24.15" customHeight="1">
      <c r="A280" s="32"/>
      <c r="B280" s="144"/>
      <c r="C280" s="180" t="s">
        <v>454</v>
      </c>
      <c r="D280" s="180" t="s">
        <v>235</v>
      </c>
      <c r="E280" s="181" t="s">
        <v>780</v>
      </c>
      <c r="F280" s="182" t="s">
        <v>781</v>
      </c>
      <c r="G280" s="183" t="s">
        <v>733</v>
      </c>
      <c r="H280" s="184">
        <v>0.24</v>
      </c>
      <c r="I280" s="185"/>
      <c r="J280" s="186">
        <f>ROUND(I280*H280,2)</f>
        <v>0</v>
      </c>
      <c r="K280" s="187"/>
      <c r="L280" s="188"/>
      <c r="M280" s="189" t="s">
        <v>1</v>
      </c>
      <c r="N280" s="190" t="s">
        <v>39</v>
      </c>
      <c r="O280" s="61"/>
      <c r="P280" s="155">
        <f>O280*H280</f>
        <v>0</v>
      </c>
      <c r="Q280" s="155">
        <v>0</v>
      </c>
      <c r="R280" s="155">
        <f>Q280*H280</f>
        <v>0</v>
      </c>
      <c r="S280" s="155">
        <v>0</v>
      </c>
      <c r="T280" s="156">
        <f>S280*H280</f>
        <v>0</v>
      </c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R280" s="157" t="s">
        <v>160</v>
      </c>
      <c r="AT280" s="157" t="s">
        <v>235</v>
      </c>
      <c r="AU280" s="157" t="s">
        <v>124</v>
      </c>
      <c r="AY280" s="17" t="s">
        <v>119</v>
      </c>
      <c r="BE280" s="158">
        <f>IF(N280="základná",J280,0)</f>
        <v>0</v>
      </c>
      <c r="BF280" s="158">
        <f>IF(N280="znížená",J280,0)</f>
        <v>0</v>
      </c>
      <c r="BG280" s="158">
        <f>IF(N280="zákl. prenesená",J280,0)</f>
        <v>0</v>
      </c>
      <c r="BH280" s="158">
        <f>IF(N280="zníž. prenesená",J280,0)</f>
        <v>0</v>
      </c>
      <c r="BI280" s="158">
        <f>IF(N280="nulová",J280,0)</f>
        <v>0</v>
      </c>
      <c r="BJ280" s="17" t="s">
        <v>124</v>
      </c>
      <c r="BK280" s="158">
        <f>ROUND(I280*H280,2)</f>
        <v>0</v>
      </c>
      <c r="BL280" s="17" t="s">
        <v>118</v>
      </c>
      <c r="BM280" s="157" t="s">
        <v>782</v>
      </c>
    </row>
    <row r="281" spans="1:65" s="12" customFormat="1">
      <c r="B281" s="159"/>
      <c r="D281" s="160" t="s">
        <v>126</v>
      </c>
      <c r="E281" s="161" t="s">
        <v>783</v>
      </c>
      <c r="F281" s="162" t="s">
        <v>784</v>
      </c>
      <c r="H281" s="163">
        <v>0.24</v>
      </c>
      <c r="I281" s="164"/>
      <c r="L281" s="159"/>
      <c r="M281" s="165"/>
      <c r="N281" s="166"/>
      <c r="O281" s="166"/>
      <c r="P281" s="166"/>
      <c r="Q281" s="166"/>
      <c r="R281" s="166"/>
      <c r="S281" s="166"/>
      <c r="T281" s="167"/>
      <c r="AT281" s="161" t="s">
        <v>126</v>
      </c>
      <c r="AU281" s="161" t="s">
        <v>124</v>
      </c>
      <c r="AV281" s="12" t="s">
        <v>124</v>
      </c>
      <c r="AW281" s="12" t="s">
        <v>30</v>
      </c>
      <c r="AX281" s="12" t="s">
        <v>73</v>
      </c>
      <c r="AY281" s="161" t="s">
        <v>119</v>
      </c>
    </row>
    <row r="282" spans="1:65" s="15" customFormat="1">
      <c r="B282" s="202"/>
      <c r="D282" s="160" t="s">
        <v>126</v>
      </c>
      <c r="E282" s="203" t="s">
        <v>1</v>
      </c>
      <c r="F282" s="204" t="s">
        <v>649</v>
      </c>
      <c r="H282" s="203" t="s">
        <v>1</v>
      </c>
      <c r="I282" s="205"/>
      <c r="L282" s="202"/>
      <c r="M282" s="206"/>
      <c r="N282" s="207"/>
      <c r="O282" s="207"/>
      <c r="P282" s="207"/>
      <c r="Q282" s="207"/>
      <c r="R282" s="207"/>
      <c r="S282" s="207"/>
      <c r="T282" s="208"/>
      <c r="AT282" s="203" t="s">
        <v>126</v>
      </c>
      <c r="AU282" s="203" t="s">
        <v>124</v>
      </c>
      <c r="AV282" s="15" t="s">
        <v>81</v>
      </c>
      <c r="AW282" s="15" t="s">
        <v>30</v>
      </c>
      <c r="AX282" s="15" t="s">
        <v>73</v>
      </c>
      <c r="AY282" s="203" t="s">
        <v>119</v>
      </c>
    </row>
    <row r="283" spans="1:65" s="15" customFormat="1">
      <c r="B283" s="202"/>
      <c r="D283" s="160" t="s">
        <v>126</v>
      </c>
      <c r="E283" s="203" t="s">
        <v>1</v>
      </c>
      <c r="F283" s="204" t="s">
        <v>650</v>
      </c>
      <c r="H283" s="203" t="s">
        <v>1</v>
      </c>
      <c r="I283" s="205"/>
      <c r="L283" s="202"/>
      <c r="M283" s="206"/>
      <c r="N283" s="207"/>
      <c r="O283" s="207"/>
      <c r="P283" s="207"/>
      <c r="Q283" s="207"/>
      <c r="R283" s="207"/>
      <c r="S283" s="207"/>
      <c r="T283" s="208"/>
      <c r="AT283" s="203" t="s">
        <v>126</v>
      </c>
      <c r="AU283" s="203" t="s">
        <v>124</v>
      </c>
      <c r="AV283" s="15" t="s">
        <v>81</v>
      </c>
      <c r="AW283" s="15" t="s">
        <v>30</v>
      </c>
      <c r="AX283" s="15" t="s">
        <v>73</v>
      </c>
      <c r="AY283" s="203" t="s">
        <v>119</v>
      </c>
    </row>
    <row r="284" spans="1:65" s="15" customFormat="1">
      <c r="B284" s="202"/>
      <c r="D284" s="160" t="s">
        <v>126</v>
      </c>
      <c r="E284" s="203" t="s">
        <v>1</v>
      </c>
      <c r="F284" s="204" t="s">
        <v>657</v>
      </c>
      <c r="H284" s="203" t="s">
        <v>1</v>
      </c>
      <c r="I284" s="205"/>
      <c r="L284" s="202"/>
      <c r="M284" s="206"/>
      <c r="N284" s="207"/>
      <c r="O284" s="207"/>
      <c r="P284" s="207"/>
      <c r="Q284" s="207"/>
      <c r="R284" s="207"/>
      <c r="S284" s="207"/>
      <c r="T284" s="208"/>
      <c r="AT284" s="203" t="s">
        <v>126</v>
      </c>
      <c r="AU284" s="203" t="s">
        <v>124</v>
      </c>
      <c r="AV284" s="15" t="s">
        <v>81</v>
      </c>
      <c r="AW284" s="15" t="s">
        <v>30</v>
      </c>
      <c r="AX284" s="15" t="s">
        <v>73</v>
      </c>
      <c r="AY284" s="203" t="s">
        <v>119</v>
      </c>
    </row>
    <row r="285" spans="1:65" s="15" customFormat="1" ht="20.399999999999999">
      <c r="B285" s="202"/>
      <c r="D285" s="160" t="s">
        <v>126</v>
      </c>
      <c r="E285" s="203" t="s">
        <v>1</v>
      </c>
      <c r="F285" s="204" t="s">
        <v>651</v>
      </c>
      <c r="H285" s="203" t="s">
        <v>1</v>
      </c>
      <c r="I285" s="205"/>
      <c r="L285" s="202"/>
      <c r="M285" s="206"/>
      <c r="N285" s="207"/>
      <c r="O285" s="207"/>
      <c r="P285" s="207"/>
      <c r="Q285" s="207"/>
      <c r="R285" s="207"/>
      <c r="S285" s="207"/>
      <c r="T285" s="208"/>
      <c r="AT285" s="203" t="s">
        <v>126</v>
      </c>
      <c r="AU285" s="203" t="s">
        <v>124</v>
      </c>
      <c r="AV285" s="15" t="s">
        <v>81</v>
      </c>
      <c r="AW285" s="15" t="s">
        <v>30</v>
      </c>
      <c r="AX285" s="15" t="s">
        <v>73</v>
      </c>
      <c r="AY285" s="203" t="s">
        <v>119</v>
      </c>
    </row>
    <row r="286" spans="1:65" s="15" customFormat="1">
      <c r="B286" s="202"/>
      <c r="D286" s="160" t="s">
        <v>126</v>
      </c>
      <c r="E286" s="203" t="s">
        <v>1</v>
      </c>
      <c r="F286" s="204" t="s">
        <v>652</v>
      </c>
      <c r="H286" s="203" t="s">
        <v>1</v>
      </c>
      <c r="I286" s="205"/>
      <c r="L286" s="202"/>
      <c r="M286" s="206"/>
      <c r="N286" s="207"/>
      <c r="O286" s="207"/>
      <c r="P286" s="207"/>
      <c r="Q286" s="207"/>
      <c r="R286" s="207"/>
      <c r="S286" s="207"/>
      <c r="T286" s="208"/>
      <c r="AT286" s="203" t="s">
        <v>126</v>
      </c>
      <c r="AU286" s="203" t="s">
        <v>124</v>
      </c>
      <c r="AV286" s="15" t="s">
        <v>81</v>
      </c>
      <c r="AW286" s="15" t="s">
        <v>30</v>
      </c>
      <c r="AX286" s="15" t="s">
        <v>73</v>
      </c>
      <c r="AY286" s="203" t="s">
        <v>119</v>
      </c>
    </row>
    <row r="287" spans="1:65" s="12" customFormat="1">
      <c r="B287" s="159"/>
      <c r="D287" s="160" t="s">
        <v>126</v>
      </c>
      <c r="E287" s="161" t="s">
        <v>785</v>
      </c>
      <c r="F287" s="162" t="s">
        <v>786</v>
      </c>
      <c r="H287" s="163">
        <v>0.24</v>
      </c>
      <c r="I287" s="164"/>
      <c r="L287" s="159"/>
      <c r="M287" s="165"/>
      <c r="N287" s="166"/>
      <c r="O287" s="166"/>
      <c r="P287" s="166"/>
      <c r="Q287" s="166"/>
      <c r="R287" s="166"/>
      <c r="S287" s="166"/>
      <c r="T287" s="167"/>
      <c r="AT287" s="161" t="s">
        <v>126</v>
      </c>
      <c r="AU287" s="161" t="s">
        <v>124</v>
      </c>
      <c r="AV287" s="12" t="s">
        <v>124</v>
      </c>
      <c r="AW287" s="12" t="s">
        <v>30</v>
      </c>
      <c r="AX287" s="12" t="s">
        <v>81</v>
      </c>
      <c r="AY287" s="161" t="s">
        <v>119</v>
      </c>
    </row>
    <row r="288" spans="1:65" s="2" customFormat="1" ht="33" customHeight="1">
      <c r="A288" s="32"/>
      <c r="B288" s="144"/>
      <c r="C288" s="145" t="s">
        <v>787</v>
      </c>
      <c r="D288" s="145" t="s">
        <v>120</v>
      </c>
      <c r="E288" s="146" t="s">
        <v>788</v>
      </c>
      <c r="F288" s="147" t="s">
        <v>789</v>
      </c>
      <c r="G288" s="148" t="s">
        <v>272</v>
      </c>
      <c r="H288" s="149">
        <v>72</v>
      </c>
      <c r="I288" s="150"/>
      <c r="J288" s="151">
        <f>ROUND(I288*H288,2)</f>
        <v>0</v>
      </c>
      <c r="K288" s="152"/>
      <c r="L288" s="33"/>
      <c r="M288" s="153" t="s">
        <v>1</v>
      </c>
      <c r="N288" s="154" t="s">
        <v>39</v>
      </c>
      <c r="O288" s="61"/>
      <c r="P288" s="155">
        <f>O288*H288</f>
        <v>0</v>
      </c>
      <c r="Q288" s="155">
        <v>1.153E-2</v>
      </c>
      <c r="R288" s="155">
        <f>Q288*H288</f>
        <v>0.83016000000000001</v>
      </c>
      <c r="S288" s="155">
        <v>0</v>
      </c>
      <c r="T288" s="156">
        <f>S288*H288</f>
        <v>0</v>
      </c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R288" s="157" t="s">
        <v>118</v>
      </c>
      <c r="AT288" s="157" t="s">
        <v>120</v>
      </c>
      <c r="AU288" s="157" t="s">
        <v>124</v>
      </c>
      <c r="AY288" s="17" t="s">
        <v>119</v>
      </c>
      <c r="BE288" s="158">
        <f>IF(N288="základná",J288,0)</f>
        <v>0</v>
      </c>
      <c r="BF288" s="158">
        <f>IF(N288="znížená",J288,0)</f>
        <v>0</v>
      </c>
      <c r="BG288" s="158">
        <f>IF(N288="zákl. prenesená",J288,0)</f>
        <v>0</v>
      </c>
      <c r="BH288" s="158">
        <f>IF(N288="zníž. prenesená",J288,0)</f>
        <v>0</v>
      </c>
      <c r="BI288" s="158">
        <f>IF(N288="nulová",J288,0)</f>
        <v>0</v>
      </c>
      <c r="BJ288" s="17" t="s">
        <v>124</v>
      </c>
      <c r="BK288" s="158">
        <f>ROUND(I288*H288,2)</f>
        <v>0</v>
      </c>
      <c r="BL288" s="17" t="s">
        <v>118</v>
      </c>
      <c r="BM288" s="157" t="s">
        <v>790</v>
      </c>
    </row>
    <row r="289" spans="1:65" s="12" customFormat="1">
      <c r="B289" s="159"/>
      <c r="D289" s="160" t="s">
        <v>126</v>
      </c>
      <c r="E289" s="161" t="s">
        <v>791</v>
      </c>
      <c r="F289" s="162" t="s">
        <v>792</v>
      </c>
      <c r="H289" s="163">
        <v>72</v>
      </c>
      <c r="I289" s="164"/>
      <c r="L289" s="159"/>
      <c r="M289" s="165"/>
      <c r="N289" s="166"/>
      <c r="O289" s="166"/>
      <c r="P289" s="166"/>
      <c r="Q289" s="166"/>
      <c r="R289" s="166"/>
      <c r="S289" s="166"/>
      <c r="T289" s="167"/>
      <c r="AT289" s="161" t="s">
        <v>126</v>
      </c>
      <c r="AU289" s="161" t="s">
        <v>124</v>
      </c>
      <c r="AV289" s="12" t="s">
        <v>124</v>
      </c>
      <c r="AW289" s="12" t="s">
        <v>30</v>
      </c>
      <c r="AX289" s="12" t="s">
        <v>73</v>
      </c>
      <c r="AY289" s="161" t="s">
        <v>119</v>
      </c>
    </row>
    <row r="290" spans="1:65" s="15" customFormat="1">
      <c r="B290" s="202"/>
      <c r="D290" s="160" t="s">
        <v>126</v>
      </c>
      <c r="E290" s="203" t="s">
        <v>1</v>
      </c>
      <c r="F290" s="204" t="s">
        <v>649</v>
      </c>
      <c r="H290" s="203" t="s">
        <v>1</v>
      </c>
      <c r="I290" s="205"/>
      <c r="L290" s="202"/>
      <c r="M290" s="206"/>
      <c r="N290" s="207"/>
      <c r="O290" s="207"/>
      <c r="P290" s="207"/>
      <c r="Q290" s="207"/>
      <c r="R290" s="207"/>
      <c r="S290" s="207"/>
      <c r="T290" s="208"/>
      <c r="AT290" s="203" t="s">
        <v>126</v>
      </c>
      <c r="AU290" s="203" t="s">
        <v>124</v>
      </c>
      <c r="AV290" s="15" t="s">
        <v>81</v>
      </c>
      <c r="AW290" s="15" t="s">
        <v>30</v>
      </c>
      <c r="AX290" s="15" t="s">
        <v>73</v>
      </c>
      <c r="AY290" s="203" t="s">
        <v>119</v>
      </c>
    </row>
    <row r="291" spans="1:65" s="15" customFormat="1">
      <c r="B291" s="202"/>
      <c r="D291" s="160" t="s">
        <v>126</v>
      </c>
      <c r="E291" s="203" t="s">
        <v>1</v>
      </c>
      <c r="F291" s="204" t="s">
        <v>650</v>
      </c>
      <c r="H291" s="203" t="s">
        <v>1</v>
      </c>
      <c r="I291" s="205"/>
      <c r="L291" s="202"/>
      <c r="M291" s="206"/>
      <c r="N291" s="207"/>
      <c r="O291" s="207"/>
      <c r="P291" s="207"/>
      <c r="Q291" s="207"/>
      <c r="R291" s="207"/>
      <c r="S291" s="207"/>
      <c r="T291" s="208"/>
      <c r="AT291" s="203" t="s">
        <v>126</v>
      </c>
      <c r="AU291" s="203" t="s">
        <v>124</v>
      </c>
      <c r="AV291" s="15" t="s">
        <v>81</v>
      </c>
      <c r="AW291" s="15" t="s">
        <v>30</v>
      </c>
      <c r="AX291" s="15" t="s">
        <v>73</v>
      </c>
      <c r="AY291" s="203" t="s">
        <v>119</v>
      </c>
    </row>
    <row r="292" spans="1:65" s="15" customFormat="1">
      <c r="B292" s="202"/>
      <c r="D292" s="160" t="s">
        <v>126</v>
      </c>
      <c r="E292" s="203" t="s">
        <v>1</v>
      </c>
      <c r="F292" s="204" t="s">
        <v>657</v>
      </c>
      <c r="H292" s="203" t="s">
        <v>1</v>
      </c>
      <c r="I292" s="205"/>
      <c r="L292" s="202"/>
      <c r="M292" s="206"/>
      <c r="N292" s="207"/>
      <c r="O292" s="207"/>
      <c r="P292" s="207"/>
      <c r="Q292" s="207"/>
      <c r="R292" s="207"/>
      <c r="S292" s="207"/>
      <c r="T292" s="208"/>
      <c r="AT292" s="203" t="s">
        <v>126</v>
      </c>
      <c r="AU292" s="203" t="s">
        <v>124</v>
      </c>
      <c r="AV292" s="15" t="s">
        <v>81</v>
      </c>
      <c r="AW292" s="15" t="s">
        <v>30</v>
      </c>
      <c r="AX292" s="15" t="s">
        <v>73</v>
      </c>
      <c r="AY292" s="203" t="s">
        <v>119</v>
      </c>
    </row>
    <row r="293" spans="1:65" s="15" customFormat="1">
      <c r="B293" s="202"/>
      <c r="D293" s="160" t="s">
        <v>126</v>
      </c>
      <c r="E293" s="203" t="s">
        <v>1</v>
      </c>
      <c r="F293" s="204" t="s">
        <v>793</v>
      </c>
      <c r="H293" s="203" t="s">
        <v>1</v>
      </c>
      <c r="I293" s="205"/>
      <c r="L293" s="202"/>
      <c r="M293" s="206"/>
      <c r="N293" s="207"/>
      <c r="O293" s="207"/>
      <c r="P293" s="207"/>
      <c r="Q293" s="207"/>
      <c r="R293" s="207"/>
      <c r="S293" s="207"/>
      <c r="T293" s="208"/>
      <c r="AT293" s="203" t="s">
        <v>126</v>
      </c>
      <c r="AU293" s="203" t="s">
        <v>124</v>
      </c>
      <c r="AV293" s="15" t="s">
        <v>81</v>
      </c>
      <c r="AW293" s="15" t="s">
        <v>30</v>
      </c>
      <c r="AX293" s="15" t="s">
        <v>73</v>
      </c>
      <c r="AY293" s="203" t="s">
        <v>119</v>
      </c>
    </row>
    <row r="294" spans="1:65" s="15" customFormat="1">
      <c r="B294" s="202"/>
      <c r="D294" s="160" t="s">
        <v>126</v>
      </c>
      <c r="E294" s="203" t="s">
        <v>1</v>
      </c>
      <c r="F294" s="204" t="s">
        <v>652</v>
      </c>
      <c r="H294" s="203" t="s">
        <v>1</v>
      </c>
      <c r="I294" s="205"/>
      <c r="L294" s="202"/>
      <c r="M294" s="206"/>
      <c r="N294" s="207"/>
      <c r="O294" s="207"/>
      <c r="P294" s="207"/>
      <c r="Q294" s="207"/>
      <c r="R294" s="207"/>
      <c r="S294" s="207"/>
      <c r="T294" s="208"/>
      <c r="AT294" s="203" t="s">
        <v>126</v>
      </c>
      <c r="AU294" s="203" t="s">
        <v>124</v>
      </c>
      <c r="AV294" s="15" t="s">
        <v>81</v>
      </c>
      <c r="AW294" s="15" t="s">
        <v>30</v>
      </c>
      <c r="AX294" s="15" t="s">
        <v>73</v>
      </c>
      <c r="AY294" s="203" t="s">
        <v>119</v>
      </c>
    </row>
    <row r="295" spans="1:65" s="12" customFormat="1">
      <c r="B295" s="159"/>
      <c r="D295" s="160" t="s">
        <v>126</v>
      </c>
      <c r="E295" s="161" t="s">
        <v>794</v>
      </c>
      <c r="F295" s="162" t="s">
        <v>795</v>
      </c>
      <c r="H295" s="163">
        <v>72</v>
      </c>
      <c r="I295" s="164"/>
      <c r="L295" s="159"/>
      <c r="M295" s="165"/>
      <c r="N295" s="166"/>
      <c r="O295" s="166"/>
      <c r="P295" s="166"/>
      <c r="Q295" s="166"/>
      <c r="R295" s="166"/>
      <c r="S295" s="166"/>
      <c r="T295" s="167"/>
      <c r="AT295" s="161" t="s">
        <v>126</v>
      </c>
      <c r="AU295" s="161" t="s">
        <v>124</v>
      </c>
      <c r="AV295" s="12" t="s">
        <v>124</v>
      </c>
      <c r="AW295" s="12" t="s">
        <v>30</v>
      </c>
      <c r="AX295" s="12" t="s">
        <v>81</v>
      </c>
      <c r="AY295" s="161" t="s">
        <v>119</v>
      </c>
    </row>
    <row r="296" spans="1:65" s="2" customFormat="1" ht="24.15" customHeight="1">
      <c r="A296" s="32"/>
      <c r="B296" s="144"/>
      <c r="C296" s="145" t="s">
        <v>796</v>
      </c>
      <c r="D296" s="145" t="s">
        <v>120</v>
      </c>
      <c r="E296" s="146" t="s">
        <v>797</v>
      </c>
      <c r="F296" s="147" t="s">
        <v>798</v>
      </c>
      <c r="G296" s="148" t="s">
        <v>272</v>
      </c>
      <c r="H296" s="149">
        <v>72</v>
      </c>
      <c r="I296" s="150"/>
      <c r="J296" s="151">
        <f>ROUND(I296*H296,2)</f>
        <v>0</v>
      </c>
      <c r="K296" s="152"/>
      <c r="L296" s="33"/>
      <c r="M296" s="153" t="s">
        <v>1</v>
      </c>
      <c r="N296" s="154" t="s">
        <v>39</v>
      </c>
      <c r="O296" s="61"/>
      <c r="P296" s="155">
        <f>O296*H296</f>
        <v>0</v>
      </c>
      <c r="Q296" s="155">
        <v>6.5599999999999999E-3</v>
      </c>
      <c r="R296" s="155">
        <f>Q296*H296</f>
        <v>0.47231999999999996</v>
      </c>
      <c r="S296" s="155">
        <v>0</v>
      </c>
      <c r="T296" s="156">
        <f>S296*H296</f>
        <v>0</v>
      </c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R296" s="157" t="s">
        <v>118</v>
      </c>
      <c r="AT296" s="157" t="s">
        <v>120</v>
      </c>
      <c r="AU296" s="157" t="s">
        <v>124</v>
      </c>
      <c r="AY296" s="17" t="s">
        <v>119</v>
      </c>
      <c r="BE296" s="158">
        <f>IF(N296="základná",J296,0)</f>
        <v>0</v>
      </c>
      <c r="BF296" s="158">
        <f>IF(N296="znížená",J296,0)</f>
        <v>0</v>
      </c>
      <c r="BG296" s="158">
        <f>IF(N296="zákl. prenesená",J296,0)</f>
        <v>0</v>
      </c>
      <c r="BH296" s="158">
        <f>IF(N296="zníž. prenesená",J296,0)</f>
        <v>0</v>
      </c>
      <c r="BI296" s="158">
        <f>IF(N296="nulová",J296,0)</f>
        <v>0</v>
      </c>
      <c r="BJ296" s="17" t="s">
        <v>124</v>
      </c>
      <c r="BK296" s="158">
        <f>ROUND(I296*H296,2)</f>
        <v>0</v>
      </c>
      <c r="BL296" s="17" t="s">
        <v>118</v>
      </c>
      <c r="BM296" s="157" t="s">
        <v>799</v>
      </c>
    </row>
    <row r="297" spans="1:65" s="12" customFormat="1">
      <c r="B297" s="159"/>
      <c r="D297" s="160" t="s">
        <v>126</v>
      </c>
      <c r="E297" s="161" t="s">
        <v>800</v>
      </c>
      <c r="F297" s="162" t="s">
        <v>792</v>
      </c>
      <c r="H297" s="163">
        <v>72</v>
      </c>
      <c r="I297" s="164"/>
      <c r="L297" s="159"/>
      <c r="M297" s="165"/>
      <c r="N297" s="166"/>
      <c r="O297" s="166"/>
      <c r="P297" s="166"/>
      <c r="Q297" s="166"/>
      <c r="R297" s="166"/>
      <c r="S297" s="166"/>
      <c r="T297" s="167"/>
      <c r="AT297" s="161" t="s">
        <v>126</v>
      </c>
      <c r="AU297" s="161" t="s">
        <v>124</v>
      </c>
      <c r="AV297" s="12" t="s">
        <v>124</v>
      </c>
      <c r="AW297" s="12" t="s">
        <v>30</v>
      </c>
      <c r="AX297" s="12" t="s">
        <v>73</v>
      </c>
      <c r="AY297" s="161" t="s">
        <v>119</v>
      </c>
    </row>
    <row r="298" spans="1:65" s="15" customFormat="1">
      <c r="B298" s="202"/>
      <c r="D298" s="160" t="s">
        <v>126</v>
      </c>
      <c r="E298" s="203" t="s">
        <v>1</v>
      </c>
      <c r="F298" s="204" t="s">
        <v>649</v>
      </c>
      <c r="H298" s="203" t="s">
        <v>1</v>
      </c>
      <c r="I298" s="205"/>
      <c r="L298" s="202"/>
      <c r="M298" s="206"/>
      <c r="N298" s="207"/>
      <c r="O298" s="207"/>
      <c r="P298" s="207"/>
      <c r="Q298" s="207"/>
      <c r="R298" s="207"/>
      <c r="S298" s="207"/>
      <c r="T298" s="208"/>
      <c r="AT298" s="203" t="s">
        <v>126</v>
      </c>
      <c r="AU298" s="203" t="s">
        <v>124</v>
      </c>
      <c r="AV298" s="15" t="s">
        <v>81</v>
      </c>
      <c r="AW298" s="15" t="s">
        <v>30</v>
      </c>
      <c r="AX298" s="15" t="s">
        <v>73</v>
      </c>
      <c r="AY298" s="203" t="s">
        <v>119</v>
      </c>
    </row>
    <row r="299" spans="1:65" s="15" customFormat="1">
      <c r="B299" s="202"/>
      <c r="D299" s="160" t="s">
        <v>126</v>
      </c>
      <c r="E299" s="203" t="s">
        <v>1</v>
      </c>
      <c r="F299" s="204" t="s">
        <v>650</v>
      </c>
      <c r="H299" s="203" t="s">
        <v>1</v>
      </c>
      <c r="I299" s="205"/>
      <c r="L299" s="202"/>
      <c r="M299" s="206"/>
      <c r="N299" s="207"/>
      <c r="O299" s="207"/>
      <c r="P299" s="207"/>
      <c r="Q299" s="207"/>
      <c r="R299" s="207"/>
      <c r="S299" s="207"/>
      <c r="T299" s="208"/>
      <c r="AT299" s="203" t="s">
        <v>126</v>
      </c>
      <c r="AU299" s="203" t="s">
        <v>124</v>
      </c>
      <c r="AV299" s="15" t="s">
        <v>81</v>
      </c>
      <c r="AW299" s="15" t="s">
        <v>30</v>
      </c>
      <c r="AX299" s="15" t="s">
        <v>73</v>
      </c>
      <c r="AY299" s="203" t="s">
        <v>119</v>
      </c>
    </row>
    <row r="300" spans="1:65" s="15" customFormat="1">
      <c r="B300" s="202"/>
      <c r="D300" s="160" t="s">
        <v>126</v>
      </c>
      <c r="E300" s="203" t="s">
        <v>1</v>
      </c>
      <c r="F300" s="204" t="s">
        <v>657</v>
      </c>
      <c r="H300" s="203" t="s">
        <v>1</v>
      </c>
      <c r="I300" s="205"/>
      <c r="L300" s="202"/>
      <c r="M300" s="206"/>
      <c r="N300" s="207"/>
      <c r="O300" s="207"/>
      <c r="P300" s="207"/>
      <c r="Q300" s="207"/>
      <c r="R300" s="207"/>
      <c r="S300" s="207"/>
      <c r="T300" s="208"/>
      <c r="AT300" s="203" t="s">
        <v>126</v>
      </c>
      <c r="AU300" s="203" t="s">
        <v>124</v>
      </c>
      <c r="AV300" s="15" t="s">
        <v>81</v>
      </c>
      <c r="AW300" s="15" t="s">
        <v>30</v>
      </c>
      <c r="AX300" s="15" t="s">
        <v>73</v>
      </c>
      <c r="AY300" s="203" t="s">
        <v>119</v>
      </c>
    </row>
    <row r="301" spans="1:65" s="15" customFormat="1" ht="20.399999999999999">
      <c r="B301" s="202"/>
      <c r="D301" s="160" t="s">
        <v>126</v>
      </c>
      <c r="E301" s="203" t="s">
        <v>1</v>
      </c>
      <c r="F301" s="204" t="s">
        <v>651</v>
      </c>
      <c r="H301" s="203" t="s">
        <v>1</v>
      </c>
      <c r="I301" s="205"/>
      <c r="L301" s="202"/>
      <c r="M301" s="206"/>
      <c r="N301" s="207"/>
      <c r="O301" s="207"/>
      <c r="P301" s="207"/>
      <c r="Q301" s="207"/>
      <c r="R301" s="207"/>
      <c r="S301" s="207"/>
      <c r="T301" s="208"/>
      <c r="AT301" s="203" t="s">
        <v>126</v>
      </c>
      <c r="AU301" s="203" t="s">
        <v>124</v>
      </c>
      <c r="AV301" s="15" t="s">
        <v>81</v>
      </c>
      <c r="AW301" s="15" t="s">
        <v>30</v>
      </c>
      <c r="AX301" s="15" t="s">
        <v>73</v>
      </c>
      <c r="AY301" s="203" t="s">
        <v>119</v>
      </c>
    </row>
    <row r="302" spans="1:65" s="15" customFormat="1">
      <c r="B302" s="202"/>
      <c r="D302" s="160" t="s">
        <v>126</v>
      </c>
      <c r="E302" s="203" t="s">
        <v>1</v>
      </c>
      <c r="F302" s="204" t="s">
        <v>652</v>
      </c>
      <c r="H302" s="203" t="s">
        <v>1</v>
      </c>
      <c r="I302" s="205"/>
      <c r="L302" s="202"/>
      <c r="M302" s="206"/>
      <c r="N302" s="207"/>
      <c r="O302" s="207"/>
      <c r="P302" s="207"/>
      <c r="Q302" s="207"/>
      <c r="R302" s="207"/>
      <c r="S302" s="207"/>
      <c r="T302" s="208"/>
      <c r="AT302" s="203" t="s">
        <v>126</v>
      </c>
      <c r="AU302" s="203" t="s">
        <v>124</v>
      </c>
      <c r="AV302" s="15" t="s">
        <v>81</v>
      </c>
      <c r="AW302" s="15" t="s">
        <v>30</v>
      </c>
      <c r="AX302" s="15" t="s">
        <v>73</v>
      </c>
      <c r="AY302" s="203" t="s">
        <v>119</v>
      </c>
    </row>
    <row r="303" spans="1:65" s="12" customFormat="1">
      <c r="B303" s="159"/>
      <c r="D303" s="160" t="s">
        <v>126</v>
      </c>
      <c r="E303" s="161" t="s">
        <v>801</v>
      </c>
      <c r="F303" s="162" t="s">
        <v>802</v>
      </c>
      <c r="H303" s="163">
        <v>72</v>
      </c>
      <c r="I303" s="164"/>
      <c r="L303" s="159"/>
      <c r="M303" s="165"/>
      <c r="N303" s="166"/>
      <c r="O303" s="166"/>
      <c r="P303" s="166"/>
      <c r="Q303" s="166"/>
      <c r="R303" s="166"/>
      <c r="S303" s="166"/>
      <c r="T303" s="167"/>
      <c r="AT303" s="161" t="s">
        <v>126</v>
      </c>
      <c r="AU303" s="161" t="s">
        <v>124</v>
      </c>
      <c r="AV303" s="12" t="s">
        <v>124</v>
      </c>
      <c r="AW303" s="12" t="s">
        <v>30</v>
      </c>
      <c r="AX303" s="12" t="s">
        <v>81</v>
      </c>
      <c r="AY303" s="161" t="s">
        <v>119</v>
      </c>
    </row>
    <row r="304" spans="1:65" s="2" customFormat="1" ht="24.15" customHeight="1">
      <c r="A304" s="32"/>
      <c r="B304" s="144"/>
      <c r="C304" s="145" t="s">
        <v>501</v>
      </c>
      <c r="D304" s="145" t="s">
        <v>120</v>
      </c>
      <c r="E304" s="146" t="s">
        <v>803</v>
      </c>
      <c r="F304" s="147" t="s">
        <v>804</v>
      </c>
      <c r="G304" s="148" t="s">
        <v>371</v>
      </c>
      <c r="H304" s="149">
        <v>6</v>
      </c>
      <c r="I304" s="150"/>
      <c r="J304" s="151">
        <f>ROUND(I304*H304,2)</f>
        <v>0</v>
      </c>
      <c r="K304" s="152"/>
      <c r="L304" s="33"/>
      <c r="M304" s="153" t="s">
        <v>1</v>
      </c>
      <c r="N304" s="154" t="s">
        <v>39</v>
      </c>
      <c r="O304" s="61"/>
      <c r="P304" s="155">
        <f>O304*H304</f>
        <v>0</v>
      </c>
      <c r="Q304" s="155">
        <v>7.0000000000000001E-3</v>
      </c>
      <c r="R304" s="155">
        <f>Q304*H304</f>
        <v>4.2000000000000003E-2</v>
      </c>
      <c r="S304" s="155">
        <v>0</v>
      </c>
      <c r="T304" s="156">
        <f>S304*H304</f>
        <v>0</v>
      </c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R304" s="157" t="s">
        <v>118</v>
      </c>
      <c r="AT304" s="157" t="s">
        <v>120</v>
      </c>
      <c r="AU304" s="157" t="s">
        <v>124</v>
      </c>
      <c r="AY304" s="17" t="s">
        <v>119</v>
      </c>
      <c r="BE304" s="158">
        <f>IF(N304="základná",J304,0)</f>
        <v>0</v>
      </c>
      <c r="BF304" s="158">
        <f>IF(N304="znížená",J304,0)</f>
        <v>0</v>
      </c>
      <c r="BG304" s="158">
        <f>IF(N304="zákl. prenesená",J304,0)</f>
        <v>0</v>
      </c>
      <c r="BH304" s="158">
        <f>IF(N304="zníž. prenesená",J304,0)</f>
        <v>0</v>
      </c>
      <c r="BI304" s="158">
        <f>IF(N304="nulová",J304,0)</f>
        <v>0</v>
      </c>
      <c r="BJ304" s="17" t="s">
        <v>124</v>
      </c>
      <c r="BK304" s="158">
        <f>ROUND(I304*H304,2)</f>
        <v>0</v>
      </c>
      <c r="BL304" s="17" t="s">
        <v>118</v>
      </c>
      <c r="BM304" s="157" t="s">
        <v>805</v>
      </c>
    </row>
    <row r="305" spans="1:65" s="12" customFormat="1">
      <c r="B305" s="159"/>
      <c r="D305" s="160" t="s">
        <v>126</v>
      </c>
      <c r="E305" s="161" t="s">
        <v>806</v>
      </c>
      <c r="F305" s="162" t="s">
        <v>149</v>
      </c>
      <c r="H305" s="163">
        <v>6</v>
      </c>
      <c r="I305" s="164"/>
      <c r="L305" s="159"/>
      <c r="M305" s="165"/>
      <c r="N305" s="166"/>
      <c r="O305" s="166"/>
      <c r="P305" s="166"/>
      <c r="Q305" s="166"/>
      <c r="R305" s="166"/>
      <c r="S305" s="166"/>
      <c r="T305" s="167"/>
      <c r="AT305" s="161" t="s">
        <v>126</v>
      </c>
      <c r="AU305" s="161" t="s">
        <v>124</v>
      </c>
      <c r="AV305" s="12" t="s">
        <v>124</v>
      </c>
      <c r="AW305" s="12" t="s">
        <v>30</v>
      </c>
      <c r="AX305" s="12" t="s">
        <v>73</v>
      </c>
      <c r="AY305" s="161" t="s">
        <v>119</v>
      </c>
    </row>
    <row r="306" spans="1:65" s="15" customFormat="1">
      <c r="B306" s="202"/>
      <c r="D306" s="160" t="s">
        <v>126</v>
      </c>
      <c r="E306" s="203" t="s">
        <v>1</v>
      </c>
      <c r="F306" s="204" t="s">
        <v>649</v>
      </c>
      <c r="H306" s="203" t="s">
        <v>1</v>
      </c>
      <c r="I306" s="205"/>
      <c r="L306" s="202"/>
      <c r="M306" s="206"/>
      <c r="N306" s="207"/>
      <c r="O306" s="207"/>
      <c r="P306" s="207"/>
      <c r="Q306" s="207"/>
      <c r="R306" s="207"/>
      <c r="S306" s="207"/>
      <c r="T306" s="208"/>
      <c r="AT306" s="203" t="s">
        <v>126</v>
      </c>
      <c r="AU306" s="203" t="s">
        <v>124</v>
      </c>
      <c r="AV306" s="15" t="s">
        <v>81</v>
      </c>
      <c r="AW306" s="15" t="s">
        <v>30</v>
      </c>
      <c r="AX306" s="15" t="s">
        <v>73</v>
      </c>
      <c r="AY306" s="203" t="s">
        <v>119</v>
      </c>
    </row>
    <row r="307" spans="1:65" s="15" customFormat="1">
      <c r="B307" s="202"/>
      <c r="D307" s="160" t="s">
        <v>126</v>
      </c>
      <c r="E307" s="203" t="s">
        <v>1</v>
      </c>
      <c r="F307" s="204" t="s">
        <v>650</v>
      </c>
      <c r="H307" s="203" t="s">
        <v>1</v>
      </c>
      <c r="I307" s="205"/>
      <c r="L307" s="202"/>
      <c r="M307" s="206"/>
      <c r="N307" s="207"/>
      <c r="O307" s="207"/>
      <c r="P307" s="207"/>
      <c r="Q307" s="207"/>
      <c r="R307" s="207"/>
      <c r="S307" s="207"/>
      <c r="T307" s="208"/>
      <c r="AT307" s="203" t="s">
        <v>126</v>
      </c>
      <c r="AU307" s="203" t="s">
        <v>124</v>
      </c>
      <c r="AV307" s="15" t="s">
        <v>81</v>
      </c>
      <c r="AW307" s="15" t="s">
        <v>30</v>
      </c>
      <c r="AX307" s="15" t="s">
        <v>73</v>
      </c>
      <c r="AY307" s="203" t="s">
        <v>119</v>
      </c>
    </row>
    <row r="308" spans="1:65" s="15" customFormat="1">
      <c r="B308" s="202"/>
      <c r="D308" s="160" t="s">
        <v>126</v>
      </c>
      <c r="E308" s="203" t="s">
        <v>1</v>
      </c>
      <c r="F308" s="204" t="s">
        <v>657</v>
      </c>
      <c r="H308" s="203" t="s">
        <v>1</v>
      </c>
      <c r="I308" s="205"/>
      <c r="L308" s="202"/>
      <c r="M308" s="206"/>
      <c r="N308" s="207"/>
      <c r="O308" s="207"/>
      <c r="P308" s="207"/>
      <c r="Q308" s="207"/>
      <c r="R308" s="207"/>
      <c r="S308" s="207"/>
      <c r="T308" s="208"/>
      <c r="AT308" s="203" t="s">
        <v>126</v>
      </c>
      <c r="AU308" s="203" t="s">
        <v>124</v>
      </c>
      <c r="AV308" s="15" t="s">
        <v>81</v>
      </c>
      <c r="AW308" s="15" t="s">
        <v>30</v>
      </c>
      <c r="AX308" s="15" t="s">
        <v>73</v>
      </c>
      <c r="AY308" s="203" t="s">
        <v>119</v>
      </c>
    </row>
    <row r="309" spans="1:65" s="15" customFormat="1" ht="20.399999999999999">
      <c r="B309" s="202"/>
      <c r="D309" s="160" t="s">
        <v>126</v>
      </c>
      <c r="E309" s="203" t="s">
        <v>1</v>
      </c>
      <c r="F309" s="204" t="s">
        <v>651</v>
      </c>
      <c r="H309" s="203" t="s">
        <v>1</v>
      </c>
      <c r="I309" s="205"/>
      <c r="L309" s="202"/>
      <c r="M309" s="206"/>
      <c r="N309" s="207"/>
      <c r="O309" s="207"/>
      <c r="P309" s="207"/>
      <c r="Q309" s="207"/>
      <c r="R309" s="207"/>
      <c r="S309" s="207"/>
      <c r="T309" s="208"/>
      <c r="AT309" s="203" t="s">
        <v>126</v>
      </c>
      <c r="AU309" s="203" t="s">
        <v>124</v>
      </c>
      <c r="AV309" s="15" t="s">
        <v>81</v>
      </c>
      <c r="AW309" s="15" t="s">
        <v>30</v>
      </c>
      <c r="AX309" s="15" t="s">
        <v>73</v>
      </c>
      <c r="AY309" s="203" t="s">
        <v>119</v>
      </c>
    </row>
    <row r="310" spans="1:65" s="15" customFormat="1">
      <c r="B310" s="202"/>
      <c r="D310" s="160" t="s">
        <v>126</v>
      </c>
      <c r="E310" s="203" t="s">
        <v>1</v>
      </c>
      <c r="F310" s="204" t="s">
        <v>652</v>
      </c>
      <c r="H310" s="203" t="s">
        <v>1</v>
      </c>
      <c r="I310" s="205"/>
      <c r="L310" s="202"/>
      <c r="M310" s="206"/>
      <c r="N310" s="207"/>
      <c r="O310" s="207"/>
      <c r="P310" s="207"/>
      <c r="Q310" s="207"/>
      <c r="R310" s="207"/>
      <c r="S310" s="207"/>
      <c r="T310" s="208"/>
      <c r="AT310" s="203" t="s">
        <v>126</v>
      </c>
      <c r="AU310" s="203" t="s">
        <v>124</v>
      </c>
      <c r="AV310" s="15" t="s">
        <v>81</v>
      </c>
      <c r="AW310" s="15" t="s">
        <v>30</v>
      </c>
      <c r="AX310" s="15" t="s">
        <v>73</v>
      </c>
      <c r="AY310" s="203" t="s">
        <v>119</v>
      </c>
    </row>
    <row r="311" spans="1:65" s="12" customFormat="1">
      <c r="B311" s="159"/>
      <c r="D311" s="160" t="s">
        <v>126</v>
      </c>
      <c r="E311" s="161" t="s">
        <v>807</v>
      </c>
      <c r="F311" s="162" t="s">
        <v>808</v>
      </c>
      <c r="H311" s="163">
        <v>6</v>
      </c>
      <c r="I311" s="164"/>
      <c r="L311" s="159"/>
      <c r="M311" s="165"/>
      <c r="N311" s="166"/>
      <c r="O311" s="166"/>
      <c r="P311" s="166"/>
      <c r="Q311" s="166"/>
      <c r="R311" s="166"/>
      <c r="S311" s="166"/>
      <c r="T311" s="167"/>
      <c r="AT311" s="161" t="s">
        <v>126</v>
      </c>
      <c r="AU311" s="161" t="s">
        <v>124</v>
      </c>
      <c r="AV311" s="12" t="s">
        <v>124</v>
      </c>
      <c r="AW311" s="12" t="s">
        <v>30</v>
      </c>
      <c r="AX311" s="12" t="s">
        <v>81</v>
      </c>
      <c r="AY311" s="161" t="s">
        <v>119</v>
      </c>
    </row>
    <row r="312" spans="1:65" s="2" customFormat="1" ht="33" customHeight="1">
      <c r="A312" s="32"/>
      <c r="B312" s="144"/>
      <c r="C312" s="145" t="s">
        <v>809</v>
      </c>
      <c r="D312" s="145" t="s">
        <v>120</v>
      </c>
      <c r="E312" s="146" t="s">
        <v>810</v>
      </c>
      <c r="F312" s="147" t="s">
        <v>811</v>
      </c>
      <c r="G312" s="148" t="s">
        <v>371</v>
      </c>
      <c r="H312" s="149">
        <v>1400</v>
      </c>
      <c r="I312" s="150"/>
      <c r="J312" s="151">
        <f>ROUND(I312*H312,2)</f>
        <v>0</v>
      </c>
      <c r="K312" s="152"/>
      <c r="L312" s="33"/>
      <c r="M312" s="153" t="s">
        <v>1</v>
      </c>
      <c r="N312" s="154" t="s">
        <v>39</v>
      </c>
      <c r="O312" s="61"/>
      <c r="P312" s="155">
        <f>O312*H312</f>
        <v>0</v>
      </c>
      <c r="Q312" s="155">
        <v>1.6000000000000001E-4</v>
      </c>
      <c r="R312" s="155">
        <f>Q312*H312</f>
        <v>0.224</v>
      </c>
      <c r="S312" s="155">
        <v>0</v>
      </c>
      <c r="T312" s="156">
        <f>S312*H312</f>
        <v>0</v>
      </c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R312" s="157" t="s">
        <v>118</v>
      </c>
      <c r="AT312" s="157" t="s">
        <v>120</v>
      </c>
      <c r="AU312" s="157" t="s">
        <v>124</v>
      </c>
      <c r="AY312" s="17" t="s">
        <v>119</v>
      </c>
      <c r="BE312" s="158">
        <f>IF(N312="základná",J312,0)</f>
        <v>0</v>
      </c>
      <c r="BF312" s="158">
        <f>IF(N312="znížená",J312,0)</f>
        <v>0</v>
      </c>
      <c r="BG312" s="158">
        <f>IF(N312="zákl. prenesená",J312,0)</f>
        <v>0</v>
      </c>
      <c r="BH312" s="158">
        <f>IF(N312="zníž. prenesená",J312,0)</f>
        <v>0</v>
      </c>
      <c r="BI312" s="158">
        <f>IF(N312="nulová",J312,0)</f>
        <v>0</v>
      </c>
      <c r="BJ312" s="17" t="s">
        <v>124</v>
      </c>
      <c r="BK312" s="158">
        <f>ROUND(I312*H312,2)</f>
        <v>0</v>
      </c>
      <c r="BL312" s="17" t="s">
        <v>118</v>
      </c>
      <c r="BM312" s="157" t="s">
        <v>812</v>
      </c>
    </row>
    <row r="313" spans="1:65" s="15" customFormat="1">
      <c r="B313" s="202"/>
      <c r="D313" s="160" t="s">
        <v>126</v>
      </c>
      <c r="E313" s="203" t="s">
        <v>1</v>
      </c>
      <c r="F313" s="204" t="s">
        <v>813</v>
      </c>
      <c r="H313" s="203" t="s">
        <v>1</v>
      </c>
      <c r="I313" s="205"/>
      <c r="L313" s="202"/>
      <c r="M313" s="206"/>
      <c r="N313" s="207"/>
      <c r="O313" s="207"/>
      <c r="P313" s="207"/>
      <c r="Q313" s="207"/>
      <c r="R313" s="207"/>
      <c r="S313" s="207"/>
      <c r="T313" s="208"/>
      <c r="AT313" s="203" t="s">
        <v>126</v>
      </c>
      <c r="AU313" s="203" t="s">
        <v>124</v>
      </c>
      <c r="AV313" s="15" t="s">
        <v>81</v>
      </c>
      <c r="AW313" s="15" t="s">
        <v>30</v>
      </c>
      <c r="AX313" s="15" t="s">
        <v>73</v>
      </c>
      <c r="AY313" s="203" t="s">
        <v>119</v>
      </c>
    </row>
    <row r="314" spans="1:65" s="12" customFormat="1">
      <c r="B314" s="159"/>
      <c r="D314" s="160" t="s">
        <v>126</v>
      </c>
      <c r="E314" s="161" t="s">
        <v>814</v>
      </c>
      <c r="F314" s="162" t="s">
        <v>815</v>
      </c>
      <c r="H314" s="163">
        <v>1400</v>
      </c>
      <c r="I314" s="164"/>
      <c r="L314" s="159"/>
      <c r="M314" s="165"/>
      <c r="N314" s="166"/>
      <c r="O314" s="166"/>
      <c r="P314" s="166"/>
      <c r="Q314" s="166"/>
      <c r="R314" s="166"/>
      <c r="S314" s="166"/>
      <c r="T314" s="167"/>
      <c r="AT314" s="161" t="s">
        <v>126</v>
      </c>
      <c r="AU314" s="161" t="s">
        <v>124</v>
      </c>
      <c r="AV314" s="12" t="s">
        <v>124</v>
      </c>
      <c r="AW314" s="12" t="s">
        <v>30</v>
      </c>
      <c r="AX314" s="12" t="s">
        <v>73</v>
      </c>
      <c r="AY314" s="161" t="s">
        <v>119</v>
      </c>
    </row>
    <row r="315" spans="1:65" s="15" customFormat="1">
      <c r="B315" s="202"/>
      <c r="D315" s="160" t="s">
        <v>126</v>
      </c>
      <c r="E315" s="203" t="s">
        <v>1</v>
      </c>
      <c r="F315" s="204" t="s">
        <v>816</v>
      </c>
      <c r="H315" s="203" t="s">
        <v>1</v>
      </c>
      <c r="I315" s="205"/>
      <c r="L315" s="202"/>
      <c r="M315" s="206"/>
      <c r="N315" s="207"/>
      <c r="O315" s="207"/>
      <c r="P315" s="207"/>
      <c r="Q315" s="207"/>
      <c r="R315" s="207"/>
      <c r="S315" s="207"/>
      <c r="T315" s="208"/>
      <c r="AT315" s="203" t="s">
        <v>126</v>
      </c>
      <c r="AU315" s="203" t="s">
        <v>124</v>
      </c>
      <c r="AV315" s="15" t="s">
        <v>81</v>
      </c>
      <c r="AW315" s="15" t="s">
        <v>30</v>
      </c>
      <c r="AX315" s="15" t="s">
        <v>73</v>
      </c>
      <c r="AY315" s="203" t="s">
        <v>119</v>
      </c>
    </row>
    <row r="316" spans="1:65" s="12" customFormat="1">
      <c r="B316" s="159"/>
      <c r="D316" s="160" t="s">
        <v>126</v>
      </c>
      <c r="E316" s="161" t="s">
        <v>817</v>
      </c>
      <c r="F316" s="162" t="s">
        <v>818</v>
      </c>
      <c r="H316" s="163">
        <v>1400</v>
      </c>
      <c r="I316" s="164"/>
      <c r="L316" s="159"/>
      <c r="M316" s="165"/>
      <c r="N316" s="166"/>
      <c r="O316" s="166"/>
      <c r="P316" s="166"/>
      <c r="Q316" s="166"/>
      <c r="R316" s="166"/>
      <c r="S316" s="166"/>
      <c r="T316" s="167"/>
      <c r="AT316" s="161" t="s">
        <v>126</v>
      </c>
      <c r="AU316" s="161" t="s">
        <v>124</v>
      </c>
      <c r="AV316" s="12" t="s">
        <v>124</v>
      </c>
      <c r="AW316" s="12" t="s">
        <v>30</v>
      </c>
      <c r="AX316" s="12" t="s">
        <v>81</v>
      </c>
      <c r="AY316" s="161" t="s">
        <v>119</v>
      </c>
    </row>
    <row r="317" spans="1:65" s="11" customFormat="1" ht="22.95" customHeight="1">
      <c r="B317" s="133"/>
      <c r="D317" s="134" t="s">
        <v>72</v>
      </c>
      <c r="E317" s="178" t="s">
        <v>136</v>
      </c>
      <c r="F317" s="178" t="s">
        <v>269</v>
      </c>
      <c r="I317" s="136"/>
      <c r="J317" s="179">
        <f>BK317</f>
        <v>0</v>
      </c>
      <c r="L317" s="133"/>
      <c r="M317" s="138"/>
      <c r="N317" s="139"/>
      <c r="O317" s="139"/>
      <c r="P317" s="140">
        <f>SUM(P318:P363)</f>
        <v>0</v>
      </c>
      <c r="Q317" s="139"/>
      <c r="R317" s="140">
        <f>SUM(R318:R363)</f>
        <v>301.81674940000005</v>
      </c>
      <c r="S317" s="139"/>
      <c r="T317" s="141">
        <f>SUM(T318:T363)</f>
        <v>0</v>
      </c>
      <c r="AR317" s="134" t="s">
        <v>81</v>
      </c>
      <c r="AT317" s="142" t="s">
        <v>72</v>
      </c>
      <c r="AU317" s="142" t="s">
        <v>81</v>
      </c>
      <c r="AY317" s="134" t="s">
        <v>119</v>
      </c>
      <c r="BK317" s="143">
        <f>SUM(BK318:BK363)</f>
        <v>0</v>
      </c>
    </row>
    <row r="318" spans="1:65" s="2" customFormat="1" ht="21.75" customHeight="1">
      <c r="A318" s="32"/>
      <c r="B318" s="144"/>
      <c r="C318" s="145" t="s">
        <v>819</v>
      </c>
      <c r="D318" s="145" t="s">
        <v>120</v>
      </c>
      <c r="E318" s="146" t="s">
        <v>820</v>
      </c>
      <c r="F318" s="147" t="s">
        <v>821</v>
      </c>
      <c r="G318" s="148" t="s">
        <v>218</v>
      </c>
      <c r="H318" s="149">
        <v>18.356999999999999</v>
      </c>
      <c r="I318" s="150"/>
      <c r="J318" s="151">
        <f>ROUND(I318*H318,2)</f>
        <v>0</v>
      </c>
      <c r="K318" s="152"/>
      <c r="L318" s="33"/>
      <c r="M318" s="153" t="s">
        <v>1</v>
      </c>
      <c r="N318" s="154" t="s">
        <v>39</v>
      </c>
      <c r="O318" s="61"/>
      <c r="P318" s="155">
        <f>O318*H318</f>
        <v>0</v>
      </c>
      <c r="Q318" s="155">
        <v>2.7999999999999998E-4</v>
      </c>
      <c r="R318" s="155">
        <f>Q318*H318</f>
        <v>5.139959999999999E-3</v>
      </c>
      <c r="S318" s="155">
        <v>0</v>
      </c>
      <c r="T318" s="156">
        <f>S318*H318</f>
        <v>0</v>
      </c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R318" s="157" t="s">
        <v>118</v>
      </c>
      <c r="AT318" s="157" t="s">
        <v>120</v>
      </c>
      <c r="AU318" s="157" t="s">
        <v>124</v>
      </c>
      <c r="AY318" s="17" t="s">
        <v>119</v>
      </c>
      <c r="BE318" s="158">
        <f>IF(N318="základná",J318,0)</f>
        <v>0</v>
      </c>
      <c r="BF318" s="158">
        <f>IF(N318="znížená",J318,0)</f>
        <v>0</v>
      </c>
      <c r="BG318" s="158">
        <f>IF(N318="zákl. prenesená",J318,0)</f>
        <v>0</v>
      </c>
      <c r="BH318" s="158">
        <f>IF(N318="zníž. prenesená",J318,0)</f>
        <v>0</v>
      </c>
      <c r="BI318" s="158">
        <f>IF(N318="nulová",J318,0)</f>
        <v>0</v>
      </c>
      <c r="BJ318" s="17" t="s">
        <v>124</v>
      </c>
      <c r="BK318" s="158">
        <f>ROUND(I318*H318,2)</f>
        <v>0</v>
      </c>
      <c r="BL318" s="17" t="s">
        <v>118</v>
      </c>
      <c r="BM318" s="157" t="s">
        <v>822</v>
      </c>
    </row>
    <row r="319" spans="1:65" s="12" customFormat="1">
      <c r="B319" s="159"/>
      <c r="D319" s="160" t="s">
        <v>126</v>
      </c>
      <c r="E319" s="161" t="s">
        <v>823</v>
      </c>
      <c r="F319" s="162" t="s">
        <v>824</v>
      </c>
      <c r="H319" s="163">
        <v>10.8</v>
      </c>
      <c r="I319" s="164"/>
      <c r="L319" s="159"/>
      <c r="M319" s="165"/>
      <c r="N319" s="166"/>
      <c r="O319" s="166"/>
      <c r="P319" s="166"/>
      <c r="Q319" s="166"/>
      <c r="R319" s="166"/>
      <c r="S319" s="166"/>
      <c r="T319" s="167"/>
      <c r="AT319" s="161" t="s">
        <v>126</v>
      </c>
      <c r="AU319" s="161" t="s">
        <v>124</v>
      </c>
      <c r="AV319" s="12" t="s">
        <v>124</v>
      </c>
      <c r="AW319" s="12" t="s">
        <v>30</v>
      </c>
      <c r="AX319" s="12" t="s">
        <v>73</v>
      </c>
      <c r="AY319" s="161" t="s">
        <v>119</v>
      </c>
    </row>
    <row r="320" spans="1:65" s="12" customFormat="1">
      <c r="B320" s="159"/>
      <c r="D320" s="160" t="s">
        <v>126</v>
      </c>
      <c r="E320" s="161" t="s">
        <v>477</v>
      </c>
      <c r="F320" s="162" t="s">
        <v>825</v>
      </c>
      <c r="H320" s="163">
        <v>7.5570000000000004</v>
      </c>
      <c r="I320" s="164"/>
      <c r="L320" s="159"/>
      <c r="M320" s="165"/>
      <c r="N320" s="166"/>
      <c r="O320" s="166"/>
      <c r="P320" s="166"/>
      <c r="Q320" s="166"/>
      <c r="R320" s="166"/>
      <c r="S320" s="166"/>
      <c r="T320" s="167"/>
      <c r="AT320" s="161" t="s">
        <v>126</v>
      </c>
      <c r="AU320" s="161" t="s">
        <v>124</v>
      </c>
      <c r="AV320" s="12" t="s">
        <v>124</v>
      </c>
      <c r="AW320" s="12" t="s">
        <v>30</v>
      </c>
      <c r="AX320" s="12" t="s">
        <v>73</v>
      </c>
      <c r="AY320" s="161" t="s">
        <v>119</v>
      </c>
    </row>
    <row r="321" spans="1:65" s="12" customFormat="1">
      <c r="B321" s="159"/>
      <c r="D321" s="160" t="s">
        <v>126</v>
      </c>
      <c r="E321" s="161" t="s">
        <v>826</v>
      </c>
      <c r="F321" s="162" t="s">
        <v>827</v>
      </c>
      <c r="H321" s="163">
        <v>18.356999999999999</v>
      </c>
      <c r="I321" s="164"/>
      <c r="L321" s="159"/>
      <c r="M321" s="165"/>
      <c r="N321" s="166"/>
      <c r="O321" s="166"/>
      <c r="P321" s="166"/>
      <c r="Q321" s="166"/>
      <c r="R321" s="166"/>
      <c r="S321" s="166"/>
      <c r="T321" s="167"/>
      <c r="AT321" s="161" t="s">
        <v>126</v>
      </c>
      <c r="AU321" s="161" t="s">
        <v>124</v>
      </c>
      <c r="AV321" s="12" t="s">
        <v>124</v>
      </c>
      <c r="AW321" s="12" t="s">
        <v>30</v>
      </c>
      <c r="AX321" s="12" t="s">
        <v>81</v>
      </c>
      <c r="AY321" s="161" t="s">
        <v>119</v>
      </c>
    </row>
    <row r="322" spans="1:65" s="2" customFormat="1" ht="33" customHeight="1">
      <c r="A322" s="32"/>
      <c r="B322" s="144"/>
      <c r="C322" s="180" t="s">
        <v>828</v>
      </c>
      <c r="D322" s="180" t="s">
        <v>235</v>
      </c>
      <c r="E322" s="181" t="s">
        <v>829</v>
      </c>
      <c r="F322" s="182" t="s">
        <v>830</v>
      </c>
      <c r="G322" s="183" t="s">
        <v>218</v>
      </c>
      <c r="H322" s="184">
        <v>18.356999999999999</v>
      </c>
      <c r="I322" s="185"/>
      <c r="J322" s="186">
        <f>ROUND(I322*H322,2)</f>
        <v>0</v>
      </c>
      <c r="K322" s="187"/>
      <c r="L322" s="188"/>
      <c r="M322" s="189" t="s">
        <v>1</v>
      </c>
      <c r="N322" s="190" t="s">
        <v>39</v>
      </c>
      <c r="O322" s="61"/>
      <c r="P322" s="155">
        <f>O322*H322</f>
        <v>0</v>
      </c>
      <c r="Q322" s="155">
        <v>2.3917999999999999</v>
      </c>
      <c r="R322" s="155">
        <f>Q322*H322</f>
        <v>43.906272599999994</v>
      </c>
      <c r="S322" s="155">
        <v>0</v>
      </c>
      <c r="T322" s="156">
        <f>S322*H322</f>
        <v>0</v>
      </c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R322" s="157" t="s">
        <v>160</v>
      </c>
      <c r="AT322" s="157" t="s">
        <v>235</v>
      </c>
      <c r="AU322" s="157" t="s">
        <v>124</v>
      </c>
      <c r="AY322" s="17" t="s">
        <v>119</v>
      </c>
      <c r="BE322" s="158">
        <f>IF(N322="základná",J322,0)</f>
        <v>0</v>
      </c>
      <c r="BF322" s="158">
        <f>IF(N322="znížená",J322,0)</f>
        <v>0</v>
      </c>
      <c r="BG322" s="158">
        <f>IF(N322="zákl. prenesená",J322,0)</f>
        <v>0</v>
      </c>
      <c r="BH322" s="158">
        <f>IF(N322="zníž. prenesená",J322,0)</f>
        <v>0</v>
      </c>
      <c r="BI322" s="158">
        <f>IF(N322="nulová",J322,0)</f>
        <v>0</v>
      </c>
      <c r="BJ322" s="17" t="s">
        <v>124</v>
      </c>
      <c r="BK322" s="158">
        <f>ROUND(I322*H322,2)</f>
        <v>0</v>
      </c>
      <c r="BL322" s="17" t="s">
        <v>118</v>
      </c>
      <c r="BM322" s="157" t="s">
        <v>831</v>
      </c>
    </row>
    <row r="323" spans="1:65" s="2" customFormat="1" ht="33" customHeight="1">
      <c r="A323" s="32"/>
      <c r="B323" s="144"/>
      <c r="C323" s="145" t="s">
        <v>832</v>
      </c>
      <c r="D323" s="145" t="s">
        <v>120</v>
      </c>
      <c r="E323" s="146" t="s">
        <v>833</v>
      </c>
      <c r="F323" s="147" t="s">
        <v>834</v>
      </c>
      <c r="G323" s="148" t="s">
        <v>223</v>
      </c>
      <c r="H323" s="149">
        <v>131.828</v>
      </c>
      <c r="I323" s="150"/>
      <c r="J323" s="151">
        <f>ROUND(I323*H323,2)</f>
        <v>0</v>
      </c>
      <c r="K323" s="152"/>
      <c r="L323" s="33"/>
      <c r="M323" s="153" t="s">
        <v>1</v>
      </c>
      <c r="N323" s="154" t="s">
        <v>39</v>
      </c>
      <c r="O323" s="61"/>
      <c r="P323" s="155">
        <f>O323*H323</f>
        <v>0</v>
      </c>
      <c r="Q323" s="155">
        <v>1.6039999999999999E-2</v>
      </c>
      <c r="R323" s="155">
        <f>Q323*H323</f>
        <v>2.11452112</v>
      </c>
      <c r="S323" s="155">
        <v>0</v>
      </c>
      <c r="T323" s="156">
        <f>S323*H323</f>
        <v>0</v>
      </c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R323" s="157" t="s">
        <v>118</v>
      </c>
      <c r="AT323" s="157" t="s">
        <v>120</v>
      </c>
      <c r="AU323" s="157" t="s">
        <v>124</v>
      </c>
      <c r="AY323" s="17" t="s">
        <v>119</v>
      </c>
      <c r="BE323" s="158">
        <f>IF(N323="základná",J323,0)</f>
        <v>0</v>
      </c>
      <c r="BF323" s="158">
        <f>IF(N323="znížená",J323,0)</f>
        <v>0</v>
      </c>
      <c r="BG323" s="158">
        <f>IF(N323="zákl. prenesená",J323,0)</f>
        <v>0</v>
      </c>
      <c r="BH323" s="158">
        <f>IF(N323="zníž. prenesená",J323,0)</f>
        <v>0</v>
      </c>
      <c r="BI323" s="158">
        <f>IF(N323="nulová",J323,0)</f>
        <v>0</v>
      </c>
      <c r="BJ323" s="17" t="s">
        <v>124</v>
      </c>
      <c r="BK323" s="158">
        <f>ROUND(I323*H323,2)</f>
        <v>0</v>
      </c>
      <c r="BL323" s="17" t="s">
        <v>118</v>
      </c>
      <c r="BM323" s="157" t="s">
        <v>835</v>
      </c>
    </row>
    <row r="324" spans="1:65" s="12" customFormat="1">
      <c r="B324" s="159"/>
      <c r="D324" s="160" t="s">
        <v>126</v>
      </c>
      <c r="E324" s="161" t="s">
        <v>836</v>
      </c>
      <c r="F324" s="162" t="s">
        <v>837</v>
      </c>
      <c r="H324" s="163">
        <v>103.44</v>
      </c>
      <c r="I324" s="164"/>
      <c r="L324" s="159"/>
      <c r="M324" s="165"/>
      <c r="N324" s="166"/>
      <c r="O324" s="166"/>
      <c r="P324" s="166"/>
      <c r="Q324" s="166"/>
      <c r="R324" s="166"/>
      <c r="S324" s="166"/>
      <c r="T324" s="167"/>
      <c r="AT324" s="161" t="s">
        <v>126</v>
      </c>
      <c r="AU324" s="161" t="s">
        <v>124</v>
      </c>
      <c r="AV324" s="12" t="s">
        <v>124</v>
      </c>
      <c r="AW324" s="12" t="s">
        <v>30</v>
      </c>
      <c r="AX324" s="12" t="s">
        <v>73</v>
      </c>
      <c r="AY324" s="161" t="s">
        <v>119</v>
      </c>
    </row>
    <row r="325" spans="1:65" s="12" customFormat="1">
      <c r="B325" s="159"/>
      <c r="D325" s="160" t="s">
        <v>126</v>
      </c>
      <c r="E325" s="161" t="s">
        <v>479</v>
      </c>
      <c r="F325" s="162" t="s">
        <v>838</v>
      </c>
      <c r="H325" s="163">
        <v>28.388000000000002</v>
      </c>
      <c r="I325" s="164"/>
      <c r="L325" s="159"/>
      <c r="M325" s="165"/>
      <c r="N325" s="166"/>
      <c r="O325" s="166"/>
      <c r="P325" s="166"/>
      <c r="Q325" s="166"/>
      <c r="R325" s="166"/>
      <c r="S325" s="166"/>
      <c r="T325" s="167"/>
      <c r="AT325" s="161" t="s">
        <v>126</v>
      </c>
      <c r="AU325" s="161" t="s">
        <v>124</v>
      </c>
      <c r="AV325" s="12" t="s">
        <v>124</v>
      </c>
      <c r="AW325" s="12" t="s">
        <v>30</v>
      </c>
      <c r="AX325" s="12" t="s">
        <v>73</v>
      </c>
      <c r="AY325" s="161" t="s">
        <v>119</v>
      </c>
    </row>
    <row r="326" spans="1:65" s="12" customFormat="1">
      <c r="B326" s="159"/>
      <c r="D326" s="160" t="s">
        <v>126</v>
      </c>
      <c r="E326" s="161" t="s">
        <v>839</v>
      </c>
      <c r="F326" s="162" t="s">
        <v>840</v>
      </c>
      <c r="H326" s="163">
        <v>131.828</v>
      </c>
      <c r="I326" s="164"/>
      <c r="L326" s="159"/>
      <c r="M326" s="165"/>
      <c r="N326" s="166"/>
      <c r="O326" s="166"/>
      <c r="P326" s="166"/>
      <c r="Q326" s="166"/>
      <c r="R326" s="166"/>
      <c r="S326" s="166"/>
      <c r="T326" s="167"/>
      <c r="AT326" s="161" t="s">
        <v>126</v>
      </c>
      <c r="AU326" s="161" t="s">
        <v>124</v>
      </c>
      <c r="AV326" s="12" t="s">
        <v>124</v>
      </c>
      <c r="AW326" s="12" t="s">
        <v>30</v>
      </c>
      <c r="AX326" s="12" t="s">
        <v>81</v>
      </c>
      <c r="AY326" s="161" t="s">
        <v>119</v>
      </c>
    </row>
    <row r="327" spans="1:65" s="2" customFormat="1" ht="33" customHeight="1">
      <c r="A327" s="32"/>
      <c r="B327" s="144"/>
      <c r="C327" s="145" t="s">
        <v>841</v>
      </c>
      <c r="D327" s="145" t="s">
        <v>120</v>
      </c>
      <c r="E327" s="146" t="s">
        <v>842</v>
      </c>
      <c r="F327" s="147" t="s">
        <v>843</v>
      </c>
      <c r="G327" s="148" t="s">
        <v>223</v>
      </c>
      <c r="H327" s="149">
        <v>131.828</v>
      </c>
      <c r="I327" s="150"/>
      <c r="J327" s="151">
        <f>ROUND(I327*H327,2)</f>
        <v>0</v>
      </c>
      <c r="K327" s="152"/>
      <c r="L327" s="33"/>
      <c r="M327" s="153" t="s">
        <v>1</v>
      </c>
      <c r="N327" s="154" t="s">
        <v>39</v>
      </c>
      <c r="O327" s="61"/>
      <c r="P327" s="155">
        <f>O327*H327</f>
        <v>0</v>
      </c>
      <c r="Q327" s="155">
        <v>0</v>
      </c>
      <c r="R327" s="155">
        <f>Q327*H327</f>
        <v>0</v>
      </c>
      <c r="S327" s="155">
        <v>0</v>
      </c>
      <c r="T327" s="156">
        <f>S327*H327</f>
        <v>0</v>
      </c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R327" s="157" t="s">
        <v>118</v>
      </c>
      <c r="AT327" s="157" t="s">
        <v>120</v>
      </c>
      <c r="AU327" s="157" t="s">
        <v>124</v>
      </c>
      <c r="AY327" s="17" t="s">
        <v>119</v>
      </c>
      <c r="BE327" s="158">
        <f>IF(N327="základná",J327,0)</f>
        <v>0</v>
      </c>
      <c r="BF327" s="158">
        <f>IF(N327="znížená",J327,0)</f>
        <v>0</v>
      </c>
      <c r="BG327" s="158">
        <f>IF(N327="zákl. prenesená",J327,0)</f>
        <v>0</v>
      </c>
      <c r="BH327" s="158">
        <f>IF(N327="zníž. prenesená",J327,0)</f>
        <v>0</v>
      </c>
      <c r="BI327" s="158">
        <f>IF(N327="nulová",J327,0)</f>
        <v>0</v>
      </c>
      <c r="BJ327" s="17" t="s">
        <v>124</v>
      </c>
      <c r="BK327" s="158">
        <f>ROUND(I327*H327,2)</f>
        <v>0</v>
      </c>
      <c r="BL327" s="17" t="s">
        <v>118</v>
      </c>
      <c r="BM327" s="157" t="s">
        <v>844</v>
      </c>
    </row>
    <row r="328" spans="1:65" s="2" customFormat="1" ht="21.75" customHeight="1">
      <c r="A328" s="32"/>
      <c r="B328" s="144"/>
      <c r="C328" s="145" t="s">
        <v>845</v>
      </c>
      <c r="D328" s="145" t="s">
        <v>120</v>
      </c>
      <c r="E328" s="146" t="s">
        <v>846</v>
      </c>
      <c r="F328" s="147" t="s">
        <v>847</v>
      </c>
      <c r="G328" s="148" t="s">
        <v>440</v>
      </c>
      <c r="H328" s="149">
        <v>2.1</v>
      </c>
      <c r="I328" s="150"/>
      <c r="J328" s="151">
        <f>ROUND(I328*H328,2)</f>
        <v>0</v>
      </c>
      <c r="K328" s="152"/>
      <c r="L328" s="33"/>
      <c r="M328" s="153" t="s">
        <v>1</v>
      </c>
      <c r="N328" s="154" t="s">
        <v>39</v>
      </c>
      <c r="O328" s="61"/>
      <c r="P328" s="155">
        <f>O328*H328</f>
        <v>0</v>
      </c>
      <c r="Q328" s="155">
        <v>1.00905</v>
      </c>
      <c r="R328" s="155">
        <f>Q328*H328</f>
        <v>2.119005</v>
      </c>
      <c r="S328" s="155">
        <v>0</v>
      </c>
      <c r="T328" s="156">
        <f>S328*H328</f>
        <v>0</v>
      </c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R328" s="157" t="s">
        <v>118</v>
      </c>
      <c r="AT328" s="157" t="s">
        <v>120</v>
      </c>
      <c r="AU328" s="157" t="s">
        <v>124</v>
      </c>
      <c r="AY328" s="17" t="s">
        <v>119</v>
      </c>
      <c r="BE328" s="158">
        <f>IF(N328="základná",J328,0)</f>
        <v>0</v>
      </c>
      <c r="BF328" s="158">
        <f>IF(N328="znížená",J328,0)</f>
        <v>0</v>
      </c>
      <c r="BG328" s="158">
        <f>IF(N328="zákl. prenesená",J328,0)</f>
        <v>0</v>
      </c>
      <c r="BH328" s="158">
        <f>IF(N328="zníž. prenesená",J328,0)</f>
        <v>0</v>
      </c>
      <c r="BI328" s="158">
        <f>IF(N328="nulová",J328,0)</f>
        <v>0</v>
      </c>
      <c r="BJ328" s="17" t="s">
        <v>124</v>
      </c>
      <c r="BK328" s="158">
        <f>ROUND(I328*H328,2)</f>
        <v>0</v>
      </c>
      <c r="BL328" s="17" t="s">
        <v>118</v>
      </c>
      <c r="BM328" s="157" t="s">
        <v>848</v>
      </c>
    </row>
    <row r="329" spans="1:65" s="12" customFormat="1">
      <c r="B329" s="159"/>
      <c r="D329" s="160" t="s">
        <v>126</v>
      </c>
      <c r="E329" s="161" t="s">
        <v>1</v>
      </c>
      <c r="F329" s="162" t="s">
        <v>849</v>
      </c>
      <c r="H329" s="163">
        <v>2.1</v>
      </c>
      <c r="I329" s="164"/>
      <c r="L329" s="159"/>
      <c r="M329" s="165"/>
      <c r="N329" s="166"/>
      <c r="O329" s="166"/>
      <c r="P329" s="166"/>
      <c r="Q329" s="166"/>
      <c r="R329" s="166"/>
      <c r="S329" s="166"/>
      <c r="T329" s="167"/>
      <c r="AT329" s="161" t="s">
        <v>126</v>
      </c>
      <c r="AU329" s="161" t="s">
        <v>124</v>
      </c>
      <c r="AV329" s="12" t="s">
        <v>124</v>
      </c>
      <c r="AW329" s="12" t="s">
        <v>30</v>
      </c>
      <c r="AX329" s="12" t="s">
        <v>81</v>
      </c>
      <c r="AY329" s="161" t="s">
        <v>119</v>
      </c>
    </row>
    <row r="330" spans="1:65" s="2" customFormat="1" ht="24.15" customHeight="1">
      <c r="A330" s="32"/>
      <c r="B330" s="144"/>
      <c r="C330" s="145" t="s">
        <v>850</v>
      </c>
      <c r="D330" s="145" t="s">
        <v>120</v>
      </c>
      <c r="E330" s="146" t="s">
        <v>851</v>
      </c>
      <c r="F330" s="147" t="s">
        <v>852</v>
      </c>
      <c r="G330" s="148" t="s">
        <v>218</v>
      </c>
      <c r="H330" s="149">
        <v>20.309999999999999</v>
      </c>
      <c r="I330" s="150"/>
      <c r="J330" s="151">
        <f>ROUND(I330*H330,2)</f>
        <v>0</v>
      </c>
      <c r="K330" s="152"/>
      <c r="L330" s="33"/>
      <c r="M330" s="153" t="s">
        <v>1</v>
      </c>
      <c r="N330" s="154" t="s">
        <v>39</v>
      </c>
      <c r="O330" s="61"/>
      <c r="P330" s="155">
        <f>O330*H330</f>
        <v>0</v>
      </c>
      <c r="Q330" s="155">
        <v>2.7417799999999999</v>
      </c>
      <c r="R330" s="155">
        <f>Q330*H330</f>
        <v>55.685551799999992</v>
      </c>
      <c r="S330" s="155">
        <v>0</v>
      </c>
      <c r="T330" s="156">
        <f>S330*H330</f>
        <v>0</v>
      </c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R330" s="157" t="s">
        <v>118</v>
      </c>
      <c r="AT330" s="157" t="s">
        <v>120</v>
      </c>
      <c r="AU330" s="157" t="s">
        <v>124</v>
      </c>
      <c r="AY330" s="17" t="s">
        <v>119</v>
      </c>
      <c r="BE330" s="158">
        <f>IF(N330="základná",J330,0)</f>
        <v>0</v>
      </c>
      <c r="BF330" s="158">
        <f>IF(N330="znížená",J330,0)</f>
        <v>0</v>
      </c>
      <c r="BG330" s="158">
        <f>IF(N330="zákl. prenesená",J330,0)</f>
        <v>0</v>
      </c>
      <c r="BH330" s="158">
        <f>IF(N330="zníž. prenesená",J330,0)</f>
        <v>0</v>
      </c>
      <c r="BI330" s="158">
        <f>IF(N330="nulová",J330,0)</f>
        <v>0</v>
      </c>
      <c r="BJ330" s="17" t="s">
        <v>124</v>
      </c>
      <c r="BK330" s="158">
        <f>ROUND(I330*H330,2)</f>
        <v>0</v>
      </c>
      <c r="BL330" s="17" t="s">
        <v>118</v>
      </c>
      <c r="BM330" s="157" t="s">
        <v>853</v>
      </c>
    </row>
    <row r="331" spans="1:65" s="12" customFormat="1" ht="20.399999999999999">
      <c r="B331" s="159"/>
      <c r="D331" s="160" t="s">
        <v>126</v>
      </c>
      <c r="E331" s="161" t="s">
        <v>854</v>
      </c>
      <c r="F331" s="162" t="s">
        <v>855</v>
      </c>
      <c r="H331" s="163">
        <v>20.309999999999999</v>
      </c>
      <c r="I331" s="164"/>
      <c r="L331" s="159"/>
      <c r="M331" s="165"/>
      <c r="N331" s="166"/>
      <c r="O331" s="166"/>
      <c r="P331" s="166"/>
      <c r="Q331" s="166"/>
      <c r="R331" s="166"/>
      <c r="S331" s="166"/>
      <c r="T331" s="167"/>
      <c r="AT331" s="161" t="s">
        <v>126</v>
      </c>
      <c r="AU331" s="161" t="s">
        <v>124</v>
      </c>
      <c r="AV331" s="12" t="s">
        <v>124</v>
      </c>
      <c r="AW331" s="12" t="s">
        <v>30</v>
      </c>
      <c r="AX331" s="12" t="s">
        <v>73</v>
      </c>
      <c r="AY331" s="161" t="s">
        <v>119</v>
      </c>
    </row>
    <row r="332" spans="1:65" s="12" customFormat="1">
      <c r="B332" s="159"/>
      <c r="D332" s="160" t="s">
        <v>126</v>
      </c>
      <c r="E332" s="161" t="s">
        <v>856</v>
      </c>
      <c r="F332" s="162" t="s">
        <v>857</v>
      </c>
      <c r="H332" s="163">
        <v>20.309999999999999</v>
      </c>
      <c r="I332" s="164"/>
      <c r="L332" s="159"/>
      <c r="M332" s="165"/>
      <c r="N332" s="166"/>
      <c r="O332" s="166"/>
      <c r="P332" s="166"/>
      <c r="Q332" s="166"/>
      <c r="R332" s="166"/>
      <c r="S332" s="166"/>
      <c r="T332" s="167"/>
      <c r="AT332" s="161" t="s">
        <v>126</v>
      </c>
      <c r="AU332" s="161" t="s">
        <v>124</v>
      </c>
      <c r="AV332" s="12" t="s">
        <v>124</v>
      </c>
      <c r="AW332" s="12" t="s">
        <v>30</v>
      </c>
      <c r="AX332" s="12" t="s">
        <v>81</v>
      </c>
      <c r="AY332" s="161" t="s">
        <v>119</v>
      </c>
    </row>
    <row r="333" spans="1:65" s="2" customFormat="1" ht="16.5" customHeight="1">
      <c r="A333" s="32"/>
      <c r="B333" s="144"/>
      <c r="C333" s="145" t="s">
        <v>858</v>
      </c>
      <c r="D333" s="145" t="s">
        <v>120</v>
      </c>
      <c r="E333" s="146" t="s">
        <v>859</v>
      </c>
      <c r="F333" s="147" t="s">
        <v>860</v>
      </c>
      <c r="G333" s="148" t="s">
        <v>218</v>
      </c>
      <c r="H333" s="149">
        <v>79</v>
      </c>
      <c r="I333" s="150"/>
      <c r="J333" s="151">
        <f>ROUND(I333*H333,2)</f>
        <v>0</v>
      </c>
      <c r="K333" s="152"/>
      <c r="L333" s="33"/>
      <c r="M333" s="153" t="s">
        <v>1</v>
      </c>
      <c r="N333" s="154" t="s">
        <v>39</v>
      </c>
      <c r="O333" s="61"/>
      <c r="P333" s="155">
        <f>O333*H333</f>
        <v>0</v>
      </c>
      <c r="Q333" s="155">
        <v>2.3223400000000001</v>
      </c>
      <c r="R333" s="155">
        <f>Q333*H333</f>
        <v>183.46486000000002</v>
      </c>
      <c r="S333" s="155">
        <v>0</v>
      </c>
      <c r="T333" s="156">
        <f>S333*H333</f>
        <v>0</v>
      </c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R333" s="157" t="s">
        <v>118</v>
      </c>
      <c r="AT333" s="157" t="s">
        <v>120</v>
      </c>
      <c r="AU333" s="157" t="s">
        <v>124</v>
      </c>
      <c r="AY333" s="17" t="s">
        <v>119</v>
      </c>
      <c r="BE333" s="158">
        <f>IF(N333="základná",J333,0)</f>
        <v>0</v>
      </c>
      <c r="BF333" s="158">
        <f>IF(N333="znížená",J333,0)</f>
        <v>0</v>
      </c>
      <c r="BG333" s="158">
        <f>IF(N333="zákl. prenesená",J333,0)</f>
        <v>0</v>
      </c>
      <c r="BH333" s="158">
        <f>IF(N333="zníž. prenesená",J333,0)</f>
        <v>0</v>
      </c>
      <c r="BI333" s="158">
        <f>IF(N333="nulová",J333,0)</f>
        <v>0</v>
      </c>
      <c r="BJ333" s="17" t="s">
        <v>124</v>
      </c>
      <c r="BK333" s="158">
        <f>ROUND(I333*H333,2)</f>
        <v>0</v>
      </c>
      <c r="BL333" s="17" t="s">
        <v>118</v>
      </c>
      <c r="BM333" s="157" t="s">
        <v>861</v>
      </c>
    </row>
    <row r="334" spans="1:65" s="12" customFormat="1">
      <c r="B334" s="159"/>
      <c r="D334" s="160" t="s">
        <v>126</v>
      </c>
      <c r="E334" s="161" t="s">
        <v>862</v>
      </c>
      <c r="F334" s="162" t="s">
        <v>863</v>
      </c>
      <c r="H334" s="163">
        <v>74.61</v>
      </c>
      <c r="I334" s="164"/>
      <c r="L334" s="159"/>
      <c r="M334" s="165"/>
      <c r="N334" s="166"/>
      <c r="O334" s="166"/>
      <c r="P334" s="166"/>
      <c r="Q334" s="166"/>
      <c r="R334" s="166"/>
      <c r="S334" s="166"/>
      <c r="T334" s="167"/>
      <c r="AT334" s="161" t="s">
        <v>126</v>
      </c>
      <c r="AU334" s="161" t="s">
        <v>124</v>
      </c>
      <c r="AV334" s="12" t="s">
        <v>124</v>
      </c>
      <c r="AW334" s="12" t="s">
        <v>30</v>
      </c>
      <c r="AX334" s="12" t="s">
        <v>73</v>
      </c>
      <c r="AY334" s="161" t="s">
        <v>119</v>
      </c>
    </row>
    <row r="335" spans="1:65" s="12" customFormat="1">
      <c r="B335" s="159"/>
      <c r="D335" s="160" t="s">
        <v>126</v>
      </c>
      <c r="E335" s="161" t="s">
        <v>481</v>
      </c>
      <c r="F335" s="162" t="s">
        <v>864</v>
      </c>
      <c r="H335" s="163">
        <v>4.3899999999999997</v>
      </c>
      <c r="I335" s="164"/>
      <c r="L335" s="159"/>
      <c r="M335" s="165"/>
      <c r="N335" s="166"/>
      <c r="O335" s="166"/>
      <c r="P335" s="166"/>
      <c r="Q335" s="166"/>
      <c r="R335" s="166"/>
      <c r="S335" s="166"/>
      <c r="T335" s="167"/>
      <c r="AT335" s="161" t="s">
        <v>126</v>
      </c>
      <c r="AU335" s="161" t="s">
        <v>124</v>
      </c>
      <c r="AV335" s="12" t="s">
        <v>124</v>
      </c>
      <c r="AW335" s="12" t="s">
        <v>30</v>
      </c>
      <c r="AX335" s="12" t="s">
        <v>73</v>
      </c>
      <c r="AY335" s="161" t="s">
        <v>119</v>
      </c>
    </row>
    <row r="336" spans="1:65" s="12" customFormat="1">
      <c r="B336" s="159"/>
      <c r="D336" s="160" t="s">
        <v>126</v>
      </c>
      <c r="E336" s="161" t="s">
        <v>865</v>
      </c>
      <c r="F336" s="162" t="s">
        <v>866</v>
      </c>
      <c r="H336" s="163">
        <v>79</v>
      </c>
      <c r="I336" s="164"/>
      <c r="L336" s="159"/>
      <c r="M336" s="165"/>
      <c r="N336" s="166"/>
      <c r="O336" s="166"/>
      <c r="P336" s="166"/>
      <c r="Q336" s="166"/>
      <c r="R336" s="166"/>
      <c r="S336" s="166"/>
      <c r="T336" s="167"/>
      <c r="AT336" s="161" t="s">
        <v>126</v>
      </c>
      <c r="AU336" s="161" t="s">
        <v>124</v>
      </c>
      <c r="AV336" s="12" t="s">
        <v>124</v>
      </c>
      <c r="AW336" s="12" t="s">
        <v>30</v>
      </c>
      <c r="AX336" s="12" t="s">
        <v>81</v>
      </c>
      <c r="AY336" s="161" t="s">
        <v>119</v>
      </c>
    </row>
    <row r="337" spans="1:65" s="2" customFormat="1" ht="24.15" customHeight="1">
      <c r="A337" s="32"/>
      <c r="B337" s="144"/>
      <c r="C337" s="145" t="s">
        <v>867</v>
      </c>
      <c r="D337" s="145" t="s">
        <v>120</v>
      </c>
      <c r="E337" s="146" t="s">
        <v>868</v>
      </c>
      <c r="F337" s="147" t="s">
        <v>869</v>
      </c>
      <c r="G337" s="148" t="s">
        <v>223</v>
      </c>
      <c r="H337" s="149">
        <v>371.8</v>
      </c>
      <c r="I337" s="150"/>
      <c r="J337" s="151">
        <f>ROUND(I337*H337,2)</f>
        <v>0</v>
      </c>
      <c r="K337" s="152"/>
      <c r="L337" s="33"/>
      <c r="M337" s="153" t="s">
        <v>1</v>
      </c>
      <c r="N337" s="154" t="s">
        <v>39</v>
      </c>
      <c r="O337" s="61"/>
      <c r="P337" s="155">
        <f>O337*H337</f>
        <v>0</v>
      </c>
      <c r="Q337" s="155">
        <v>3.0999999999999999E-3</v>
      </c>
      <c r="R337" s="155">
        <f>Q337*H337</f>
        <v>1.1525799999999999</v>
      </c>
      <c r="S337" s="155">
        <v>0</v>
      </c>
      <c r="T337" s="156">
        <f>S337*H337</f>
        <v>0</v>
      </c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R337" s="157" t="s">
        <v>118</v>
      </c>
      <c r="AT337" s="157" t="s">
        <v>120</v>
      </c>
      <c r="AU337" s="157" t="s">
        <v>124</v>
      </c>
      <c r="AY337" s="17" t="s">
        <v>119</v>
      </c>
      <c r="BE337" s="158">
        <f>IF(N337="základná",J337,0)</f>
        <v>0</v>
      </c>
      <c r="BF337" s="158">
        <f>IF(N337="znížená",J337,0)</f>
        <v>0</v>
      </c>
      <c r="BG337" s="158">
        <f>IF(N337="zákl. prenesená",J337,0)</f>
        <v>0</v>
      </c>
      <c r="BH337" s="158">
        <f>IF(N337="zníž. prenesená",J337,0)</f>
        <v>0</v>
      </c>
      <c r="BI337" s="158">
        <f>IF(N337="nulová",J337,0)</f>
        <v>0</v>
      </c>
      <c r="BJ337" s="17" t="s">
        <v>124</v>
      </c>
      <c r="BK337" s="158">
        <f>ROUND(I337*H337,2)</f>
        <v>0</v>
      </c>
      <c r="BL337" s="17" t="s">
        <v>118</v>
      </c>
      <c r="BM337" s="157" t="s">
        <v>870</v>
      </c>
    </row>
    <row r="338" spans="1:65" s="12" customFormat="1">
      <c r="B338" s="159"/>
      <c r="D338" s="160" t="s">
        <v>126</v>
      </c>
      <c r="E338" s="161" t="s">
        <v>871</v>
      </c>
      <c r="F338" s="162" t="s">
        <v>872</v>
      </c>
      <c r="H338" s="163">
        <v>371</v>
      </c>
      <c r="I338" s="164"/>
      <c r="L338" s="159"/>
      <c r="M338" s="165"/>
      <c r="N338" s="166"/>
      <c r="O338" s="166"/>
      <c r="P338" s="166"/>
      <c r="Q338" s="166"/>
      <c r="R338" s="166"/>
      <c r="S338" s="166"/>
      <c r="T338" s="167"/>
      <c r="AT338" s="161" t="s">
        <v>126</v>
      </c>
      <c r="AU338" s="161" t="s">
        <v>124</v>
      </c>
      <c r="AV338" s="12" t="s">
        <v>124</v>
      </c>
      <c r="AW338" s="12" t="s">
        <v>30</v>
      </c>
      <c r="AX338" s="12" t="s">
        <v>73</v>
      </c>
      <c r="AY338" s="161" t="s">
        <v>119</v>
      </c>
    </row>
    <row r="339" spans="1:65" s="12" customFormat="1">
      <c r="B339" s="159"/>
      <c r="D339" s="160" t="s">
        <v>126</v>
      </c>
      <c r="E339" s="161" t="s">
        <v>483</v>
      </c>
      <c r="F339" s="162" t="s">
        <v>873</v>
      </c>
      <c r="H339" s="163">
        <v>0.8</v>
      </c>
      <c r="I339" s="164"/>
      <c r="L339" s="159"/>
      <c r="M339" s="165"/>
      <c r="N339" s="166"/>
      <c r="O339" s="166"/>
      <c r="P339" s="166"/>
      <c r="Q339" s="166"/>
      <c r="R339" s="166"/>
      <c r="S339" s="166"/>
      <c r="T339" s="167"/>
      <c r="AT339" s="161" t="s">
        <v>126</v>
      </c>
      <c r="AU339" s="161" t="s">
        <v>124</v>
      </c>
      <c r="AV339" s="12" t="s">
        <v>124</v>
      </c>
      <c r="AW339" s="12" t="s">
        <v>30</v>
      </c>
      <c r="AX339" s="12" t="s">
        <v>73</v>
      </c>
      <c r="AY339" s="161" t="s">
        <v>119</v>
      </c>
    </row>
    <row r="340" spans="1:65" s="12" customFormat="1">
      <c r="B340" s="159"/>
      <c r="D340" s="160" t="s">
        <v>126</v>
      </c>
      <c r="E340" s="161" t="s">
        <v>874</v>
      </c>
      <c r="F340" s="162" t="s">
        <v>875</v>
      </c>
      <c r="H340" s="163">
        <v>371.8</v>
      </c>
      <c r="I340" s="164"/>
      <c r="L340" s="159"/>
      <c r="M340" s="165"/>
      <c r="N340" s="166"/>
      <c r="O340" s="166"/>
      <c r="P340" s="166"/>
      <c r="Q340" s="166"/>
      <c r="R340" s="166"/>
      <c r="S340" s="166"/>
      <c r="T340" s="167"/>
      <c r="AT340" s="161" t="s">
        <v>126</v>
      </c>
      <c r="AU340" s="161" t="s">
        <v>124</v>
      </c>
      <c r="AV340" s="12" t="s">
        <v>124</v>
      </c>
      <c r="AW340" s="12" t="s">
        <v>30</v>
      </c>
      <c r="AX340" s="12" t="s">
        <v>81</v>
      </c>
      <c r="AY340" s="161" t="s">
        <v>119</v>
      </c>
    </row>
    <row r="341" spans="1:65" s="2" customFormat="1" ht="24.15" customHeight="1">
      <c r="A341" s="32"/>
      <c r="B341" s="144"/>
      <c r="C341" s="145" t="s">
        <v>876</v>
      </c>
      <c r="D341" s="145" t="s">
        <v>120</v>
      </c>
      <c r="E341" s="146" t="s">
        <v>877</v>
      </c>
      <c r="F341" s="147" t="s">
        <v>878</v>
      </c>
      <c r="G341" s="148" t="s">
        <v>223</v>
      </c>
      <c r="H341" s="149">
        <v>144</v>
      </c>
      <c r="I341" s="150"/>
      <c r="J341" s="151">
        <f>ROUND(I341*H341,2)</f>
        <v>0</v>
      </c>
      <c r="K341" s="152"/>
      <c r="L341" s="33"/>
      <c r="M341" s="153" t="s">
        <v>1</v>
      </c>
      <c r="N341" s="154" t="s">
        <v>39</v>
      </c>
      <c r="O341" s="61"/>
      <c r="P341" s="155">
        <f>O341*H341</f>
        <v>0</v>
      </c>
      <c r="Q341" s="155">
        <v>0</v>
      </c>
      <c r="R341" s="155">
        <f>Q341*H341</f>
        <v>0</v>
      </c>
      <c r="S341" s="155">
        <v>0</v>
      </c>
      <c r="T341" s="156">
        <f>S341*H341</f>
        <v>0</v>
      </c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R341" s="157" t="s">
        <v>118</v>
      </c>
      <c r="AT341" s="157" t="s">
        <v>120</v>
      </c>
      <c r="AU341" s="157" t="s">
        <v>124</v>
      </c>
      <c r="AY341" s="17" t="s">
        <v>119</v>
      </c>
      <c r="BE341" s="158">
        <f>IF(N341="základná",J341,0)</f>
        <v>0</v>
      </c>
      <c r="BF341" s="158">
        <f>IF(N341="znížená",J341,0)</f>
        <v>0</v>
      </c>
      <c r="BG341" s="158">
        <f>IF(N341="zákl. prenesená",J341,0)</f>
        <v>0</v>
      </c>
      <c r="BH341" s="158">
        <f>IF(N341="zníž. prenesená",J341,0)</f>
        <v>0</v>
      </c>
      <c r="BI341" s="158">
        <f>IF(N341="nulová",J341,0)</f>
        <v>0</v>
      </c>
      <c r="BJ341" s="17" t="s">
        <v>124</v>
      </c>
      <c r="BK341" s="158">
        <f>ROUND(I341*H341,2)</f>
        <v>0</v>
      </c>
      <c r="BL341" s="17" t="s">
        <v>118</v>
      </c>
      <c r="BM341" s="157" t="s">
        <v>879</v>
      </c>
    </row>
    <row r="342" spans="1:65" s="12" customFormat="1">
      <c r="B342" s="159"/>
      <c r="D342" s="160" t="s">
        <v>126</v>
      </c>
      <c r="E342" s="161" t="s">
        <v>880</v>
      </c>
      <c r="F342" s="162" t="s">
        <v>881</v>
      </c>
      <c r="H342" s="163">
        <v>144</v>
      </c>
      <c r="I342" s="164"/>
      <c r="L342" s="159"/>
      <c r="M342" s="165"/>
      <c r="N342" s="166"/>
      <c r="O342" s="166"/>
      <c r="P342" s="166"/>
      <c r="Q342" s="166"/>
      <c r="R342" s="166"/>
      <c r="S342" s="166"/>
      <c r="T342" s="167"/>
      <c r="AT342" s="161" t="s">
        <v>126</v>
      </c>
      <c r="AU342" s="161" t="s">
        <v>124</v>
      </c>
      <c r="AV342" s="12" t="s">
        <v>124</v>
      </c>
      <c r="AW342" s="12" t="s">
        <v>30</v>
      </c>
      <c r="AX342" s="12" t="s">
        <v>73</v>
      </c>
      <c r="AY342" s="161" t="s">
        <v>119</v>
      </c>
    </row>
    <row r="343" spans="1:65" s="12" customFormat="1">
      <c r="B343" s="159"/>
      <c r="D343" s="160" t="s">
        <v>126</v>
      </c>
      <c r="E343" s="161" t="s">
        <v>882</v>
      </c>
      <c r="F343" s="162" t="s">
        <v>883</v>
      </c>
      <c r="H343" s="163">
        <v>144</v>
      </c>
      <c r="I343" s="164"/>
      <c r="L343" s="159"/>
      <c r="M343" s="165"/>
      <c r="N343" s="166"/>
      <c r="O343" s="166"/>
      <c r="P343" s="166"/>
      <c r="Q343" s="166"/>
      <c r="R343" s="166"/>
      <c r="S343" s="166"/>
      <c r="T343" s="167"/>
      <c r="AT343" s="161" t="s">
        <v>126</v>
      </c>
      <c r="AU343" s="161" t="s">
        <v>124</v>
      </c>
      <c r="AV343" s="12" t="s">
        <v>124</v>
      </c>
      <c r="AW343" s="12" t="s">
        <v>30</v>
      </c>
      <c r="AX343" s="12" t="s">
        <v>81</v>
      </c>
      <c r="AY343" s="161" t="s">
        <v>119</v>
      </c>
    </row>
    <row r="344" spans="1:65" s="2" customFormat="1" ht="24.15" customHeight="1">
      <c r="A344" s="32"/>
      <c r="B344" s="144"/>
      <c r="C344" s="145" t="s">
        <v>884</v>
      </c>
      <c r="D344" s="145" t="s">
        <v>120</v>
      </c>
      <c r="E344" s="146" t="s">
        <v>885</v>
      </c>
      <c r="F344" s="147" t="s">
        <v>886</v>
      </c>
      <c r="G344" s="148" t="s">
        <v>223</v>
      </c>
      <c r="H344" s="149">
        <v>371.8</v>
      </c>
      <c r="I344" s="150"/>
      <c r="J344" s="151">
        <f>ROUND(I344*H344,2)</f>
        <v>0</v>
      </c>
      <c r="K344" s="152"/>
      <c r="L344" s="33"/>
      <c r="M344" s="153" t="s">
        <v>1</v>
      </c>
      <c r="N344" s="154" t="s">
        <v>39</v>
      </c>
      <c r="O344" s="61"/>
      <c r="P344" s="155">
        <f>O344*H344</f>
        <v>0</v>
      </c>
      <c r="Q344" s="155">
        <v>0</v>
      </c>
      <c r="R344" s="155">
        <f>Q344*H344</f>
        <v>0</v>
      </c>
      <c r="S344" s="155">
        <v>0</v>
      </c>
      <c r="T344" s="156">
        <f>S344*H344</f>
        <v>0</v>
      </c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R344" s="157" t="s">
        <v>118</v>
      </c>
      <c r="AT344" s="157" t="s">
        <v>120</v>
      </c>
      <c r="AU344" s="157" t="s">
        <v>124</v>
      </c>
      <c r="AY344" s="17" t="s">
        <v>119</v>
      </c>
      <c r="BE344" s="158">
        <f>IF(N344="základná",J344,0)</f>
        <v>0</v>
      </c>
      <c r="BF344" s="158">
        <f>IF(N344="znížená",J344,0)</f>
        <v>0</v>
      </c>
      <c r="BG344" s="158">
        <f>IF(N344="zákl. prenesená",J344,0)</f>
        <v>0</v>
      </c>
      <c r="BH344" s="158">
        <f>IF(N344="zníž. prenesená",J344,0)</f>
        <v>0</v>
      </c>
      <c r="BI344" s="158">
        <f>IF(N344="nulová",J344,0)</f>
        <v>0</v>
      </c>
      <c r="BJ344" s="17" t="s">
        <v>124</v>
      </c>
      <c r="BK344" s="158">
        <f>ROUND(I344*H344,2)</f>
        <v>0</v>
      </c>
      <c r="BL344" s="17" t="s">
        <v>118</v>
      </c>
      <c r="BM344" s="157" t="s">
        <v>887</v>
      </c>
    </row>
    <row r="345" spans="1:65" s="2" customFormat="1" ht="24.15" customHeight="1">
      <c r="A345" s="32"/>
      <c r="B345" s="144"/>
      <c r="C345" s="145" t="s">
        <v>888</v>
      </c>
      <c r="D345" s="145" t="s">
        <v>120</v>
      </c>
      <c r="E345" s="146" t="s">
        <v>889</v>
      </c>
      <c r="F345" s="147" t="s">
        <v>890</v>
      </c>
      <c r="G345" s="148" t="s">
        <v>440</v>
      </c>
      <c r="H345" s="149">
        <v>4.657</v>
      </c>
      <c r="I345" s="150"/>
      <c r="J345" s="151">
        <f>ROUND(I345*H345,2)</f>
        <v>0</v>
      </c>
      <c r="K345" s="152"/>
      <c r="L345" s="33"/>
      <c r="M345" s="153" t="s">
        <v>1</v>
      </c>
      <c r="N345" s="154" t="s">
        <v>39</v>
      </c>
      <c r="O345" s="61"/>
      <c r="P345" s="155">
        <f>O345*H345</f>
        <v>0</v>
      </c>
      <c r="Q345" s="155">
        <v>1.0125599999999999</v>
      </c>
      <c r="R345" s="155">
        <f>Q345*H345</f>
        <v>4.7154919199999998</v>
      </c>
      <c r="S345" s="155">
        <v>0</v>
      </c>
      <c r="T345" s="156">
        <f>S345*H345</f>
        <v>0</v>
      </c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R345" s="157" t="s">
        <v>118</v>
      </c>
      <c r="AT345" s="157" t="s">
        <v>120</v>
      </c>
      <c r="AU345" s="157" t="s">
        <v>124</v>
      </c>
      <c r="AY345" s="17" t="s">
        <v>119</v>
      </c>
      <c r="BE345" s="158">
        <f>IF(N345="základná",J345,0)</f>
        <v>0</v>
      </c>
      <c r="BF345" s="158">
        <f>IF(N345="znížená",J345,0)</f>
        <v>0</v>
      </c>
      <c r="BG345" s="158">
        <f>IF(N345="zákl. prenesená",J345,0)</f>
        <v>0</v>
      </c>
      <c r="BH345" s="158">
        <f>IF(N345="zníž. prenesená",J345,0)</f>
        <v>0</v>
      </c>
      <c r="BI345" s="158">
        <f>IF(N345="nulová",J345,0)</f>
        <v>0</v>
      </c>
      <c r="BJ345" s="17" t="s">
        <v>124</v>
      </c>
      <c r="BK345" s="158">
        <f>ROUND(I345*H345,2)</f>
        <v>0</v>
      </c>
      <c r="BL345" s="17" t="s">
        <v>118</v>
      </c>
      <c r="BM345" s="157" t="s">
        <v>891</v>
      </c>
    </row>
    <row r="346" spans="1:65" s="12" customFormat="1" ht="30.6">
      <c r="B346" s="159"/>
      <c r="D346" s="160" t="s">
        <v>126</v>
      </c>
      <c r="E346" s="161" t="s">
        <v>892</v>
      </c>
      <c r="F346" s="162" t="s">
        <v>893</v>
      </c>
      <c r="H346" s="163">
        <v>4.657</v>
      </c>
      <c r="I346" s="164"/>
      <c r="L346" s="159"/>
      <c r="M346" s="165"/>
      <c r="N346" s="166"/>
      <c r="O346" s="166"/>
      <c r="P346" s="166"/>
      <c r="Q346" s="166"/>
      <c r="R346" s="166"/>
      <c r="S346" s="166"/>
      <c r="T346" s="167"/>
      <c r="AT346" s="161" t="s">
        <v>126</v>
      </c>
      <c r="AU346" s="161" t="s">
        <v>124</v>
      </c>
      <c r="AV346" s="12" t="s">
        <v>124</v>
      </c>
      <c r="AW346" s="12" t="s">
        <v>30</v>
      </c>
      <c r="AX346" s="12" t="s">
        <v>73</v>
      </c>
      <c r="AY346" s="161" t="s">
        <v>119</v>
      </c>
    </row>
    <row r="347" spans="1:65" s="12" customFormat="1">
      <c r="B347" s="159"/>
      <c r="D347" s="160" t="s">
        <v>126</v>
      </c>
      <c r="E347" s="161" t="s">
        <v>894</v>
      </c>
      <c r="F347" s="162" t="s">
        <v>895</v>
      </c>
      <c r="H347" s="163">
        <v>4.657</v>
      </c>
      <c r="I347" s="164"/>
      <c r="L347" s="159"/>
      <c r="M347" s="165"/>
      <c r="N347" s="166"/>
      <c r="O347" s="166"/>
      <c r="P347" s="166"/>
      <c r="Q347" s="166"/>
      <c r="R347" s="166"/>
      <c r="S347" s="166"/>
      <c r="T347" s="167"/>
      <c r="AT347" s="161" t="s">
        <v>126</v>
      </c>
      <c r="AU347" s="161" t="s">
        <v>124</v>
      </c>
      <c r="AV347" s="12" t="s">
        <v>124</v>
      </c>
      <c r="AW347" s="12" t="s">
        <v>30</v>
      </c>
      <c r="AX347" s="12" t="s">
        <v>81</v>
      </c>
      <c r="AY347" s="161" t="s">
        <v>119</v>
      </c>
    </row>
    <row r="348" spans="1:65" s="2" customFormat="1" ht="24.15" customHeight="1">
      <c r="A348" s="32"/>
      <c r="B348" s="144"/>
      <c r="C348" s="145" t="s">
        <v>896</v>
      </c>
      <c r="D348" s="145" t="s">
        <v>120</v>
      </c>
      <c r="E348" s="146" t="s">
        <v>897</v>
      </c>
      <c r="F348" s="147" t="s">
        <v>898</v>
      </c>
      <c r="G348" s="148" t="s">
        <v>440</v>
      </c>
      <c r="H348" s="149">
        <v>4.1950000000000003</v>
      </c>
      <c r="I348" s="150"/>
      <c r="J348" s="151">
        <f>ROUND(I348*H348,2)</f>
        <v>0</v>
      </c>
      <c r="K348" s="152"/>
      <c r="L348" s="33"/>
      <c r="M348" s="153" t="s">
        <v>1</v>
      </c>
      <c r="N348" s="154" t="s">
        <v>39</v>
      </c>
      <c r="O348" s="61"/>
      <c r="P348" s="155">
        <f>O348*H348</f>
        <v>0</v>
      </c>
      <c r="Q348" s="155">
        <v>1.0125999999999999</v>
      </c>
      <c r="R348" s="155">
        <f>Q348*H348</f>
        <v>4.2478569999999998</v>
      </c>
      <c r="S348" s="155">
        <v>0</v>
      </c>
      <c r="T348" s="156">
        <f>S348*H348</f>
        <v>0</v>
      </c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R348" s="157" t="s">
        <v>118</v>
      </c>
      <c r="AT348" s="157" t="s">
        <v>120</v>
      </c>
      <c r="AU348" s="157" t="s">
        <v>124</v>
      </c>
      <c r="AY348" s="17" t="s">
        <v>119</v>
      </c>
      <c r="BE348" s="158">
        <f>IF(N348="základná",J348,0)</f>
        <v>0</v>
      </c>
      <c r="BF348" s="158">
        <f>IF(N348="znížená",J348,0)</f>
        <v>0</v>
      </c>
      <c r="BG348" s="158">
        <f>IF(N348="zákl. prenesená",J348,0)</f>
        <v>0</v>
      </c>
      <c r="BH348" s="158">
        <f>IF(N348="zníž. prenesená",J348,0)</f>
        <v>0</v>
      </c>
      <c r="BI348" s="158">
        <f>IF(N348="nulová",J348,0)</f>
        <v>0</v>
      </c>
      <c r="BJ348" s="17" t="s">
        <v>124</v>
      </c>
      <c r="BK348" s="158">
        <f>ROUND(I348*H348,2)</f>
        <v>0</v>
      </c>
      <c r="BL348" s="17" t="s">
        <v>118</v>
      </c>
      <c r="BM348" s="157" t="s">
        <v>899</v>
      </c>
    </row>
    <row r="349" spans="1:65" s="12" customFormat="1" ht="30.6">
      <c r="B349" s="159"/>
      <c r="D349" s="160" t="s">
        <v>126</v>
      </c>
      <c r="E349" s="161" t="s">
        <v>900</v>
      </c>
      <c r="F349" s="162" t="s">
        <v>901</v>
      </c>
      <c r="H349" s="163">
        <v>4.1950000000000003</v>
      </c>
      <c r="I349" s="164"/>
      <c r="L349" s="159"/>
      <c r="M349" s="165"/>
      <c r="N349" s="166"/>
      <c r="O349" s="166"/>
      <c r="P349" s="166"/>
      <c r="Q349" s="166"/>
      <c r="R349" s="166"/>
      <c r="S349" s="166"/>
      <c r="T349" s="167"/>
      <c r="AT349" s="161" t="s">
        <v>126</v>
      </c>
      <c r="AU349" s="161" t="s">
        <v>124</v>
      </c>
      <c r="AV349" s="12" t="s">
        <v>124</v>
      </c>
      <c r="AW349" s="12" t="s">
        <v>30</v>
      </c>
      <c r="AX349" s="12" t="s">
        <v>73</v>
      </c>
      <c r="AY349" s="161" t="s">
        <v>119</v>
      </c>
    </row>
    <row r="350" spans="1:65" s="12" customFormat="1">
      <c r="B350" s="159"/>
      <c r="D350" s="160" t="s">
        <v>126</v>
      </c>
      <c r="E350" s="161" t="s">
        <v>902</v>
      </c>
      <c r="F350" s="162" t="s">
        <v>903</v>
      </c>
      <c r="H350" s="163">
        <v>4.1950000000000003</v>
      </c>
      <c r="I350" s="164"/>
      <c r="L350" s="159"/>
      <c r="M350" s="165"/>
      <c r="N350" s="166"/>
      <c r="O350" s="166"/>
      <c r="P350" s="166"/>
      <c r="Q350" s="166"/>
      <c r="R350" s="166"/>
      <c r="S350" s="166"/>
      <c r="T350" s="167"/>
      <c r="AT350" s="161" t="s">
        <v>126</v>
      </c>
      <c r="AU350" s="161" t="s">
        <v>124</v>
      </c>
      <c r="AV350" s="12" t="s">
        <v>124</v>
      </c>
      <c r="AW350" s="12" t="s">
        <v>30</v>
      </c>
      <c r="AX350" s="12" t="s">
        <v>81</v>
      </c>
      <c r="AY350" s="161" t="s">
        <v>119</v>
      </c>
    </row>
    <row r="351" spans="1:65" s="2" customFormat="1" ht="24.15" customHeight="1">
      <c r="A351" s="32"/>
      <c r="B351" s="144"/>
      <c r="C351" s="145" t="s">
        <v>904</v>
      </c>
      <c r="D351" s="145" t="s">
        <v>120</v>
      </c>
      <c r="E351" s="146" t="s">
        <v>905</v>
      </c>
      <c r="F351" s="147" t="s">
        <v>906</v>
      </c>
      <c r="G351" s="148" t="s">
        <v>272</v>
      </c>
      <c r="H351" s="149">
        <v>60</v>
      </c>
      <c r="I351" s="150"/>
      <c r="J351" s="151">
        <f>ROUND(I351*H351,2)</f>
        <v>0</v>
      </c>
      <c r="K351" s="152"/>
      <c r="L351" s="33"/>
      <c r="M351" s="153" t="s">
        <v>1</v>
      </c>
      <c r="N351" s="154" t="s">
        <v>39</v>
      </c>
      <c r="O351" s="61"/>
      <c r="P351" s="155">
        <f>O351*H351</f>
        <v>0</v>
      </c>
      <c r="Q351" s="155">
        <v>3.3E-4</v>
      </c>
      <c r="R351" s="155">
        <f>Q351*H351</f>
        <v>1.9799999999999998E-2</v>
      </c>
      <c r="S351" s="155">
        <v>0</v>
      </c>
      <c r="T351" s="156">
        <f>S351*H351</f>
        <v>0</v>
      </c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R351" s="157" t="s">
        <v>118</v>
      </c>
      <c r="AT351" s="157" t="s">
        <v>120</v>
      </c>
      <c r="AU351" s="157" t="s">
        <v>124</v>
      </c>
      <c r="AY351" s="17" t="s">
        <v>119</v>
      </c>
      <c r="BE351" s="158">
        <f>IF(N351="základná",J351,0)</f>
        <v>0</v>
      </c>
      <c r="BF351" s="158">
        <f>IF(N351="znížená",J351,0)</f>
        <v>0</v>
      </c>
      <c r="BG351" s="158">
        <f>IF(N351="zákl. prenesená",J351,0)</f>
        <v>0</v>
      </c>
      <c r="BH351" s="158">
        <f>IF(N351="zníž. prenesená",J351,0)</f>
        <v>0</v>
      </c>
      <c r="BI351" s="158">
        <f>IF(N351="nulová",J351,0)</f>
        <v>0</v>
      </c>
      <c r="BJ351" s="17" t="s">
        <v>124</v>
      </c>
      <c r="BK351" s="158">
        <f>ROUND(I351*H351,2)</f>
        <v>0</v>
      </c>
      <c r="BL351" s="17" t="s">
        <v>118</v>
      </c>
      <c r="BM351" s="157" t="s">
        <v>907</v>
      </c>
    </row>
    <row r="352" spans="1:65" s="12" customFormat="1">
      <c r="B352" s="159"/>
      <c r="D352" s="160" t="s">
        <v>126</v>
      </c>
      <c r="E352" s="161" t="s">
        <v>908</v>
      </c>
      <c r="F352" s="162" t="s">
        <v>909</v>
      </c>
      <c r="H352" s="163">
        <v>60</v>
      </c>
      <c r="I352" s="164"/>
      <c r="L352" s="159"/>
      <c r="M352" s="165"/>
      <c r="N352" s="166"/>
      <c r="O352" s="166"/>
      <c r="P352" s="166"/>
      <c r="Q352" s="166"/>
      <c r="R352" s="166"/>
      <c r="S352" s="166"/>
      <c r="T352" s="167"/>
      <c r="AT352" s="161" t="s">
        <v>126</v>
      </c>
      <c r="AU352" s="161" t="s">
        <v>124</v>
      </c>
      <c r="AV352" s="12" t="s">
        <v>124</v>
      </c>
      <c r="AW352" s="12" t="s">
        <v>30</v>
      </c>
      <c r="AX352" s="12" t="s">
        <v>73</v>
      </c>
      <c r="AY352" s="161" t="s">
        <v>119</v>
      </c>
    </row>
    <row r="353" spans="1:65" s="12" customFormat="1">
      <c r="B353" s="159"/>
      <c r="D353" s="160" t="s">
        <v>126</v>
      </c>
      <c r="E353" s="161" t="s">
        <v>910</v>
      </c>
      <c r="F353" s="162" t="s">
        <v>911</v>
      </c>
      <c r="H353" s="163">
        <v>60</v>
      </c>
      <c r="I353" s="164"/>
      <c r="L353" s="159"/>
      <c r="M353" s="165"/>
      <c r="N353" s="166"/>
      <c r="O353" s="166"/>
      <c r="P353" s="166"/>
      <c r="Q353" s="166"/>
      <c r="R353" s="166"/>
      <c r="S353" s="166"/>
      <c r="T353" s="167"/>
      <c r="AT353" s="161" t="s">
        <v>126</v>
      </c>
      <c r="AU353" s="161" t="s">
        <v>124</v>
      </c>
      <c r="AV353" s="12" t="s">
        <v>124</v>
      </c>
      <c r="AW353" s="12" t="s">
        <v>30</v>
      </c>
      <c r="AX353" s="12" t="s">
        <v>81</v>
      </c>
      <c r="AY353" s="161" t="s">
        <v>119</v>
      </c>
    </row>
    <row r="354" spans="1:65" s="2" customFormat="1" ht="16.5" customHeight="1">
      <c r="A354" s="32"/>
      <c r="B354" s="144"/>
      <c r="C354" s="180" t="s">
        <v>912</v>
      </c>
      <c r="D354" s="180" t="s">
        <v>235</v>
      </c>
      <c r="E354" s="181" t="s">
        <v>278</v>
      </c>
      <c r="F354" s="182" t="s">
        <v>913</v>
      </c>
      <c r="G354" s="183" t="s">
        <v>419</v>
      </c>
      <c r="H354" s="184">
        <v>30</v>
      </c>
      <c r="I354" s="185"/>
      <c r="J354" s="186">
        <f>ROUND(I354*H354,2)</f>
        <v>0</v>
      </c>
      <c r="K354" s="187"/>
      <c r="L354" s="188"/>
      <c r="M354" s="189" t="s">
        <v>1</v>
      </c>
      <c r="N354" s="190" t="s">
        <v>39</v>
      </c>
      <c r="O354" s="61"/>
      <c r="P354" s="155">
        <f>O354*H354</f>
        <v>0</v>
      </c>
      <c r="Q354" s="155">
        <v>3.3000000000000002E-2</v>
      </c>
      <c r="R354" s="155">
        <f>Q354*H354</f>
        <v>0.99</v>
      </c>
      <c r="S354" s="155">
        <v>0</v>
      </c>
      <c r="T354" s="156">
        <f>S354*H354</f>
        <v>0</v>
      </c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R354" s="157" t="s">
        <v>160</v>
      </c>
      <c r="AT354" s="157" t="s">
        <v>235</v>
      </c>
      <c r="AU354" s="157" t="s">
        <v>124</v>
      </c>
      <c r="AY354" s="17" t="s">
        <v>119</v>
      </c>
      <c r="BE354" s="158">
        <f>IF(N354="základná",J354,0)</f>
        <v>0</v>
      </c>
      <c r="BF354" s="158">
        <f>IF(N354="znížená",J354,0)</f>
        <v>0</v>
      </c>
      <c r="BG354" s="158">
        <f>IF(N354="zákl. prenesená",J354,0)</f>
        <v>0</v>
      </c>
      <c r="BH354" s="158">
        <f>IF(N354="zníž. prenesená",J354,0)</f>
        <v>0</v>
      </c>
      <c r="BI354" s="158">
        <f>IF(N354="nulová",J354,0)</f>
        <v>0</v>
      </c>
      <c r="BJ354" s="17" t="s">
        <v>124</v>
      </c>
      <c r="BK354" s="158">
        <f>ROUND(I354*H354,2)</f>
        <v>0</v>
      </c>
      <c r="BL354" s="17" t="s">
        <v>118</v>
      </c>
      <c r="BM354" s="157" t="s">
        <v>914</v>
      </c>
    </row>
    <row r="355" spans="1:65" s="12" customFormat="1">
      <c r="B355" s="159"/>
      <c r="D355" s="160" t="s">
        <v>126</v>
      </c>
      <c r="E355" s="161" t="s">
        <v>915</v>
      </c>
      <c r="F355" s="162" t="s">
        <v>916</v>
      </c>
      <c r="H355" s="163">
        <v>30</v>
      </c>
      <c r="I355" s="164"/>
      <c r="L355" s="159"/>
      <c r="M355" s="165"/>
      <c r="N355" s="166"/>
      <c r="O355" s="166"/>
      <c r="P355" s="166"/>
      <c r="Q355" s="166"/>
      <c r="R355" s="166"/>
      <c r="S355" s="166"/>
      <c r="T355" s="167"/>
      <c r="AT355" s="161" t="s">
        <v>126</v>
      </c>
      <c r="AU355" s="161" t="s">
        <v>124</v>
      </c>
      <c r="AV355" s="12" t="s">
        <v>124</v>
      </c>
      <c r="AW355" s="12" t="s">
        <v>30</v>
      </c>
      <c r="AX355" s="12" t="s">
        <v>73</v>
      </c>
      <c r="AY355" s="161" t="s">
        <v>119</v>
      </c>
    </row>
    <row r="356" spans="1:65" s="15" customFormat="1">
      <c r="B356" s="202"/>
      <c r="D356" s="160" t="s">
        <v>126</v>
      </c>
      <c r="E356" s="203" t="s">
        <v>1</v>
      </c>
      <c r="F356" s="204" t="s">
        <v>917</v>
      </c>
      <c r="H356" s="203" t="s">
        <v>1</v>
      </c>
      <c r="I356" s="205"/>
      <c r="L356" s="202"/>
      <c r="M356" s="206"/>
      <c r="N356" s="207"/>
      <c r="O356" s="207"/>
      <c r="P356" s="207"/>
      <c r="Q356" s="207"/>
      <c r="R356" s="207"/>
      <c r="S356" s="207"/>
      <c r="T356" s="208"/>
      <c r="AT356" s="203" t="s">
        <v>126</v>
      </c>
      <c r="AU356" s="203" t="s">
        <v>124</v>
      </c>
      <c r="AV356" s="15" t="s">
        <v>81</v>
      </c>
      <c r="AW356" s="15" t="s">
        <v>30</v>
      </c>
      <c r="AX356" s="15" t="s">
        <v>73</v>
      </c>
      <c r="AY356" s="203" t="s">
        <v>119</v>
      </c>
    </row>
    <row r="357" spans="1:65" s="12" customFormat="1">
      <c r="B357" s="159"/>
      <c r="D357" s="160" t="s">
        <v>126</v>
      </c>
      <c r="E357" s="161" t="s">
        <v>918</v>
      </c>
      <c r="F357" s="162" t="s">
        <v>919</v>
      </c>
      <c r="H357" s="163">
        <v>30</v>
      </c>
      <c r="I357" s="164"/>
      <c r="L357" s="159"/>
      <c r="M357" s="165"/>
      <c r="N357" s="166"/>
      <c r="O357" s="166"/>
      <c r="P357" s="166"/>
      <c r="Q357" s="166"/>
      <c r="R357" s="166"/>
      <c r="S357" s="166"/>
      <c r="T357" s="167"/>
      <c r="AT357" s="161" t="s">
        <v>126</v>
      </c>
      <c r="AU357" s="161" t="s">
        <v>124</v>
      </c>
      <c r="AV357" s="12" t="s">
        <v>124</v>
      </c>
      <c r="AW357" s="12" t="s">
        <v>30</v>
      </c>
      <c r="AX357" s="12" t="s">
        <v>81</v>
      </c>
      <c r="AY357" s="161" t="s">
        <v>119</v>
      </c>
    </row>
    <row r="358" spans="1:65" s="2" customFormat="1" ht="21.75" customHeight="1">
      <c r="A358" s="32"/>
      <c r="B358" s="144"/>
      <c r="C358" s="180" t="s">
        <v>920</v>
      </c>
      <c r="D358" s="180" t="s">
        <v>235</v>
      </c>
      <c r="E358" s="181" t="s">
        <v>921</v>
      </c>
      <c r="F358" s="182" t="s">
        <v>922</v>
      </c>
      <c r="G358" s="183" t="s">
        <v>238</v>
      </c>
      <c r="H358" s="184">
        <v>5.49</v>
      </c>
      <c r="I358" s="185"/>
      <c r="J358" s="186">
        <f>ROUND(I358*H358,2)</f>
        <v>0</v>
      </c>
      <c r="K358" s="187"/>
      <c r="L358" s="188"/>
      <c r="M358" s="189" t="s">
        <v>1</v>
      </c>
      <c r="N358" s="190" t="s">
        <v>39</v>
      </c>
      <c r="O358" s="61"/>
      <c r="P358" s="155">
        <f>O358*H358</f>
        <v>0</v>
      </c>
      <c r="Q358" s="155">
        <v>1.9E-2</v>
      </c>
      <c r="R358" s="155">
        <f>Q358*H358</f>
        <v>0.10431</v>
      </c>
      <c r="S358" s="155">
        <v>0</v>
      </c>
      <c r="T358" s="156">
        <f>S358*H358</f>
        <v>0</v>
      </c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R358" s="157" t="s">
        <v>160</v>
      </c>
      <c r="AT358" s="157" t="s">
        <v>235</v>
      </c>
      <c r="AU358" s="157" t="s">
        <v>124</v>
      </c>
      <c r="AY358" s="17" t="s">
        <v>119</v>
      </c>
      <c r="BE358" s="158">
        <f>IF(N358="základná",J358,0)</f>
        <v>0</v>
      </c>
      <c r="BF358" s="158">
        <f>IF(N358="znížená",J358,0)</f>
        <v>0</v>
      </c>
      <c r="BG358" s="158">
        <f>IF(N358="zákl. prenesená",J358,0)</f>
        <v>0</v>
      </c>
      <c r="BH358" s="158">
        <f>IF(N358="zníž. prenesená",J358,0)</f>
        <v>0</v>
      </c>
      <c r="BI358" s="158">
        <f>IF(N358="nulová",J358,0)</f>
        <v>0</v>
      </c>
      <c r="BJ358" s="17" t="s">
        <v>124</v>
      </c>
      <c r="BK358" s="158">
        <f>ROUND(I358*H358,2)</f>
        <v>0</v>
      </c>
      <c r="BL358" s="17" t="s">
        <v>118</v>
      </c>
      <c r="BM358" s="157" t="s">
        <v>923</v>
      </c>
    </row>
    <row r="359" spans="1:65" s="2" customFormat="1" ht="38.4">
      <c r="A359" s="32"/>
      <c r="B359" s="33"/>
      <c r="C359" s="32"/>
      <c r="D359" s="160" t="s">
        <v>924</v>
      </c>
      <c r="E359" s="32"/>
      <c r="F359" s="209" t="s">
        <v>925</v>
      </c>
      <c r="G359" s="32"/>
      <c r="H359" s="32"/>
      <c r="I359" s="210"/>
      <c r="J359" s="32"/>
      <c r="K359" s="32"/>
      <c r="L359" s="33"/>
      <c r="M359" s="211"/>
      <c r="N359" s="212"/>
      <c r="O359" s="61"/>
      <c r="P359" s="61"/>
      <c r="Q359" s="61"/>
      <c r="R359" s="61"/>
      <c r="S359" s="61"/>
      <c r="T359" s="6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T359" s="17" t="s">
        <v>924</v>
      </c>
      <c r="AU359" s="17" t="s">
        <v>124</v>
      </c>
    </row>
    <row r="360" spans="1:65" s="12" customFormat="1">
      <c r="B360" s="159"/>
      <c r="D360" s="160" t="s">
        <v>126</v>
      </c>
      <c r="E360" s="161" t="s">
        <v>926</v>
      </c>
      <c r="F360" s="162" t="s">
        <v>927</v>
      </c>
      <c r="H360" s="163">
        <v>5.49</v>
      </c>
      <c r="I360" s="164"/>
      <c r="L360" s="159"/>
      <c r="M360" s="165"/>
      <c r="N360" s="166"/>
      <c r="O360" s="166"/>
      <c r="P360" s="166"/>
      <c r="Q360" s="166"/>
      <c r="R360" s="166"/>
      <c r="S360" s="166"/>
      <c r="T360" s="167"/>
      <c r="AT360" s="161" t="s">
        <v>126</v>
      </c>
      <c r="AU360" s="161" t="s">
        <v>124</v>
      </c>
      <c r="AV360" s="12" t="s">
        <v>124</v>
      </c>
      <c r="AW360" s="12" t="s">
        <v>30</v>
      </c>
      <c r="AX360" s="12" t="s">
        <v>81</v>
      </c>
      <c r="AY360" s="161" t="s">
        <v>119</v>
      </c>
    </row>
    <row r="361" spans="1:65" s="2" customFormat="1" ht="24.15" customHeight="1">
      <c r="A361" s="32"/>
      <c r="B361" s="144"/>
      <c r="C361" s="180" t="s">
        <v>928</v>
      </c>
      <c r="D361" s="180" t="s">
        <v>235</v>
      </c>
      <c r="E361" s="181" t="s">
        <v>929</v>
      </c>
      <c r="F361" s="182" t="s">
        <v>930</v>
      </c>
      <c r="G361" s="183" t="s">
        <v>419</v>
      </c>
      <c r="H361" s="184">
        <v>38</v>
      </c>
      <c r="I361" s="185"/>
      <c r="J361" s="186">
        <f>ROUND(I361*H361,2)</f>
        <v>0</v>
      </c>
      <c r="K361" s="187"/>
      <c r="L361" s="188"/>
      <c r="M361" s="189" t="s">
        <v>1</v>
      </c>
      <c r="N361" s="190" t="s">
        <v>39</v>
      </c>
      <c r="O361" s="61"/>
      <c r="P361" s="155">
        <f>O361*H361</f>
        <v>0</v>
      </c>
      <c r="Q361" s="155">
        <v>1.7999999999999999E-2</v>
      </c>
      <c r="R361" s="155">
        <f>Q361*H361</f>
        <v>0.68399999999999994</v>
      </c>
      <c r="S361" s="155">
        <v>0</v>
      </c>
      <c r="T361" s="156">
        <f>S361*H361</f>
        <v>0</v>
      </c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R361" s="157" t="s">
        <v>160</v>
      </c>
      <c r="AT361" s="157" t="s">
        <v>235</v>
      </c>
      <c r="AU361" s="157" t="s">
        <v>124</v>
      </c>
      <c r="AY361" s="17" t="s">
        <v>119</v>
      </c>
      <c r="BE361" s="158">
        <f>IF(N361="základná",J361,0)</f>
        <v>0</v>
      </c>
      <c r="BF361" s="158">
        <f>IF(N361="znížená",J361,0)</f>
        <v>0</v>
      </c>
      <c r="BG361" s="158">
        <f>IF(N361="zákl. prenesená",J361,0)</f>
        <v>0</v>
      </c>
      <c r="BH361" s="158">
        <f>IF(N361="zníž. prenesená",J361,0)</f>
        <v>0</v>
      </c>
      <c r="BI361" s="158">
        <f>IF(N361="nulová",J361,0)</f>
        <v>0</v>
      </c>
      <c r="BJ361" s="17" t="s">
        <v>124</v>
      </c>
      <c r="BK361" s="158">
        <f>ROUND(I361*H361,2)</f>
        <v>0</v>
      </c>
      <c r="BL361" s="17" t="s">
        <v>118</v>
      </c>
      <c r="BM361" s="157" t="s">
        <v>931</v>
      </c>
    </row>
    <row r="362" spans="1:65" s="2" customFormat="1" ht="24.15" customHeight="1">
      <c r="A362" s="32"/>
      <c r="B362" s="144"/>
      <c r="C362" s="145" t="s">
        <v>932</v>
      </c>
      <c r="D362" s="145" t="s">
        <v>120</v>
      </c>
      <c r="E362" s="146" t="s">
        <v>933</v>
      </c>
      <c r="F362" s="147" t="s">
        <v>934</v>
      </c>
      <c r="G362" s="148" t="s">
        <v>223</v>
      </c>
      <c r="H362" s="149">
        <v>336</v>
      </c>
      <c r="I362" s="150"/>
      <c r="J362" s="151">
        <f>ROUND(I362*H362,2)</f>
        <v>0</v>
      </c>
      <c r="K362" s="152"/>
      <c r="L362" s="33"/>
      <c r="M362" s="153" t="s">
        <v>1</v>
      </c>
      <c r="N362" s="154" t="s">
        <v>39</v>
      </c>
      <c r="O362" s="61"/>
      <c r="P362" s="155">
        <f>O362*H362</f>
        <v>0</v>
      </c>
      <c r="Q362" s="155">
        <v>7.7600000000000004E-3</v>
      </c>
      <c r="R362" s="155">
        <f>Q362*H362</f>
        <v>2.6073600000000003</v>
      </c>
      <c r="S362" s="155">
        <v>0</v>
      </c>
      <c r="T362" s="156">
        <f>S362*H362</f>
        <v>0</v>
      </c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R362" s="157" t="s">
        <v>118</v>
      </c>
      <c r="AT362" s="157" t="s">
        <v>120</v>
      </c>
      <c r="AU362" s="157" t="s">
        <v>124</v>
      </c>
      <c r="AY362" s="17" t="s">
        <v>119</v>
      </c>
      <c r="BE362" s="158">
        <f>IF(N362="základná",J362,0)</f>
        <v>0</v>
      </c>
      <c r="BF362" s="158">
        <f>IF(N362="znížená",J362,0)</f>
        <v>0</v>
      </c>
      <c r="BG362" s="158">
        <f>IF(N362="zákl. prenesená",J362,0)</f>
        <v>0</v>
      </c>
      <c r="BH362" s="158">
        <f>IF(N362="zníž. prenesená",J362,0)</f>
        <v>0</v>
      </c>
      <c r="BI362" s="158">
        <f>IF(N362="nulová",J362,0)</f>
        <v>0</v>
      </c>
      <c r="BJ362" s="17" t="s">
        <v>124</v>
      </c>
      <c r="BK362" s="158">
        <f>ROUND(I362*H362,2)</f>
        <v>0</v>
      </c>
      <c r="BL362" s="17" t="s">
        <v>118</v>
      </c>
      <c r="BM362" s="157" t="s">
        <v>935</v>
      </c>
    </row>
    <row r="363" spans="1:65" s="12" customFormat="1">
      <c r="B363" s="159"/>
      <c r="D363" s="160" t="s">
        <v>126</v>
      </c>
      <c r="E363" s="161" t="s">
        <v>1</v>
      </c>
      <c r="F363" s="162" t="s">
        <v>936</v>
      </c>
      <c r="H363" s="163">
        <v>336</v>
      </c>
      <c r="I363" s="164"/>
      <c r="L363" s="159"/>
      <c r="M363" s="165"/>
      <c r="N363" s="166"/>
      <c r="O363" s="166"/>
      <c r="P363" s="166"/>
      <c r="Q363" s="166"/>
      <c r="R363" s="166"/>
      <c r="S363" s="166"/>
      <c r="T363" s="167"/>
      <c r="AT363" s="161" t="s">
        <v>126</v>
      </c>
      <c r="AU363" s="161" t="s">
        <v>124</v>
      </c>
      <c r="AV363" s="12" t="s">
        <v>124</v>
      </c>
      <c r="AW363" s="12" t="s">
        <v>30</v>
      </c>
      <c r="AX363" s="12" t="s">
        <v>81</v>
      </c>
      <c r="AY363" s="161" t="s">
        <v>119</v>
      </c>
    </row>
    <row r="364" spans="1:65" s="11" customFormat="1" ht="22.95" customHeight="1">
      <c r="B364" s="133"/>
      <c r="D364" s="134" t="s">
        <v>72</v>
      </c>
      <c r="E364" s="178" t="s">
        <v>118</v>
      </c>
      <c r="F364" s="178" t="s">
        <v>285</v>
      </c>
      <c r="I364" s="136"/>
      <c r="J364" s="179">
        <f>BK364</f>
        <v>0</v>
      </c>
      <c r="L364" s="133"/>
      <c r="M364" s="138"/>
      <c r="N364" s="139"/>
      <c r="O364" s="139"/>
      <c r="P364" s="140">
        <f>SUM(P365:P385)</f>
        <v>0</v>
      </c>
      <c r="Q364" s="139"/>
      <c r="R364" s="140">
        <f>SUM(R365:R385)</f>
        <v>936.06699400000002</v>
      </c>
      <c r="S364" s="139"/>
      <c r="T364" s="141">
        <f>SUM(T365:T385)</f>
        <v>0</v>
      </c>
      <c r="AR364" s="134" t="s">
        <v>81</v>
      </c>
      <c r="AT364" s="142" t="s">
        <v>72</v>
      </c>
      <c r="AU364" s="142" t="s">
        <v>81</v>
      </c>
      <c r="AY364" s="134" t="s">
        <v>119</v>
      </c>
      <c r="BK364" s="143">
        <f>SUM(BK365:BK385)</f>
        <v>0</v>
      </c>
    </row>
    <row r="365" spans="1:65" s="2" customFormat="1" ht="33" customHeight="1">
      <c r="A365" s="32"/>
      <c r="B365" s="144"/>
      <c r="C365" s="145" t="s">
        <v>937</v>
      </c>
      <c r="D365" s="145" t="s">
        <v>120</v>
      </c>
      <c r="E365" s="146" t="s">
        <v>286</v>
      </c>
      <c r="F365" s="147" t="s">
        <v>287</v>
      </c>
      <c r="G365" s="148" t="s">
        <v>223</v>
      </c>
      <c r="H365" s="149">
        <v>30.6</v>
      </c>
      <c r="I365" s="150"/>
      <c r="J365" s="151">
        <f>ROUND(I365*H365,2)</f>
        <v>0</v>
      </c>
      <c r="K365" s="152"/>
      <c r="L365" s="33"/>
      <c r="M365" s="153" t="s">
        <v>1</v>
      </c>
      <c r="N365" s="154" t="s">
        <v>39</v>
      </c>
      <c r="O365" s="61"/>
      <c r="P365" s="155">
        <f>O365*H365</f>
        <v>0</v>
      </c>
      <c r="Q365" s="155">
        <v>0.31894</v>
      </c>
      <c r="R365" s="155">
        <f>Q365*H365</f>
        <v>9.759564000000001</v>
      </c>
      <c r="S365" s="155">
        <v>0</v>
      </c>
      <c r="T365" s="156">
        <f>S365*H365</f>
        <v>0</v>
      </c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R365" s="157" t="s">
        <v>118</v>
      </c>
      <c r="AT365" s="157" t="s">
        <v>120</v>
      </c>
      <c r="AU365" s="157" t="s">
        <v>124</v>
      </c>
      <c r="AY365" s="17" t="s">
        <v>119</v>
      </c>
      <c r="BE365" s="158">
        <f>IF(N365="základná",J365,0)</f>
        <v>0</v>
      </c>
      <c r="BF365" s="158">
        <f>IF(N365="znížená",J365,0)</f>
        <v>0</v>
      </c>
      <c r="BG365" s="158">
        <f>IF(N365="zákl. prenesená",J365,0)</f>
        <v>0</v>
      </c>
      <c r="BH365" s="158">
        <f>IF(N365="zníž. prenesená",J365,0)</f>
        <v>0</v>
      </c>
      <c r="BI365" s="158">
        <f>IF(N365="nulová",J365,0)</f>
        <v>0</v>
      </c>
      <c r="BJ365" s="17" t="s">
        <v>124</v>
      </c>
      <c r="BK365" s="158">
        <f>ROUND(I365*H365,2)</f>
        <v>0</v>
      </c>
      <c r="BL365" s="17" t="s">
        <v>118</v>
      </c>
      <c r="BM365" s="157" t="s">
        <v>938</v>
      </c>
    </row>
    <row r="366" spans="1:65" s="2" customFormat="1" ht="24.15" customHeight="1">
      <c r="A366" s="32"/>
      <c r="B366" s="144"/>
      <c r="C366" s="145" t="s">
        <v>939</v>
      </c>
      <c r="D366" s="145" t="s">
        <v>120</v>
      </c>
      <c r="E366" s="146" t="s">
        <v>940</v>
      </c>
      <c r="F366" s="147" t="s">
        <v>941</v>
      </c>
      <c r="G366" s="148" t="s">
        <v>218</v>
      </c>
      <c r="H366" s="149">
        <v>347.61</v>
      </c>
      <c r="I366" s="150"/>
      <c r="J366" s="151">
        <f>ROUND(I366*H366,2)</f>
        <v>0</v>
      </c>
      <c r="K366" s="152"/>
      <c r="L366" s="33"/>
      <c r="M366" s="153" t="s">
        <v>1</v>
      </c>
      <c r="N366" s="154" t="s">
        <v>39</v>
      </c>
      <c r="O366" s="61"/>
      <c r="P366" s="155">
        <f>O366*H366</f>
        <v>0</v>
      </c>
      <c r="Q366" s="155">
        <v>2.09</v>
      </c>
      <c r="R366" s="155">
        <f>Q366*H366</f>
        <v>726.50490000000002</v>
      </c>
      <c r="S366" s="155">
        <v>0</v>
      </c>
      <c r="T366" s="156">
        <f>S366*H366</f>
        <v>0</v>
      </c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R366" s="157" t="s">
        <v>118</v>
      </c>
      <c r="AT366" s="157" t="s">
        <v>120</v>
      </c>
      <c r="AU366" s="157" t="s">
        <v>124</v>
      </c>
      <c r="AY366" s="17" t="s">
        <v>119</v>
      </c>
      <c r="BE366" s="158">
        <f>IF(N366="základná",J366,0)</f>
        <v>0</v>
      </c>
      <c r="BF366" s="158">
        <f>IF(N366="znížená",J366,0)</f>
        <v>0</v>
      </c>
      <c r="BG366" s="158">
        <f>IF(N366="zákl. prenesená",J366,0)</f>
        <v>0</v>
      </c>
      <c r="BH366" s="158">
        <f>IF(N366="zníž. prenesená",J366,0)</f>
        <v>0</v>
      </c>
      <c r="BI366" s="158">
        <f>IF(N366="nulová",J366,0)</f>
        <v>0</v>
      </c>
      <c r="BJ366" s="17" t="s">
        <v>124</v>
      </c>
      <c r="BK366" s="158">
        <f>ROUND(I366*H366,2)</f>
        <v>0</v>
      </c>
      <c r="BL366" s="17" t="s">
        <v>118</v>
      </c>
      <c r="BM366" s="157" t="s">
        <v>942</v>
      </c>
    </row>
    <row r="367" spans="1:65" s="15" customFormat="1">
      <c r="B367" s="202"/>
      <c r="D367" s="160" t="s">
        <v>126</v>
      </c>
      <c r="E367" s="203" t="s">
        <v>1</v>
      </c>
      <c r="F367" s="204" t="s">
        <v>943</v>
      </c>
      <c r="H367" s="203" t="s">
        <v>1</v>
      </c>
      <c r="I367" s="205"/>
      <c r="L367" s="202"/>
      <c r="M367" s="206"/>
      <c r="N367" s="207"/>
      <c r="O367" s="207"/>
      <c r="P367" s="207"/>
      <c r="Q367" s="207"/>
      <c r="R367" s="207"/>
      <c r="S367" s="207"/>
      <c r="T367" s="208"/>
      <c r="AT367" s="203" t="s">
        <v>126</v>
      </c>
      <c r="AU367" s="203" t="s">
        <v>124</v>
      </c>
      <c r="AV367" s="15" t="s">
        <v>81</v>
      </c>
      <c r="AW367" s="15" t="s">
        <v>30</v>
      </c>
      <c r="AX367" s="15" t="s">
        <v>73</v>
      </c>
      <c r="AY367" s="203" t="s">
        <v>119</v>
      </c>
    </row>
    <row r="368" spans="1:65" s="12" customFormat="1" ht="20.399999999999999">
      <c r="B368" s="159"/>
      <c r="D368" s="160" t="s">
        <v>126</v>
      </c>
      <c r="E368" s="161" t="s">
        <v>944</v>
      </c>
      <c r="F368" s="162" t="s">
        <v>945</v>
      </c>
      <c r="H368" s="163">
        <v>347.61</v>
      </c>
      <c r="I368" s="164"/>
      <c r="L368" s="159"/>
      <c r="M368" s="165"/>
      <c r="N368" s="166"/>
      <c r="O368" s="166"/>
      <c r="P368" s="166"/>
      <c r="Q368" s="166"/>
      <c r="R368" s="166"/>
      <c r="S368" s="166"/>
      <c r="T368" s="167"/>
      <c r="AT368" s="161" t="s">
        <v>126</v>
      </c>
      <c r="AU368" s="161" t="s">
        <v>124</v>
      </c>
      <c r="AV368" s="12" t="s">
        <v>124</v>
      </c>
      <c r="AW368" s="12" t="s">
        <v>30</v>
      </c>
      <c r="AX368" s="12" t="s">
        <v>73</v>
      </c>
      <c r="AY368" s="161" t="s">
        <v>119</v>
      </c>
    </row>
    <row r="369" spans="1:65" s="12" customFormat="1">
      <c r="B369" s="159"/>
      <c r="D369" s="160" t="s">
        <v>126</v>
      </c>
      <c r="E369" s="161" t="s">
        <v>946</v>
      </c>
      <c r="F369" s="162" t="s">
        <v>947</v>
      </c>
      <c r="H369" s="163">
        <v>347.61</v>
      </c>
      <c r="I369" s="164"/>
      <c r="L369" s="159"/>
      <c r="M369" s="165"/>
      <c r="N369" s="166"/>
      <c r="O369" s="166"/>
      <c r="P369" s="166"/>
      <c r="Q369" s="166"/>
      <c r="R369" s="166"/>
      <c r="S369" s="166"/>
      <c r="T369" s="167"/>
      <c r="AT369" s="161" t="s">
        <v>126</v>
      </c>
      <c r="AU369" s="161" t="s">
        <v>124</v>
      </c>
      <c r="AV369" s="12" t="s">
        <v>124</v>
      </c>
      <c r="AW369" s="12" t="s">
        <v>30</v>
      </c>
      <c r="AX369" s="12" t="s">
        <v>81</v>
      </c>
      <c r="AY369" s="161" t="s">
        <v>119</v>
      </c>
    </row>
    <row r="370" spans="1:65" s="2" customFormat="1" ht="24.15" customHeight="1">
      <c r="A370" s="32"/>
      <c r="B370" s="144"/>
      <c r="C370" s="145" t="s">
        <v>948</v>
      </c>
      <c r="D370" s="145" t="s">
        <v>120</v>
      </c>
      <c r="E370" s="146" t="s">
        <v>949</v>
      </c>
      <c r="F370" s="147" t="s">
        <v>950</v>
      </c>
      <c r="G370" s="148" t="s">
        <v>218</v>
      </c>
      <c r="H370" s="149">
        <v>4.8</v>
      </c>
      <c r="I370" s="150"/>
      <c r="J370" s="151">
        <f>ROUND(I370*H370,2)</f>
        <v>0</v>
      </c>
      <c r="K370" s="152"/>
      <c r="L370" s="33"/>
      <c r="M370" s="153" t="s">
        <v>1</v>
      </c>
      <c r="N370" s="154" t="s">
        <v>39</v>
      </c>
      <c r="O370" s="61"/>
      <c r="P370" s="155">
        <f>O370*H370</f>
        <v>0</v>
      </c>
      <c r="Q370" s="155">
        <v>2.64669</v>
      </c>
      <c r="R370" s="155">
        <f>Q370*H370</f>
        <v>12.704112</v>
      </c>
      <c r="S370" s="155">
        <v>0</v>
      </c>
      <c r="T370" s="156">
        <f>S370*H370</f>
        <v>0</v>
      </c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R370" s="157" t="s">
        <v>118</v>
      </c>
      <c r="AT370" s="157" t="s">
        <v>120</v>
      </c>
      <c r="AU370" s="157" t="s">
        <v>124</v>
      </c>
      <c r="AY370" s="17" t="s">
        <v>119</v>
      </c>
      <c r="BE370" s="158">
        <f>IF(N370="základná",J370,0)</f>
        <v>0</v>
      </c>
      <c r="BF370" s="158">
        <f>IF(N370="znížená",J370,0)</f>
        <v>0</v>
      </c>
      <c r="BG370" s="158">
        <f>IF(N370="zákl. prenesená",J370,0)</f>
        <v>0</v>
      </c>
      <c r="BH370" s="158">
        <f>IF(N370="zníž. prenesená",J370,0)</f>
        <v>0</v>
      </c>
      <c r="BI370" s="158">
        <f>IF(N370="nulová",J370,0)</f>
        <v>0</v>
      </c>
      <c r="BJ370" s="17" t="s">
        <v>124</v>
      </c>
      <c r="BK370" s="158">
        <f>ROUND(I370*H370,2)</f>
        <v>0</v>
      </c>
      <c r="BL370" s="17" t="s">
        <v>118</v>
      </c>
      <c r="BM370" s="157" t="s">
        <v>951</v>
      </c>
    </row>
    <row r="371" spans="1:65" s="12" customFormat="1" ht="20.399999999999999">
      <c r="B371" s="159"/>
      <c r="D371" s="160" t="s">
        <v>126</v>
      </c>
      <c r="E371" s="161" t="s">
        <v>952</v>
      </c>
      <c r="F371" s="162" t="s">
        <v>953</v>
      </c>
      <c r="H371" s="163">
        <v>2</v>
      </c>
      <c r="I371" s="164"/>
      <c r="L371" s="159"/>
      <c r="M371" s="165"/>
      <c r="N371" s="166"/>
      <c r="O371" s="166"/>
      <c r="P371" s="166"/>
      <c r="Q371" s="166"/>
      <c r="R371" s="166"/>
      <c r="S371" s="166"/>
      <c r="T371" s="167"/>
      <c r="AT371" s="161" t="s">
        <v>126</v>
      </c>
      <c r="AU371" s="161" t="s">
        <v>124</v>
      </c>
      <c r="AV371" s="12" t="s">
        <v>124</v>
      </c>
      <c r="AW371" s="12" t="s">
        <v>30</v>
      </c>
      <c r="AX371" s="12" t="s">
        <v>73</v>
      </c>
      <c r="AY371" s="161" t="s">
        <v>119</v>
      </c>
    </row>
    <row r="372" spans="1:65" s="12" customFormat="1">
      <c r="B372" s="159"/>
      <c r="D372" s="160" t="s">
        <v>126</v>
      </c>
      <c r="E372" s="161" t="s">
        <v>485</v>
      </c>
      <c r="F372" s="162" t="s">
        <v>954</v>
      </c>
      <c r="H372" s="163">
        <v>2.8</v>
      </c>
      <c r="I372" s="164"/>
      <c r="L372" s="159"/>
      <c r="M372" s="165"/>
      <c r="N372" s="166"/>
      <c r="O372" s="166"/>
      <c r="P372" s="166"/>
      <c r="Q372" s="166"/>
      <c r="R372" s="166"/>
      <c r="S372" s="166"/>
      <c r="T372" s="167"/>
      <c r="AT372" s="161" t="s">
        <v>126</v>
      </c>
      <c r="AU372" s="161" t="s">
        <v>124</v>
      </c>
      <c r="AV372" s="12" t="s">
        <v>124</v>
      </c>
      <c r="AW372" s="12" t="s">
        <v>30</v>
      </c>
      <c r="AX372" s="12" t="s">
        <v>73</v>
      </c>
      <c r="AY372" s="161" t="s">
        <v>119</v>
      </c>
    </row>
    <row r="373" spans="1:65" s="12" customFormat="1">
      <c r="B373" s="159"/>
      <c r="D373" s="160" t="s">
        <v>126</v>
      </c>
      <c r="E373" s="161" t="s">
        <v>955</v>
      </c>
      <c r="F373" s="162" t="s">
        <v>956</v>
      </c>
      <c r="H373" s="163">
        <v>4.8</v>
      </c>
      <c r="I373" s="164"/>
      <c r="L373" s="159"/>
      <c r="M373" s="165"/>
      <c r="N373" s="166"/>
      <c r="O373" s="166"/>
      <c r="P373" s="166"/>
      <c r="Q373" s="166"/>
      <c r="R373" s="166"/>
      <c r="S373" s="166"/>
      <c r="T373" s="167"/>
      <c r="AT373" s="161" t="s">
        <v>126</v>
      </c>
      <c r="AU373" s="161" t="s">
        <v>124</v>
      </c>
      <c r="AV373" s="12" t="s">
        <v>124</v>
      </c>
      <c r="AW373" s="12" t="s">
        <v>30</v>
      </c>
      <c r="AX373" s="12" t="s">
        <v>81</v>
      </c>
      <c r="AY373" s="161" t="s">
        <v>119</v>
      </c>
    </row>
    <row r="374" spans="1:65" s="2" customFormat="1" ht="24.15" customHeight="1">
      <c r="A374" s="32"/>
      <c r="B374" s="144"/>
      <c r="C374" s="145" t="s">
        <v>957</v>
      </c>
      <c r="D374" s="145" t="s">
        <v>120</v>
      </c>
      <c r="E374" s="146" t="s">
        <v>958</v>
      </c>
      <c r="F374" s="147" t="s">
        <v>959</v>
      </c>
      <c r="G374" s="148" t="s">
        <v>218</v>
      </c>
      <c r="H374" s="149">
        <v>84</v>
      </c>
      <c r="I374" s="150"/>
      <c r="J374" s="151">
        <f>ROUND(I374*H374,2)</f>
        <v>0</v>
      </c>
      <c r="K374" s="152"/>
      <c r="L374" s="33"/>
      <c r="M374" s="153" t="s">
        <v>1</v>
      </c>
      <c r="N374" s="154" t="s">
        <v>39</v>
      </c>
      <c r="O374" s="61"/>
      <c r="P374" s="155">
        <f>O374*H374</f>
        <v>0</v>
      </c>
      <c r="Q374" s="155">
        <v>2.0019999999999998</v>
      </c>
      <c r="R374" s="155">
        <f>Q374*H374</f>
        <v>168.16799999999998</v>
      </c>
      <c r="S374" s="155">
        <v>0</v>
      </c>
      <c r="T374" s="156">
        <f>S374*H374</f>
        <v>0</v>
      </c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R374" s="157" t="s">
        <v>118</v>
      </c>
      <c r="AT374" s="157" t="s">
        <v>120</v>
      </c>
      <c r="AU374" s="157" t="s">
        <v>124</v>
      </c>
      <c r="AY374" s="17" t="s">
        <v>119</v>
      </c>
      <c r="BE374" s="158">
        <f>IF(N374="základná",J374,0)</f>
        <v>0</v>
      </c>
      <c r="BF374" s="158">
        <f>IF(N374="znížená",J374,0)</f>
        <v>0</v>
      </c>
      <c r="BG374" s="158">
        <f>IF(N374="zákl. prenesená",J374,0)</f>
        <v>0</v>
      </c>
      <c r="BH374" s="158">
        <f>IF(N374="zníž. prenesená",J374,0)</f>
        <v>0</v>
      </c>
      <c r="BI374" s="158">
        <f>IF(N374="nulová",J374,0)</f>
        <v>0</v>
      </c>
      <c r="BJ374" s="17" t="s">
        <v>124</v>
      </c>
      <c r="BK374" s="158">
        <f>ROUND(I374*H374,2)</f>
        <v>0</v>
      </c>
      <c r="BL374" s="17" t="s">
        <v>118</v>
      </c>
      <c r="BM374" s="157" t="s">
        <v>960</v>
      </c>
    </row>
    <row r="375" spans="1:65" s="12" customFormat="1">
      <c r="B375" s="159"/>
      <c r="D375" s="160" t="s">
        <v>126</v>
      </c>
      <c r="E375" s="161" t="s">
        <v>1</v>
      </c>
      <c r="F375" s="162" t="s">
        <v>961</v>
      </c>
      <c r="H375" s="163">
        <v>84</v>
      </c>
      <c r="I375" s="164"/>
      <c r="L375" s="159"/>
      <c r="M375" s="165"/>
      <c r="N375" s="166"/>
      <c r="O375" s="166"/>
      <c r="P375" s="166"/>
      <c r="Q375" s="166"/>
      <c r="R375" s="166"/>
      <c r="S375" s="166"/>
      <c r="T375" s="167"/>
      <c r="AT375" s="161" t="s">
        <v>126</v>
      </c>
      <c r="AU375" s="161" t="s">
        <v>124</v>
      </c>
      <c r="AV375" s="12" t="s">
        <v>124</v>
      </c>
      <c r="AW375" s="12" t="s">
        <v>30</v>
      </c>
      <c r="AX375" s="12" t="s">
        <v>81</v>
      </c>
      <c r="AY375" s="161" t="s">
        <v>119</v>
      </c>
    </row>
    <row r="376" spans="1:65" s="2" customFormat="1" ht="37.950000000000003" customHeight="1">
      <c r="A376" s="32"/>
      <c r="B376" s="144"/>
      <c r="C376" s="145" t="s">
        <v>962</v>
      </c>
      <c r="D376" s="145" t="s">
        <v>120</v>
      </c>
      <c r="E376" s="146" t="s">
        <v>291</v>
      </c>
      <c r="F376" s="147" t="s">
        <v>292</v>
      </c>
      <c r="G376" s="148" t="s">
        <v>223</v>
      </c>
      <c r="H376" s="149">
        <v>30.6</v>
      </c>
      <c r="I376" s="150"/>
      <c r="J376" s="151">
        <f>ROUND(I376*H376,2)</f>
        <v>0</v>
      </c>
      <c r="K376" s="152"/>
      <c r="L376" s="33"/>
      <c r="M376" s="153" t="s">
        <v>1</v>
      </c>
      <c r="N376" s="154" t="s">
        <v>39</v>
      </c>
      <c r="O376" s="61"/>
      <c r="P376" s="155">
        <f>O376*H376</f>
        <v>0</v>
      </c>
      <c r="Q376" s="155">
        <v>0.61502999999999997</v>
      </c>
      <c r="R376" s="155">
        <f>Q376*H376</f>
        <v>18.819918000000001</v>
      </c>
      <c r="S376" s="155">
        <v>0</v>
      </c>
      <c r="T376" s="156">
        <f>S376*H376</f>
        <v>0</v>
      </c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R376" s="157" t="s">
        <v>118</v>
      </c>
      <c r="AT376" s="157" t="s">
        <v>120</v>
      </c>
      <c r="AU376" s="157" t="s">
        <v>124</v>
      </c>
      <c r="AY376" s="17" t="s">
        <v>119</v>
      </c>
      <c r="BE376" s="158">
        <f>IF(N376="základná",J376,0)</f>
        <v>0</v>
      </c>
      <c r="BF376" s="158">
        <f>IF(N376="znížená",J376,0)</f>
        <v>0</v>
      </c>
      <c r="BG376" s="158">
        <f>IF(N376="zákl. prenesená",J376,0)</f>
        <v>0</v>
      </c>
      <c r="BH376" s="158">
        <f>IF(N376="zníž. prenesená",J376,0)</f>
        <v>0</v>
      </c>
      <c r="BI376" s="158">
        <f>IF(N376="nulová",J376,0)</f>
        <v>0</v>
      </c>
      <c r="BJ376" s="17" t="s">
        <v>124</v>
      </c>
      <c r="BK376" s="158">
        <f>ROUND(I376*H376,2)</f>
        <v>0</v>
      </c>
      <c r="BL376" s="17" t="s">
        <v>118</v>
      </c>
      <c r="BM376" s="157" t="s">
        <v>963</v>
      </c>
    </row>
    <row r="377" spans="1:65" s="12" customFormat="1">
      <c r="B377" s="159"/>
      <c r="D377" s="160" t="s">
        <v>126</v>
      </c>
      <c r="E377" s="161" t="s">
        <v>964</v>
      </c>
      <c r="F377" s="162" t="s">
        <v>965</v>
      </c>
      <c r="H377" s="163">
        <v>3.6</v>
      </c>
      <c r="I377" s="164"/>
      <c r="L377" s="159"/>
      <c r="M377" s="165"/>
      <c r="N377" s="166"/>
      <c r="O377" s="166"/>
      <c r="P377" s="166"/>
      <c r="Q377" s="166"/>
      <c r="R377" s="166"/>
      <c r="S377" s="166"/>
      <c r="T377" s="167"/>
      <c r="AT377" s="161" t="s">
        <v>126</v>
      </c>
      <c r="AU377" s="161" t="s">
        <v>124</v>
      </c>
      <c r="AV377" s="12" t="s">
        <v>124</v>
      </c>
      <c r="AW377" s="12" t="s">
        <v>30</v>
      </c>
      <c r="AX377" s="12" t="s">
        <v>73</v>
      </c>
      <c r="AY377" s="161" t="s">
        <v>119</v>
      </c>
    </row>
    <row r="378" spans="1:65" s="12" customFormat="1">
      <c r="B378" s="159"/>
      <c r="D378" s="160" t="s">
        <v>126</v>
      </c>
      <c r="E378" s="161" t="s">
        <v>487</v>
      </c>
      <c r="F378" s="162" t="s">
        <v>966</v>
      </c>
      <c r="H378" s="163">
        <v>6</v>
      </c>
      <c r="I378" s="164"/>
      <c r="L378" s="159"/>
      <c r="M378" s="165"/>
      <c r="N378" s="166"/>
      <c r="O378" s="166"/>
      <c r="P378" s="166"/>
      <c r="Q378" s="166"/>
      <c r="R378" s="166"/>
      <c r="S378" s="166"/>
      <c r="T378" s="167"/>
      <c r="AT378" s="161" t="s">
        <v>126</v>
      </c>
      <c r="AU378" s="161" t="s">
        <v>124</v>
      </c>
      <c r="AV378" s="12" t="s">
        <v>124</v>
      </c>
      <c r="AW378" s="12" t="s">
        <v>30</v>
      </c>
      <c r="AX378" s="12" t="s">
        <v>73</v>
      </c>
      <c r="AY378" s="161" t="s">
        <v>119</v>
      </c>
    </row>
    <row r="379" spans="1:65" s="12" customFormat="1">
      <c r="B379" s="159"/>
      <c r="D379" s="160" t="s">
        <v>126</v>
      </c>
      <c r="E379" s="161" t="s">
        <v>513</v>
      </c>
      <c r="F379" s="162" t="s">
        <v>967</v>
      </c>
      <c r="H379" s="163">
        <v>21</v>
      </c>
      <c r="I379" s="164"/>
      <c r="L379" s="159"/>
      <c r="M379" s="165"/>
      <c r="N379" s="166"/>
      <c r="O379" s="166"/>
      <c r="P379" s="166"/>
      <c r="Q379" s="166"/>
      <c r="R379" s="166"/>
      <c r="S379" s="166"/>
      <c r="T379" s="167"/>
      <c r="AT379" s="161" t="s">
        <v>126</v>
      </c>
      <c r="AU379" s="161" t="s">
        <v>124</v>
      </c>
      <c r="AV379" s="12" t="s">
        <v>124</v>
      </c>
      <c r="AW379" s="12" t="s">
        <v>30</v>
      </c>
      <c r="AX379" s="12" t="s">
        <v>73</v>
      </c>
      <c r="AY379" s="161" t="s">
        <v>119</v>
      </c>
    </row>
    <row r="380" spans="1:65" s="12" customFormat="1">
      <c r="B380" s="159"/>
      <c r="D380" s="160" t="s">
        <v>126</v>
      </c>
      <c r="E380" s="161" t="s">
        <v>968</v>
      </c>
      <c r="F380" s="162" t="s">
        <v>969</v>
      </c>
      <c r="H380" s="163">
        <v>30.6</v>
      </c>
      <c r="I380" s="164"/>
      <c r="L380" s="159"/>
      <c r="M380" s="165"/>
      <c r="N380" s="166"/>
      <c r="O380" s="166"/>
      <c r="P380" s="166"/>
      <c r="Q380" s="166"/>
      <c r="R380" s="166"/>
      <c r="S380" s="166"/>
      <c r="T380" s="167"/>
      <c r="AT380" s="161" t="s">
        <v>126</v>
      </c>
      <c r="AU380" s="161" t="s">
        <v>124</v>
      </c>
      <c r="AV380" s="12" t="s">
        <v>124</v>
      </c>
      <c r="AW380" s="12" t="s">
        <v>30</v>
      </c>
      <c r="AX380" s="12" t="s">
        <v>81</v>
      </c>
      <c r="AY380" s="161" t="s">
        <v>119</v>
      </c>
    </row>
    <row r="381" spans="1:65" s="2" customFormat="1" ht="16.5" customHeight="1">
      <c r="A381" s="32"/>
      <c r="B381" s="144"/>
      <c r="C381" s="180" t="s">
        <v>970</v>
      </c>
      <c r="D381" s="180" t="s">
        <v>235</v>
      </c>
      <c r="E381" s="181" t="s">
        <v>971</v>
      </c>
      <c r="F381" s="182" t="s">
        <v>972</v>
      </c>
      <c r="G381" s="183" t="s">
        <v>235</v>
      </c>
      <c r="H381" s="184">
        <v>44.2</v>
      </c>
      <c r="I381" s="185"/>
      <c r="J381" s="186">
        <f>ROUND(I381*H381,2)</f>
        <v>0</v>
      </c>
      <c r="K381" s="187"/>
      <c r="L381" s="188"/>
      <c r="M381" s="189" t="s">
        <v>1</v>
      </c>
      <c r="N381" s="190" t="s">
        <v>39</v>
      </c>
      <c r="O381" s="61"/>
      <c r="P381" s="155">
        <f>O381*H381</f>
        <v>0</v>
      </c>
      <c r="Q381" s="155">
        <v>2.5000000000000001E-3</v>
      </c>
      <c r="R381" s="155">
        <f>Q381*H381</f>
        <v>0.11050000000000001</v>
      </c>
      <c r="S381" s="155">
        <v>0</v>
      </c>
      <c r="T381" s="156">
        <f>S381*H381</f>
        <v>0</v>
      </c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R381" s="157" t="s">
        <v>160</v>
      </c>
      <c r="AT381" s="157" t="s">
        <v>235</v>
      </c>
      <c r="AU381" s="157" t="s">
        <v>124</v>
      </c>
      <c r="AY381" s="17" t="s">
        <v>119</v>
      </c>
      <c r="BE381" s="158">
        <f>IF(N381="základná",J381,0)</f>
        <v>0</v>
      </c>
      <c r="BF381" s="158">
        <f>IF(N381="znížená",J381,0)</f>
        <v>0</v>
      </c>
      <c r="BG381" s="158">
        <f>IF(N381="zákl. prenesená",J381,0)</f>
        <v>0</v>
      </c>
      <c r="BH381" s="158">
        <f>IF(N381="zníž. prenesená",J381,0)</f>
        <v>0</v>
      </c>
      <c r="BI381" s="158">
        <f>IF(N381="nulová",J381,0)</f>
        <v>0</v>
      </c>
      <c r="BJ381" s="17" t="s">
        <v>124</v>
      </c>
      <c r="BK381" s="158">
        <f>ROUND(I381*H381,2)</f>
        <v>0</v>
      </c>
      <c r="BL381" s="17" t="s">
        <v>118</v>
      </c>
      <c r="BM381" s="157" t="s">
        <v>973</v>
      </c>
    </row>
    <row r="382" spans="1:65" s="12" customFormat="1">
      <c r="B382" s="159"/>
      <c r="D382" s="160" t="s">
        <v>126</v>
      </c>
      <c r="E382" s="161" t="s">
        <v>974</v>
      </c>
      <c r="F382" s="162" t="s">
        <v>975</v>
      </c>
      <c r="H382" s="163">
        <v>22</v>
      </c>
      <c r="I382" s="164"/>
      <c r="L382" s="159"/>
      <c r="M382" s="165"/>
      <c r="N382" s="166"/>
      <c r="O382" s="166"/>
      <c r="P382" s="166"/>
      <c r="Q382" s="166"/>
      <c r="R382" s="166"/>
      <c r="S382" s="166"/>
      <c r="T382" s="167"/>
      <c r="AT382" s="161" t="s">
        <v>126</v>
      </c>
      <c r="AU382" s="161" t="s">
        <v>124</v>
      </c>
      <c r="AV382" s="12" t="s">
        <v>124</v>
      </c>
      <c r="AW382" s="12" t="s">
        <v>30</v>
      </c>
      <c r="AX382" s="12" t="s">
        <v>73</v>
      </c>
      <c r="AY382" s="161" t="s">
        <v>119</v>
      </c>
    </row>
    <row r="383" spans="1:65" s="12" customFormat="1">
      <c r="B383" s="159"/>
      <c r="D383" s="160" t="s">
        <v>126</v>
      </c>
      <c r="E383" s="161" t="s">
        <v>488</v>
      </c>
      <c r="F383" s="162" t="s">
        <v>976</v>
      </c>
      <c r="H383" s="163">
        <v>18</v>
      </c>
      <c r="I383" s="164"/>
      <c r="L383" s="159"/>
      <c r="M383" s="165"/>
      <c r="N383" s="166"/>
      <c r="O383" s="166"/>
      <c r="P383" s="166"/>
      <c r="Q383" s="166"/>
      <c r="R383" s="166"/>
      <c r="S383" s="166"/>
      <c r="T383" s="167"/>
      <c r="AT383" s="161" t="s">
        <v>126</v>
      </c>
      <c r="AU383" s="161" t="s">
        <v>124</v>
      </c>
      <c r="AV383" s="12" t="s">
        <v>124</v>
      </c>
      <c r="AW383" s="12" t="s">
        <v>30</v>
      </c>
      <c r="AX383" s="12" t="s">
        <v>73</v>
      </c>
      <c r="AY383" s="161" t="s">
        <v>119</v>
      </c>
    </row>
    <row r="384" spans="1:65" s="12" customFormat="1">
      <c r="B384" s="159"/>
      <c r="D384" s="160" t="s">
        <v>126</v>
      </c>
      <c r="E384" s="161" t="s">
        <v>514</v>
      </c>
      <c r="F384" s="162" t="s">
        <v>977</v>
      </c>
      <c r="H384" s="163">
        <v>4.2</v>
      </c>
      <c r="I384" s="164"/>
      <c r="L384" s="159"/>
      <c r="M384" s="165"/>
      <c r="N384" s="166"/>
      <c r="O384" s="166"/>
      <c r="P384" s="166"/>
      <c r="Q384" s="166"/>
      <c r="R384" s="166"/>
      <c r="S384" s="166"/>
      <c r="T384" s="167"/>
      <c r="AT384" s="161" t="s">
        <v>126</v>
      </c>
      <c r="AU384" s="161" t="s">
        <v>124</v>
      </c>
      <c r="AV384" s="12" t="s">
        <v>124</v>
      </c>
      <c r="AW384" s="12" t="s">
        <v>30</v>
      </c>
      <c r="AX384" s="12" t="s">
        <v>73</v>
      </c>
      <c r="AY384" s="161" t="s">
        <v>119</v>
      </c>
    </row>
    <row r="385" spans="1:65" s="12" customFormat="1">
      <c r="B385" s="159"/>
      <c r="D385" s="160" t="s">
        <v>126</v>
      </c>
      <c r="E385" s="161" t="s">
        <v>978</v>
      </c>
      <c r="F385" s="162" t="s">
        <v>979</v>
      </c>
      <c r="H385" s="163">
        <v>44.2</v>
      </c>
      <c r="I385" s="164"/>
      <c r="L385" s="159"/>
      <c r="M385" s="165"/>
      <c r="N385" s="166"/>
      <c r="O385" s="166"/>
      <c r="P385" s="166"/>
      <c r="Q385" s="166"/>
      <c r="R385" s="166"/>
      <c r="S385" s="166"/>
      <c r="T385" s="167"/>
      <c r="AT385" s="161" t="s">
        <v>126</v>
      </c>
      <c r="AU385" s="161" t="s">
        <v>124</v>
      </c>
      <c r="AV385" s="12" t="s">
        <v>124</v>
      </c>
      <c r="AW385" s="12" t="s">
        <v>30</v>
      </c>
      <c r="AX385" s="12" t="s">
        <v>81</v>
      </c>
      <c r="AY385" s="161" t="s">
        <v>119</v>
      </c>
    </row>
    <row r="386" spans="1:65" s="11" customFormat="1" ht="22.95" customHeight="1">
      <c r="B386" s="133"/>
      <c r="D386" s="134" t="s">
        <v>72</v>
      </c>
      <c r="E386" s="178" t="s">
        <v>145</v>
      </c>
      <c r="F386" s="178" t="s">
        <v>298</v>
      </c>
      <c r="I386" s="136"/>
      <c r="J386" s="179">
        <f>BK386</f>
        <v>0</v>
      </c>
      <c r="L386" s="133"/>
      <c r="M386" s="138"/>
      <c r="N386" s="139"/>
      <c r="O386" s="139"/>
      <c r="P386" s="140">
        <f>SUM(P387:P394)</f>
        <v>0</v>
      </c>
      <c r="Q386" s="139"/>
      <c r="R386" s="140">
        <f>SUM(R387:R394)</f>
        <v>205.14037400000001</v>
      </c>
      <c r="S386" s="139"/>
      <c r="T386" s="141">
        <f>SUM(T387:T394)</f>
        <v>0</v>
      </c>
      <c r="AR386" s="134" t="s">
        <v>81</v>
      </c>
      <c r="AT386" s="142" t="s">
        <v>72</v>
      </c>
      <c r="AU386" s="142" t="s">
        <v>81</v>
      </c>
      <c r="AY386" s="134" t="s">
        <v>119</v>
      </c>
      <c r="BK386" s="143">
        <f>SUM(BK387:BK394)</f>
        <v>0</v>
      </c>
    </row>
    <row r="387" spans="1:65" s="2" customFormat="1" ht="24.15" customHeight="1">
      <c r="A387" s="32"/>
      <c r="B387" s="144"/>
      <c r="C387" s="145" t="s">
        <v>980</v>
      </c>
      <c r="D387" s="145" t="s">
        <v>120</v>
      </c>
      <c r="E387" s="146" t="s">
        <v>981</v>
      </c>
      <c r="F387" s="147" t="s">
        <v>982</v>
      </c>
      <c r="G387" s="148" t="s">
        <v>223</v>
      </c>
      <c r="H387" s="149">
        <v>420</v>
      </c>
      <c r="I387" s="150"/>
      <c r="J387" s="151">
        <f>ROUND(I387*H387,2)</f>
        <v>0</v>
      </c>
      <c r="K387" s="152"/>
      <c r="L387" s="33"/>
      <c r="M387" s="153" t="s">
        <v>1</v>
      </c>
      <c r="N387" s="154" t="s">
        <v>39</v>
      </c>
      <c r="O387" s="61"/>
      <c r="P387" s="155">
        <f>O387*H387</f>
        <v>0</v>
      </c>
      <c r="Q387" s="155">
        <v>0.29810999999999999</v>
      </c>
      <c r="R387" s="155">
        <f>Q387*H387</f>
        <v>125.2062</v>
      </c>
      <c r="S387" s="155">
        <v>0</v>
      </c>
      <c r="T387" s="156">
        <f>S387*H387</f>
        <v>0</v>
      </c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R387" s="157" t="s">
        <v>118</v>
      </c>
      <c r="AT387" s="157" t="s">
        <v>120</v>
      </c>
      <c r="AU387" s="157" t="s">
        <v>124</v>
      </c>
      <c r="AY387" s="17" t="s">
        <v>119</v>
      </c>
      <c r="BE387" s="158">
        <f>IF(N387="základná",J387,0)</f>
        <v>0</v>
      </c>
      <c r="BF387" s="158">
        <f>IF(N387="znížená",J387,0)</f>
        <v>0</v>
      </c>
      <c r="BG387" s="158">
        <f>IF(N387="zákl. prenesená",J387,0)</f>
        <v>0</v>
      </c>
      <c r="BH387" s="158">
        <f>IF(N387="zníž. prenesená",J387,0)</f>
        <v>0</v>
      </c>
      <c r="BI387" s="158">
        <f>IF(N387="nulová",J387,0)</f>
        <v>0</v>
      </c>
      <c r="BJ387" s="17" t="s">
        <v>124</v>
      </c>
      <c r="BK387" s="158">
        <f>ROUND(I387*H387,2)</f>
        <v>0</v>
      </c>
      <c r="BL387" s="17" t="s">
        <v>118</v>
      </c>
      <c r="BM387" s="157" t="s">
        <v>983</v>
      </c>
    </row>
    <row r="388" spans="1:65" s="12" customFormat="1">
      <c r="B388" s="159"/>
      <c r="D388" s="160" t="s">
        <v>126</v>
      </c>
      <c r="E388" s="161" t="s">
        <v>1</v>
      </c>
      <c r="F388" s="162" t="s">
        <v>984</v>
      </c>
      <c r="H388" s="163">
        <v>420</v>
      </c>
      <c r="I388" s="164"/>
      <c r="L388" s="159"/>
      <c r="M388" s="165"/>
      <c r="N388" s="166"/>
      <c r="O388" s="166"/>
      <c r="P388" s="166"/>
      <c r="Q388" s="166"/>
      <c r="R388" s="166"/>
      <c r="S388" s="166"/>
      <c r="T388" s="167"/>
      <c r="AT388" s="161" t="s">
        <v>126</v>
      </c>
      <c r="AU388" s="161" t="s">
        <v>124</v>
      </c>
      <c r="AV388" s="12" t="s">
        <v>124</v>
      </c>
      <c r="AW388" s="12" t="s">
        <v>30</v>
      </c>
      <c r="AX388" s="12" t="s">
        <v>81</v>
      </c>
      <c r="AY388" s="161" t="s">
        <v>119</v>
      </c>
    </row>
    <row r="389" spans="1:65" s="2" customFormat="1" ht="24.15" customHeight="1">
      <c r="A389" s="32"/>
      <c r="B389" s="144"/>
      <c r="C389" s="145" t="s">
        <v>985</v>
      </c>
      <c r="D389" s="145" t="s">
        <v>120</v>
      </c>
      <c r="E389" s="146" t="s">
        <v>986</v>
      </c>
      <c r="F389" s="147" t="s">
        <v>987</v>
      </c>
      <c r="G389" s="148" t="s">
        <v>223</v>
      </c>
      <c r="H389" s="149">
        <v>350.65</v>
      </c>
      <c r="I389" s="150"/>
      <c r="J389" s="151">
        <f>ROUND(I389*H389,2)</f>
        <v>0</v>
      </c>
      <c r="K389" s="152"/>
      <c r="L389" s="33"/>
      <c r="M389" s="153" t="s">
        <v>1</v>
      </c>
      <c r="N389" s="154" t="s">
        <v>39</v>
      </c>
      <c r="O389" s="61"/>
      <c r="P389" s="155">
        <f>O389*H389</f>
        <v>0</v>
      </c>
      <c r="Q389" s="155">
        <v>0.22796</v>
      </c>
      <c r="R389" s="155">
        <f>Q389*H389</f>
        <v>79.934173999999999</v>
      </c>
      <c r="S389" s="155">
        <v>0</v>
      </c>
      <c r="T389" s="156">
        <f>S389*H389</f>
        <v>0</v>
      </c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R389" s="157" t="s">
        <v>118</v>
      </c>
      <c r="AT389" s="157" t="s">
        <v>120</v>
      </c>
      <c r="AU389" s="157" t="s">
        <v>124</v>
      </c>
      <c r="AY389" s="17" t="s">
        <v>119</v>
      </c>
      <c r="BE389" s="158">
        <f>IF(N389="základná",J389,0)</f>
        <v>0</v>
      </c>
      <c r="BF389" s="158">
        <f>IF(N389="znížená",J389,0)</f>
        <v>0</v>
      </c>
      <c r="BG389" s="158">
        <f>IF(N389="zákl. prenesená",J389,0)</f>
        <v>0</v>
      </c>
      <c r="BH389" s="158">
        <f>IF(N389="zníž. prenesená",J389,0)</f>
        <v>0</v>
      </c>
      <c r="BI389" s="158">
        <f>IF(N389="nulová",J389,0)</f>
        <v>0</v>
      </c>
      <c r="BJ389" s="17" t="s">
        <v>124</v>
      </c>
      <c r="BK389" s="158">
        <f>ROUND(I389*H389,2)</f>
        <v>0</v>
      </c>
      <c r="BL389" s="17" t="s">
        <v>118</v>
      </c>
      <c r="BM389" s="157" t="s">
        <v>988</v>
      </c>
    </row>
    <row r="390" spans="1:65" s="12" customFormat="1">
      <c r="B390" s="159"/>
      <c r="D390" s="160" t="s">
        <v>126</v>
      </c>
      <c r="E390" s="161" t="s">
        <v>989</v>
      </c>
      <c r="F390" s="162" t="s">
        <v>990</v>
      </c>
      <c r="H390" s="163">
        <v>36.9</v>
      </c>
      <c r="I390" s="164"/>
      <c r="L390" s="159"/>
      <c r="M390" s="165"/>
      <c r="N390" s="166"/>
      <c r="O390" s="166"/>
      <c r="P390" s="166"/>
      <c r="Q390" s="166"/>
      <c r="R390" s="166"/>
      <c r="S390" s="166"/>
      <c r="T390" s="167"/>
      <c r="AT390" s="161" t="s">
        <v>126</v>
      </c>
      <c r="AU390" s="161" t="s">
        <v>124</v>
      </c>
      <c r="AV390" s="12" t="s">
        <v>124</v>
      </c>
      <c r="AW390" s="12" t="s">
        <v>30</v>
      </c>
      <c r="AX390" s="12" t="s">
        <v>73</v>
      </c>
      <c r="AY390" s="161" t="s">
        <v>119</v>
      </c>
    </row>
    <row r="391" spans="1:65" s="12" customFormat="1">
      <c r="B391" s="159"/>
      <c r="D391" s="160" t="s">
        <v>126</v>
      </c>
      <c r="E391" s="161" t="s">
        <v>489</v>
      </c>
      <c r="F391" s="162" t="s">
        <v>991</v>
      </c>
      <c r="H391" s="163">
        <v>1.75</v>
      </c>
      <c r="I391" s="164"/>
      <c r="L391" s="159"/>
      <c r="M391" s="165"/>
      <c r="N391" s="166"/>
      <c r="O391" s="166"/>
      <c r="P391" s="166"/>
      <c r="Q391" s="166"/>
      <c r="R391" s="166"/>
      <c r="S391" s="166"/>
      <c r="T391" s="167"/>
      <c r="AT391" s="161" t="s">
        <v>126</v>
      </c>
      <c r="AU391" s="161" t="s">
        <v>124</v>
      </c>
      <c r="AV391" s="12" t="s">
        <v>124</v>
      </c>
      <c r="AW391" s="12" t="s">
        <v>30</v>
      </c>
      <c r="AX391" s="12" t="s">
        <v>73</v>
      </c>
      <c r="AY391" s="161" t="s">
        <v>119</v>
      </c>
    </row>
    <row r="392" spans="1:65" s="12" customFormat="1">
      <c r="B392" s="159"/>
      <c r="D392" s="160" t="s">
        <v>126</v>
      </c>
      <c r="E392" s="161" t="s">
        <v>515</v>
      </c>
      <c r="F392" s="162" t="s">
        <v>992</v>
      </c>
      <c r="H392" s="163">
        <v>87</v>
      </c>
      <c r="I392" s="164"/>
      <c r="L392" s="159"/>
      <c r="M392" s="165"/>
      <c r="N392" s="166"/>
      <c r="O392" s="166"/>
      <c r="P392" s="166"/>
      <c r="Q392" s="166"/>
      <c r="R392" s="166"/>
      <c r="S392" s="166"/>
      <c r="T392" s="167"/>
      <c r="AT392" s="161" t="s">
        <v>126</v>
      </c>
      <c r="AU392" s="161" t="s">
        <v>124</v>
      </c>
      <c r="AV392" s="12" t="s">
        <v>124</v>
      </c>
      <c r="AW392" s="12" t="s">
        <v>30</v>
      </c>
      <c r="AX392" s="12" t="s">
        <v>73</v>
      </c>
      <c r="AY392" s="161" t="s">
        <v>119</v>
      </c>
    </row>
    <row r="393" spans="1:65" s="12" customFormat="1">
      <c r="B393" s="159"/>
      <c r="D393" s="160" t="s">
        <v>126</v>
      </c>
      <c r="E393" s="161" t="s">
        <v>536</v>
      </c>
      <c r="F393" s="162" t="s">
        <v>993</v>
      </c>
      <c r="H393" s="163">
        <v>225</v>
      </c>
      <c r="I393" s="164"/>
      <c r="L393" s="159"/>
      <c r="M393" s="165"/>
      <c r="N393" s="166"/>
      <c r="O393" s="166"/>
      <c r="P393" s="166"/>
      <c r="Q393" s="166"/>
      <c r="R393" s="166"/>
      <c r="S393" s="166"/>
      <c r="T393" s="167"/>
      <c r="AT393" s="161" t="s">
        <v>126</v>
      </c>
      <c r="AU393" s="161" t="s">
        <v>124</v>
      </c>
      <c r="AV393" s="12" t="s">
        <v>124</v>
      </c>
      <c r="AW393" s="12" t="s">
        <v>30</v>
      </c>
      <c r="AX393" s="12" t="s">
        <v>73</v>
      </c>
      <c r="AY393" s="161" t="s">
        <v>119</v>
      </c>
    </row>
    <row r="394" spans="1:65" s="12" customFormat="1">
      <c r="B394" s="159"/>
      <c r="D394" s="160" t="s">
        <v>126</v>
      </c>
      <c r="E394" s="161" t="s">
        <v>994</v>
      </c>
      <c r="F394" s="162" t="s">
        <v>995</v>
      </c>
      <c r="H394" s="163">
        <v>350.65</v>
      </c>
      <c r="I394" s="164"/>
      <c r="L394" s="159"/>
      <c r="M394" s="165"/>
      <c r="N394" s="166"/>
      <c r="O394" s="166"/>
      <c r="P394" s="166"/>
      <c r="Q394" s="166"/>
      <c r="R394" s="166"/>
      <c r="S394" s="166"/>
      <c r="T394" s="167"/>
      <c r="AT394" s="161" t="s">
        <v>126</v>
      </c>
      <c r="AU394" s="161" t="s">
        <v>124</v>
      </c>
      <c r="AV394" s="12" t="s">
        <v>124</v>
      </c>
      <c r="AW394" s="12" t="s">
        <v>30</v>
      </c>
      <c r="AX394" s="12" t="s">
        <v>81</v>
      </c>
      <c r="AY394" s="161" t="s">
        <v>119</v>
      </c>
    </row>
    <row r="395" spans="1:65" s="11" customFormat="1" ht="22.95" customHeight="1">
      <c r="B395" s="133"/>
      <c r="D395" s="134" t="s">
        <v>72</v>
      </c>
      <c r="E395" s="178" t="s">
        <v>149</v>
      </c>
      <c r="F395" s="178" t="s">
        <v>996</v>
      </c>
      <c r="I395" s="136"/>
      <c r="J395" s="179">
        <f>BK395</f>
        <v>0</v>
      </c>
      <c r="L395" s="133"/>
      <c r="M395" s="138"/>
      <c r="N395" s="139"/>
      <c r="O395" s="139"/>
      <c r="P395" s="140">
        <f>SUM(P396:P430)</f>
        <v>0</v>
      </c>
      <c r="Q395" s="139"/>
      <c r="R395" s="140">
        <f>SUM(R396:R430)</f>
        <v>4.204364</v>
      </c>
      <c r="S395" s="139"/>
      <c r="T395" s="141">
        <f>SUM(T396:T430)</f>
        <v>0</v>
      </c>
      <c r="AR395" s="134" t="s">
        <v>81</v>
      </c>
      <c r="AT395" s="142" t="s">
        <v>72</v>
      </c>
      <c r="AU395" s="142" t="s">
        <v>81</v>
      </c>
      <c r="AY395" s="134" t="s">
        <v>119</v>
      </c>
      <c r="BK395" s="143">
        <f>SUM(BK396:BK430)</f>
        <v>0</v>
      </c>
    </row>
    <row r="396" spans="1:65" s="2" customFormat="1" ht="24.15" customHeight="1">
      <c r="A396" s="32"/>
      <c r="B396" s="144"/>
      <c r="C396" s="145" t="s">
        <v>997</v>
      </c>
      <c r="D396" s="145" t="s">
        <v>120</v>
      </c>
      <c r="E396" s="146" t="s">
        <v>998</v>
      </c>
      <c r="F396" s="147" t="s">
        <v>999</v>
      </c>
      <c r="G396" s="148" t="s">
        <v>223</v>
      </c>
      <c r="H396" s="149">
        <v>86.4</v>
      </c>
      <c r="I396" s="150"/>
      <c r="J396" s="151">
        <f>ROUND(I396*H396,2)</f>
        <v>0</v>
      </c>
      <c r="K396" s="152"/>
      <c r="L396" s="33"/>
      <c r="M396" s="153" t="s">
        <v>1</v>
      </c>
      <c r="N396" s="154" t="s">
        <v>39</v>
      </c>
      <c r="O396" s="61"/>
      <c r="P396" s="155">
        <f>O396*H396</f>
        <v>0</v>
      </c>
      <c r="Q396" s="155">
        <v>3.5E-4</v>
      </c>
      <c r="R396" s="155">
        <f>Q396*H396</f>
        <v>3.0240000000000003E-2</v>
      </c>
      <c r="S396" s="155">
        <v>0</v>
      </c>
      <c r="T396" s="156">
        <f>S396*H396</f>
        <v>0</v>
      </c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R396" s="157" t="s">
        <v>118</v>
      </c>
      <c r="AT396" s="157" t="s">
        <v>120</v>
      </c>
      <c r="AU396" s="157" t="s">
        <v>124</v>
      </c>
      <c r="AY396" s="17" t="s">
        <v>119</v>
      </c>
      <c r="BE396" s="158">
        <f>IF(N396="základná",J396,0)</f>
        <v>0</v>
      </c>
      <c r="BF396" s="158">
        <f>IF(N396="znížená",J396,0)</f>
        <v>0</v>
      </c>
      <c r="BG396" s="158">
        <f>IF(N396="zákl. prenesená",J396,0)</f>
        <v>0</v>
      </c>
      <c r="BH396" s="158">
        <f>IF(N396="zníž. prenesená",J396,0)</f>
        <v>0</v>
      </c>
      <c r="BI396" s="158">
        <f>IF(N396="nulová",J396,0)</f>
        <v>0</v>
      </c>
      <c r="BJ396" s="17" t="s">
        <v>124</v>
      </c>
      <c r="BK396" s="158">
        <f>ROUND(I396*H396,2)</f>
        <v>0</v>
      </c>
      <c r="BL396" s="17" t="s">
        <v>118</v>
      </c>
      <c r="BM396" s="157" t="s">
        <v>1000</v>
      </c>
    </row>
    <row r="397" spans="1:65" s="12" customFormat="1">
      <c r="B397" s="159"/>
      <c r="D397" s="160" t="s">
        <v>126</v>
      </c>
      <c r="E397" s="161" t="s">
        <v>1001</v>
      </c>
      <c r="F397" s="162" t="s">
        <v>1002</v>
      </c>
      <c r="H397" s="163">
        <v>86.4</v>
      </c>
      <c r="I397" s="164"/>
      <c r="L397" s="159"/>
      <c r="M397" s="165"/>
      <c r="N397" s="166"/>
      <c r="O397" s="166"/>
      <c r="P397" s="166"/>
      <c r="Q397" s="166"/>
      <c r="R397" s="166"/>
      <c r="S397" s="166"/>
      <c r="T397" s="167"/>
      <c r="AT397" s="161" t="s">
        <v>126</v>
      </c>
      <c r="AU397" s="161" t="s">
        <v>124</v>
      </c>
      <c r="AV397" s="12" t="s">
        <v>124</v>
      </c>
      <c r="AW397" s="12" t="s">
        <v>30</v>
      </c>
      <c r="AX397" s="12" t="s">
        <v>73</v>
      </c>
      <c r="AY397" s="161" t="s">
        <v>119</v>
      </c>
    </row>
    <row r="398" spans="1:65" s="15" customFormat="1">
      <c r="B398" s="202"/>
      <c r="D398" s="160" t="s">
        <v>126</v>
      </c>
      <c r="E398" s="203" t="s">
        <v>1</v>
      </c>
      <c r="F398" s="204" t="s">
        <v>1003</v>
      </c>
      <c r="H398" s="203" t="s">
        <v>1</v>
      </c>
      <c r="I398" s="205"/>
      <c r="L398" s="202"/>
      <c r="M398" s="206"/>
      <c r="N398" s="207"/>
      <c r="O398" s="207"/>
      <c r="P398" s="207"/>
      <c r="Q398" s="207"/>
      <c r="R398" s="207"/>
      <c r="S398" s="207"/>
      <c r="T398" s="208"/>
      <c r="AT398" s="203" t="s">
        <v>126</v>
      </c>
      <c r="AU398" s="203" t="s">
        <v>124</v>
      </c>
      <c r="AV398" s="15" t="s">
        <v>81</v>
      </c>
      <c r="AW398" s="15" t="s">
        <v>30</v>
      </c>
      <c r="AX398" s="15" t="s">
        <v>73</v>
      </c>
      <c r="AY398" s="203" t="s">
        <v>119</v>
      </c>
    </row>
    <row r="399" spans="1:65" s="15" customFormat="1">
      <c r="B399" s="202"/>
      <c r="D399" s="160" t="s">
        <v>126</v>
      </c>
      <c r="E399" s="203" t="s">
        <v>1</v>
      </c>
      <c r="F399" s="204" t="s">
        <v>1004</v>
      </c>
      <c r="H399" s="203" t="s">
        <v>1</v>
      </c>
      <c r="I399" s="205"/>
      <c r="L399" s="202"/>
      <c r="M399" s="206"/>
      <c r="N399" s="207"/>
      <c r="O399" s="207"/>
      <c r="P399" s="207"/>
      <c r="Q399" s="207"/>
      <c r="R399" s="207"/>
      <c r="S399" s="207"/>
      <c r="T399" s="208"/>
      <c r="AT399" s="203" t="s">
        <v>126</v>
      </c>
      <c r="AU399" s="203" t="s">
        <v>124</v>
      </c>
      <c r="AV399" s="15" t="s">
        <v>81</v>
      </c>
      <c r="AW399" s="15" t="s">
        <v>30</v>
      </c>
      <c r="AX399" s="15" t="s">
        <v>73</v>
      </c>
      <c r="AY399" s="203" t="s">
        <v>119</v>
      </c>
    </row>
    <row r="400" spans="1:65" s="15" customFormat="1" ht="20.399999999999999">
      <c r="B400" s="202"/>
      <c r="D400" s="160" t="s">
        <v>126</v>
      </c>
      <c r="E400" s="203" t="s">
        <v>1</v>
      </c>
      <c r="F400" s="204" t="s">
        <v>651</v>
      </c>
      <c r="H400" s="203" t="s">
        <v>1</v>
      </c>
      <c r="I400" s="205"/>
      <c r="L400" s="202"/>
      <c r="M400" s="206"/>
      <c r="N400" s="207"/>
      <c r="O400" s="207"/>
      <c r="P400" s="207"/>
      <c r="Q400" s="207"/>
      <c r="R400" s="207"/>
      <c r="S400" s="207"/>
      <c r="T400" s="208"/>
      <c r="AT400" s="203" t="s">
        <v>126</v>
      </c>
      <c r="AU400" s="203" t="s">
        <v>124</v>
      </c>
      <c r="AV400" s="15" t="s">
        <v>81</v>
      </c>
      <c r="AW400" s="15" t="s">
        <v>30</v>
      </c>
      <c r="AX400" s="15" t="s">
        <v>73</v>
      </c>
      <c r="AY400" s="203" t="s">
        <v>119</v>
      </c>
    </row>
    <row r="401" spans="1:65" s="15" customFormat="1">
      <c r="B401" s="202"/>
      <c r="D401" s="160" t="s">
        <v>126</v>
      </c>
      <c r="E401" s="203" t="s">
        <v>1</v>
      </c>
      <c r="F401" s="204" t="s">
        <v>652</v>
      </c>
      <c r="H401" s="203" t="s">
        <v>1</v>
      </c>
      <c r="I401" s="205"/>
      <c r="L401" s="202"/>
      <c r="M401" s="206"/>
      <c r="N401" s="207"/>
      <c r="O401" s="207"/>
      <c r="P401" s="207"/>
      <c r="Q401" s="207"/>
      <c r="R401" s="207"/>
      <c r="S401" s="207"/>
      <c r="T401" s="208"/>
      <c r="AT401" s="203" t="s">
        <v>126</v>
      </c>
      <c r="AU401" s="203" t="s">
        <v>124</v>
      </c>
      <c r="AV401" s="15" t="s">
        <v>81</v>
      </c>
      <c r="AW401" s="15" t="s">
        <v>30</v>
      </c>
      <c r="AX401" s="15" t="s">
        <v>73</v>
      </c>
      <c r="AY401" s="203" t="s">
        <v>119</v>
      </c>
    </row>
    <row r="402" spans="1:65" s="12" customFormat="1">
      <c r="B402" s="159"/>
      <c r="D402" s="160" t="s">
        <v>126</v>
      </c>
      <c r="E402" s="161" t="s">
        <v>1005</v>
      </c>
      <c r="F402" s="162" t="s">
        <v>1006</v>
      </c>
      <c r="H402" s="163">
        <v>86.4</v>
      </c>
      <c r="I402" s="164"/>
      <c r="L402" s="159"/>
      <c r="M402" s="165"/>
      <c r="N402" s="166"/>
      <c r="O402" s="166"/>
      <c r="P402" s="166"/>
      <c r="Q402" s="166"/>
      <c r="R402" s="166"/>
      <c r="S402" s="166"/>
      <c r="T402" s="167"/>
      <c r="AT402" s="161" t="s">
        <v>126</v>
      </c>
      <c r="AU402" s="161" t="s">
        <v>124</v>
      </c>
      <c r="AV402" s="12" t="s">
        <v>124</v>
      </c>
      <c r="AW402" s="12" t="s">
        <v>30</v>
      </c>
      <c r="AX402" s="12" t="s">
        <v>81</v>
      </c>
      <c r="AY402" s="161" t="s">
        <v>119</v>
      </c>
    </row>
    <row r="403" spans="1:65" s="2" customFormat="1" ht="24.15" customHeight="1">
      <c r="A403" s="32"/>
      <c r="B403" s="144"/>
      <c r="C403" s="145" t="s">
        <v>1007</v>
      </c>
      <c r="D403" s="145" t="s">
        <v>120</v>
      </c>
      <c r="E403" s="146" t="s">
        <v>1008</v>
      </c>
      <c r="F403" s="147" t="s">
        <v>1009</v>
      </c>
      <c r="G403" s="148" t="s">
        <v>223</v>
      </c>
      <c r="H403" s="149">
        <v>86.4</v>
      </c>
      <c r="I403" s="150"/>
      <c r="J403" s="151">
        <f>ROUND(I403*H403,2)</f>
        <v>0</v>
      </c>
      <c r="K403" s="152"/>
      <c r="L403" s="33"/>
      <c r="M403" s="153" t="s">
        <v>1</v>
      </c>
      <c r="N403" s="154" t="s">
        <v>39</v>
      </c>
      <c r="O403" s="61"/>
      <c r="P403" s="155">
        <f>O403*H403</f>
        <v>0</v>
      </c>
      <c r="Q403" s="155">
        <v>1.4999999999999999E-4</v>
      </c>
      <c r="R403" s="155">
        <f>Q403*H403</f>
        <v>1.2959999999999999E-2</v>
      </c>
      <c r="S403" s="155">
        <v>0</v>
      </c>
      <c r="T403" s="156">
        <f>S403*H403</f>
        <v>0</v>
      </c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R403" s="157" t="s">
        <v>118</v>
      </c>
      <c r="AT403" s="157" t="s">
        <v>120</v>
      </c>
      <c r="AU403" s="157" t="s">
        <v>124</v>
      </c>
      <c r="AY403" s="17" t="s">
        <v>119</v>
      </c>
      <c r="BE403" s="158">
        <f>IF(N403="základná",J403,0)</f>
        <v>0</v>
      </c>
      <c r="BF403" s="158">
        <f>IF(N403="znížená",J403,0)</f>
        <v>0</v>
      </c>
      <c r="BG403" s="158">
        <f>IF(N403="zákl. prenesená",J403,0)</f>
        <v>0</v>
      </c>
      <c r="BH403" s="158">
        <f>IF(N403="zníž. prenesená",J403,0)</f>
        <v>0</v>
      </c>
      <c r="BI403" s="158">
        <f>IF(N403="nulová",J403,0)</f>
        <v>0</v>
      </c>
      <c r="BJ403" s="17" t="s">
        <v>124</v>
      </c>
      <c r="BK403" s="158">
        <f>ROUND(I403*H403,2)</f>
        <v>0</v>
      </c>
      <c r="BL403" s="17" t="s">
        <v>118</v>
      </c>
      <c r="BM403" s="157" t="s">
        <v>1010</v>
      </c>
    </row>
    <row r="404" spans="1:65" s="12" customFormat="1">
      <c r="B404" s="159"/>
      <c r="D404" s="160" t="s">
        <v>126</v>
      </c>
      <c r="E404" s="161" t="s">
        <v>1011</v>
      </c>
      <c r="F404" s="162" t="s">
        <v>1012</v>
      </c>
      <c r="H404" s="163">
        <v>86.4</v>
      </c>
      <c r="I404" s="164"/>
      <c r="L404" s="159"/>
      <c r="M404" s="165"/>
      <c r="N404" s="166"/>
      <c r="O404" s="166"/>
      <c r="P404" s="166"/>
      <c r="Q404" s="166"/>
      <c r="R404" s="166"/>
      <c r="S404" s="166"/>
      <c r="T404" s="167"/>
      <c r="AT404" s="161" t="s">
        <v>126</v>
      </c>
      <c r="AU404" s="161" t="s">
        <v>124</v>
      </c>
      <c r="AV404" s="12" t="s">
        <v>124</v>
      </c>
      <c r="AW404" s="12" t="s">
        <v>30</v>
      </c>
      <c r="AX404" s="12" t="s">
        <v>73</v>
      </c>
      <c r="AY404" s="161" t="s">
        <v>119</v>
      </c>
    </row>
    <row r="405" spans="1:65" s="15" customFormat="1">
      <c r="B405" s="202"/>
      <c r="D405" s="160" t="s">
        <v>126</v>
      </c>
      <c r="E405" s="203" t="s">
        <v>1</v>
      </c>
      <c r="F405" s="204" t="s">
        <v>1003</v>
      </c>
      <c r="H405" s="203" t="s">
        <v>1</v>
      </c>
      <c r="I405" s="205"/>
      <c r="L405" s="202"/>
      <c r="M405" s="206"/>
      <c r="N405" s="207"/>
      <c r="O405" s="207"/>
      <c r="P405" s="207"/>
      <c r="Q405" s="207"/>
      <c r="R405" s="207"/>
      <c r="S405" s="207"/>
      <c r="T405" s="208"/>
      <c r="AT405" s="203" t="s">
        <v>126</v>
      </c>
      <c r="AU405" s="203" t="s">
        <v>124</v>
      </c>
      <c r="AV405" s="15" t="s">
        <v>81</v>
      </c>
      <c r="AW405" s="15" t="s">
        <v>30</v>
      </c>
      <c r="AX405" s="15" t="s">
        <v>73</v>
      </c>
      <c r="AY405" s="203" t="s">
        <v>119</v>
      </c>
    </row>
    <row r="406" spans="1:65" s="15" customFormat="1">
      <c r="B406" s="202"/>
      <c r="D406" s="160" t="s">
        <v>126</v>
      </c>
      <c r="E406" s="203" t="s">
        <v>1</v>
      </c>
      <c r="F406" s="204" t="s">
        <v>1013</v>
      </c>
      <c r="H406" s="203" t="s">
        <v>1</v>
      </c>
      <c r="I406" s="205"/>
      <c r="L406" s="202"/>
      <c r="M406" s="206"/>
      <c r="N406" s="207"/>
      <c r="O406" s="207"/>
      <c r="P406" s="207"/>
      <c r="Q406" s="207"/>
      <c r="R406" s="207"/>
      <c r="S406" s="207"/>
      <c r="T406" s="208"/>
      <c r="AT406" s="203" t="s">
        <v>126</v>
      </c>
      <c r="AU406" s="203" t="s">
        <v>124</v>
      </c>
      <c r="AV406" s="15" t="s">
        <v>81</v>
      </c>
      <c r="AW406" s="15" t="s">
        <v>30</v>
      </c>
      <c r="AX406" s="15" t="s">
        <v>73</v>
      </c>
      <c r="AY406" s="203" t="s">
        <v>119</v>
      </c>
    </row>
    <row r="407" spans="1:65" s="15" customFormat="1" ht="20.399999999999999">
      <c r="B407" s="202"/>
      <c r="D407" s="160" t="s">
        <v>126</v>
      </c>
      <c r="E407" s="203" t="s">
        <v>1</v>
      </c>
      <c r="F407" s="204" t="s">
        <v>651</v>
      </c>
      <c r="H407" s="203" t="s">
        <v>1</v>
      </c>
      <c r="I407" s="205"/>
      <c r="L407" s="202"/>
      <c r="M407" s="206"/>
      <c r="N407" s="207"/>
      <c r="O407" s="207"/>
      <c r="P407" s="207"/>
      <c r="Q407" s="207"/>
      <c r="R407" s="207"/>
      <c r="S407" s="207"/>
      <c r="T407" s="208"/>
      <c r="AT407" s="203" t="s">
        <v>126</v>
      </c>
      <c r="AU407" s="203" t="s">
        <v>124</v>
      </c>
      <c r="AV407" s="15" t="s">
        <v>81</v>
      </c>
      <c r="AW407" s="15" t="s">
        <v>30</v>
      </c>
      <c r="AX407" s="15" t="s">
        <v>73</v>
      </c>
      <c r="AY407" s="203" t="s">
        <v>119</v>
      </c>
    </row>
    <row r="408" spans="1:65" s="15" customFormat="1">
      <c r="B408" s="202"/>
      <c r="D408" s="160" t="s">
        <v>126</v>
      </c>
      <c r="E408" s="203" t="s">
        <v>1</v>
      </c>
      <c r="F408" s="204" t="s">
        <v>652</v>
      </c>
      <c r="H408" s="203" t="s">
        <v>1</v>
      </c>
      <c r="I408" s="205"/>
      <c r="L408" s="202"/>
      <c r="M408" s="206"/>
      <c r="N408" s="207"/>
      <c r="O408" s="207"/>
      <c r="P408" s="207"/>
      <c r="Q408" s="207"/>
      <c r="R408" s="207"/>
      <c r="S408" s="207"/>
      <c r="T408" s="208"/>
      <c r="AT408" s="203" t="s">
        <v>126</v>
      </c>
      <c r="AU408" s="203" t="s">
        <v>124</v>
      </c>
      <c r="AV408" s="15" t="s">
        <v>81</v>
      </c>
      <c r="AW408" s="15" t="s">
        <v>30</v>
      </c>
      <c r="AX408" s="15" t="s">
        <v>73</v>
      </c>
      <c r="AY408" s="203" t="s">
        <v>119</v>
      </c>
    </row>
    <row r="409" spans="1:65" s="12" customFormat="1">
      <c r="B409" s="159"/>
      <c r="D409" s="160" t="s">
        <v>126</v>
      </c>
      <c r="E409" s="161" t="s">
        <v>1014</v>
      </c>
      <c r="F409" s="162" t="s">
        <v>1015</v>
      </c>
      <c r="H409" s="163">
        <v>86.4</v>
      </c>
      <c r="I409" s="164"/>
      <c r="L409" s="159"/>
      <c r="M409" s="165"/>
      <c r="N409" s="166"/>
      <c r="O409" s="166"/>
      <c r="P409" s="166"/>
      <c r="Q409" s="166"/>
      <c r="R409" s="166"/>
      <c r="S409" s="166"/>
      <c r="T409" s="167"/>
      <c r="AT409" s="161" t="s">
        <v>126</v>
      </c>
      <c r="AU409" s="161" t="s">
        <v>124</v>
      </c>
      <c r="AV409" s="12" t="s">
        <v>124</v>
      </c>
      <c r="AW409" s="12" t="s">
        <v>30</v>
      </c>
      <c r="AX409" s="12" t="s">
        <v>81</v>
      </c>
      <c r="AY409" s="161" t="s">
        <v>119</v>
      </c>
    </row>
    <row r="410" spans="1:65" s="2" customFormat="1" ht="33" customHeight="1">
      <c r="A410" s="32"/>
      <c r="B410" s="144"/>
      <c r="C410" s="145" t="s">
        <v>1016</v>
      </c>
      <c r="D410" s="145" t="s">
        <v>120</v>
      </c>
      <c r="E410" s="146" t="s">
        <v>1017</v>
      </c>
      <c r="F410" s="147" t="s">
        <v>1018</v>
      </c>
      <c r="G410" s="148" t="s">
        <v>223</v>
      </c>
      <c r="H410" s="149">
        <v>7.8</v>
      </c>
      <c r="I410" s="150"/>
      <c r="J410" s="151">
        <f>ROUND(I410*H410,2)</f>
        <v>0</v>
      </c>
      <c r="K410" s="152"/>
      <c r="L410" s="33"/>
      <c r="M410" s="153" t="s">
        <v>1</v>
      </c>
      <c r="N410" s="154" t="s">
        <v>39</v>
      </c>
      <c r="O410" s="61"/>
      <c r="P410" s="155">
        <f>O410*H410</f>
        <v>0</v>
      </c>
      <c r="Q410" s="155">
        <v>3.4720000000000001E-2</v>
      </c>
      <c r="R410" s="155">
        <f>Q410*H410</f>
        <v>0.270816</v>
      </c>
      <c r="S410" s="155">
        <v>0</v>
      </c>
      <c r="T410" s="156">
        <f>S410*H410</f>
        <v>0</v>
      </c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R410" s="157" t="s">
        <v>118</v>
      </c>
      <c r="AT410" s="157" t="s">
        <v>120</v>
      </c>
      <c r="AU410" s="157" t="s">
        <v>124</v>
      </c>
      <c r="AY410" s="17" t="s">
        <v>119</v>
      </c>
      <c r="BE410" s="158">
        <f>IF(N410="základná",J410,0)</f>
        <v>0</v>
      </c>
      <c r="BF410" s="158">
        <f>IF(N410="znížená",J410,0)</f>
        <v>0</v>
      </c>
      <c r="BG410" s="158">
        <f>IF(N410="zákl. prenesená",J410,0)</f>
        <v>0</v>
      </c>
      <c r="BH410" s="158">
        <f>IF(N410="zníž. prenesená",J410,0)</f>
        <v>0</v>
      </c>
      <c r="BI410" s="158">
        <f>IF(N410="nulová",J410,0)</f>
        <v>0</v>
      </c>
      <c r="BJ410" s="17" t="s">
        <v>124</v>
      </c>
      <c r="BK410" s="158">
        <f>ROUND(I410*H410,2)</f>
        <v>0</v>
      </c>
      <c r="BL410" s="17" t="s">
        <v>118</v>
      </c>
      <c r="BM410" s="157" t="s">
        <v>1019</v>
      </c>
    </row>
    <row r="411" spans="1:65" s="12" customFormat="1">
      <c r="B411" s="159"/>
      <c r="D411" s="160" t="s">
        <v>126</v>
      </c>
      <c r="E411" s="161" t="s">
        <v>1020</v>
      </c>
      <c r="F411" s="162" t="s">
        <v>1021</v>
      </c>
      <c r="H411" s="163">
        <v>3.6</v>
      </c>
      <c r="I411" s="164"/>
      <c r="L411" s="159"/>
      <c r="M411" s="165"/>
      <c r="N411" s="166"/>
      <c r="O411" s="166"/>
      <c r="P411" s="166"/>
      <c r="Q411" s="166"/>
      <c r="R411" s="166"/>
      <c r="S411" s="166"/>
      <c r="T411" s="167"/>
      <c r="AT411" s="161" t="s">
        <v>126</v>
      </c>
      <c r="AU411" s="161" t="s">
        <v>124</v>
      </c>
      <c r="AV411" s="12" t="s">
        <v>124</v>
      </c>
      <c r="AW411" s="12" t="s">
        <v>30</v>
      </c>
      <c r="AX411" s="12" t="s">
        <v>73</v>
      </c>
      <c r="AY411" s="161" t="s">
        <v>119</v>
      </c>
    </row>
    <row r="412" spans="1:65" s="12" customFormat="1">
      <c r="B412" s="159"/>
      <c r="D412" s="160" t="s">
        <v>126</v>
      </c>
      <c r="E412" s="161" t="s">
        <v>491</v>
      </c>
      <c r="F412" s="162" t="s">
        <v>1022</v>
      </c>
      <c r="H412" s="163">
        <v>4.2</v>
      </c>
      <c r="I412" s="164"/>
      <c r="L412" s="159"/>
      <c r="M412" s="165"/>
      <c r="N412" s="166"/>
      <c r="O412" s="166"/>
      <c r="P412" s="166"/>
      <c r="Q412" s="166"/>
      <c r="R412" s="166"/>
      <c r="S412" s="166"/>
      <c r="T412" s="167"/>
      <c r="AT412" s="161" t="s">
        <v>126</v>
      </c>
      <c r="AU412" s="161" t="s">
        <v>124</v>
      </c>
      <c r="AV412" s="12" t="s">
        <v>124</v>
      </c>
      <c r="AW412" s="12" t="s">
        <v>30</v>
      </c>
      <c r="AX412" s="12" t="s">
        <v>73</v>
      </c>
      <c r="AY412" s="161" t="s">
        <v>119</v>
      </c>
    </row>
    <row r="413" spans="1:65" s="12" customFormat="1">
      <c r="B413" s="159"/>
      <c r="D413" s="160" t="s">
        <v>126</v>
      </c>
      <c r="E413" s="161" t="s">
        <v>1023</v>
      </c>
      <c r="F413" s="162" t="s">
        <v>1024</v>
      </c>
      <c r="H413" s="163">
        <v>7.8</v>
      </c>
      <c r="I413" s="164"/>
      <c r="L413" s="159"/>
      <c r="M413" s="165"/>
      <c r="N413" s="166"/>
      <c r="O413" s="166"/>
      <c r="P413" s="166"/>
      <c r="Q413" s="166"/>
      <c r="R413" s="166"/>
      <c r="S413" s="166"/>
      <c r="T413" s="167"/>
      <c r="AT413" s="161" t="s">
        <v>126</v>
      </c>
      <c r="AU413" s="161" t="s">
        <v>124</v>
      </c>
      <c r="AV413" s="12" t="s">
        <v>124</v>
      </c>
      <c r="AW413" s="12" t="s">
        <v>30</v>
      </c>
      <c r="AX413" s="12" t="s">
        <v>81</v>
      </c>
      <c r="AY413" s="161" t="s">
        <v>119</v>
      </c>
    </row>
    <row r="414" spans="1:65" s="2" customFormat="1" ht="21.75" customHeight="1">
      <c r="A414" s="32"/>
      <c r="B414" s="144"/>
      <c r="C414" s="145" t="s">
        <v>1025</v>
      </c>
      <c r="D414" s="145" t="s">
        <v>120</v>
      </c>
      <c r="E414" s="146" t="s">
        <v>1026</v>
      </c>
      <c r="F414" s="147" t="s">
        <v>1027</v>
      </c>
      <c r="G414" s="148" t="s">
        <v>223</v>
      </c>
      <c r="H414" s="149">
        <v>86.4</v>
      </c>
      <c r="I414" s="150"/>
      <c r="J414" s="151">
        <f>ROUND(I414*H414,2)</f>
        <v>0</v>
      </c>
      <c r="K414" s="152"/>
      <c r="L414" s="33"/>
      <c r="M414" s="153" t="s">
        <v>1</v>
      </c>
      <c r="N414" s="154" t="s">
        <v>39</v>
      </c>
      <c r="O414" s="61"/>
      <c r="P414" s="155">
        <f>O414*H414</f>
        <v>0</v>
      </c>
      <c r="Q414" s="155">
        <v>4.1349999999999998E-2</v>
      </c>
      <c r="R414" s="155">
        <f>Q414*H414</f>
        <v>3.5726400000000003</v>
      </c>
      <c r="S414" s="155">
        <v>0</v>
      </c>
      <c r="T414" s="156">
        <f>S414*H414</f>
        <v>0</v>
      </c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R414" s="157" t="s">
        <v>118</v>
      </c>
      <c r="AT414" s="157" t="s">
        <v>120</v>
      </c>
      <c r="AU414" s="157" t="s">
        <v>124</v>
      </c>
      <c r="AY414" s="17" t="s">
        <v>119</v>
      </c>
      <c r="BE414" s="158">
        <f>IF(N414="základná",J414,0)</f>
        <v>0</v>
      </c>
      <c r="BF414" s="158">
        <f>IF(N414="znížená",J414,0)</f>
        <v>0</v>
      </c>
      <c r="BG414" s="158">
        <f>IF(N414="zákl. prenesená",J414,0)</f>
        <v>0</v>
      </c>
      <c r="BH414" s="158">
        <f>IF(N414="zníž. prenesená",J414,0)</f>
        <v>0</v>
      </c>
      <c r="BI414" s="158">
        <f>IF(N414="nulová",J414,0)</f>
        <v>0</v>
      </c>
      <c r="BJ414" s="17" t="s">
        <v>124</v>
      </c>
      <c r="BK414" s="158">
        <f>ROUND(I414*H414,2)</f>
        <v>0</v>
      </c>
      <c r="BL414" s="17" t="s">
        <v>118</v>
      </c>
      <c r="BM414" s="157" t="s">
        <v>1028</v>
      </c>
    </row>
    <row r="415" spans="1:65" s="12" customFormat="1">
      <c r="B415" s="159"/>
      <c r="D415" s="160" t="s">
        <v>126</v>
      </c>
      <c r="E415" s="161" t="s">
        <v>1029</v>
      </c>
      <c r="F415" s="162" t="s">
        <v>1030</v>
      </c>
      <c r="H415" s="163">
        <v>86.4</v>
      </c>
      <c r="I415" s="164"/>
      <c r="L415" s="159"/>
      <c r="M415" s="165"/>
      <c r="N415" s="166"/>
      <c r="O415" s="166"/>
      <c r="P415" s="166"/>
      <c r="Q415" s="166"/>
      <c r="R415" s="166"/>
      <c r="S415" s="166"/>
      <c r="T415" s="167"/>
      <c r="AT415" s="161" t="s">
        <v>126</v>
      </c>
      <c r="AU415" s="161" t="s">
        <v>124</v>
      </c>
      <c r="AV415" s="12" t="s">
        <v>124</v>
      </c>
      <c r="AW415" s="12" t="s">
        <v>30</v>
      </c>
      <c r="AX415" s="12" t="s">
        <v>73</v>
      </c>
      <c r="AY415" s="161" t="s">
        <v>119</v>
      </c>
    </row>
    <row r="416" spans="1:65" s="15" customFormat="1">
      <c r="B416" s="202"/>
      <c r="D416" s="160" t="s">
        <v>126</v>
      </c>
      <c r="E416" s="203" t="s">
        <v>1</v>
      </c>
      <c r="F416" s="204" t="s">
        <v>1031</v>
      </c>
      <c r="H416" s="203" t="s">
        <v>1</v>
      </c>
      <c r="I416" s="205"/>
      <c r="L416" s="202"/>
      <c r="M416" s="206"/>
      <c r="N416" s="207"/>
      <c r="O416" s="207"/>
      <c r="P416" s="207"/>
      <c r="Q416" s="207"/>
      <c r="R416" s="207"/>
      <c r="S416" s="207"/>
      <c r="T416" s="208"/>
      <c r="AT416" s="203" t="s">
        <v>126</v>
      </c>
      <c r="AU416" s="203" t="s">
        <v>124</v>
      </c>
      <c r="AV416" s="15" t="s">
        <v>81</v>
      </c>
      <c r="AW416" s="15" t="s">
        <v>30</v>
      </c>
      <c r="AX416" s="15" t="s">
        <v>73</v>
      </c>
      <c r="AY416" s="203" t="s">
        <v>119</v>
      </c>
    </row>
    <row r="417" spans="1:65" s="15" customFormat="1">
      <c r="B417" s="202"/>
      <c r="D417" s="160" t="s">
        <v>126</v>
      </c>
      <c r="E417" s="203" t="s">
        <v>1</v>
      </c>
      <c r="F417" s="204" t="s">
        <v>1032</v>
      </c>
      <c r="H417" s="203" t="s">
        <v>1</v>
      </c>
      <c r="I417" s="205"/>
      <c r="L417" s="202"/>
      <c r="M417" s="206"/>
      <c r="N417" s="207"/>
      <c r="O417" s="207"/>
      <c r="P417" s="207"/>
      <c r="Q417" s="207"/>
      <c r="R417" s="207"/>
      <c r="S417" s="207"/>
      <c r="T417" s="208"/>
      <c r="AT417" s="203" t="s">
        <v>126</v>
      </c>
      <c r="AU417" s="203" t="s">
        <v>124</v>
      </c>
      <c r="AV417" s="15" t="s">
        <v>81</v>
      </c>
      <c r="AW417" s="15" t="s">
        <v>30</v>
      </c>
      <c r="AX417" s="15" t="s">
        <v>73</v>
      </c>
      <c r="AY417" s="203" t="s">
        <v>119</v>
      </c>
    </row>
    <row r="418" spans="1:65" s="15" customFormat="1" ht="20.399999999999999">
      <c r="B418" s="202"/>
      <c r="D418" s="160" t="s">
        <v>126</v>
      </c>
      <c r="E418" s="203" t="s">
        <v>1</v>
      </c>
      <c r="F418" s="204" t="s">
        <v>651</v>
      </c>
      <c r="H418" s="203" t="s">
        <v>1</v>
      </c>
      <c r="I418" s="205"/>
      <c r="L418" s="202"/>
      <c r="M418" s="206"/>
      <c r="N418" s="207"/>
      <c r="O418" s="207"/>
      <c r="P418" s="207"/>
      <c r="Q418" s="207"/>
      <c r="R418" s="207"/>
      <c r="S418" s="207"/>
      <c r="T418" s="208"/>
      <c r="AT418" s="203" t="s">
        <v>126</v>
      </c>
      <c r="AU418" s="203" t="s">
        <v>124</v>
      </c>
      <c r="AV418" s="15" t="s">
        <v>81</v>
      </c>
      <c r="AW418" s="15" t="s">
        <v>30</v>
      </c>
      <c r="AX418" s="15" t="s">
        <v>73</v>
      </c>
      <c r="AY418" s="203" t="s">
        <v>119</v>
      </c>
    </row>
    <row r="419" spans="1:65" s="15" customFormat="1">
      <c r="B419" s="202"/>
      <c r="D419" s="160" t="s">
        <v>126</v>
      </c>
      <c r="E419" s="203" t="s">
        <v>1</v>
      </c>
      <c r="F419" s="204" t="s">
        <v>652</v>
      </c>
      <c r="H419" s="203" t="s">
        <v>1</v>
      </c>
      <c r="I419" s="205"/>
      <c r="L419" s="202"/>
      <c r="M419" s="206"/>
      <c r="N419" s="207"/>
      <c r="O419" s="207"/>
      <c r="P419" s="207"/>
      <c r="Q419" s="207"/>
      <c r="R419" s="207"/>
      <c r="S419" s="207"/>
      <c r="T419" s="208"/>
      <c r="AT419" s="203" t="s">
        <v>126</v>
      </c>
      <c r="AU419" s="203" t="s">
        <v>124</v>
      </c>
      <c r="AV419" s="15" t="s">
        <v>81</v>
      </c>
      <c r="AW419" s="15" t="s">
        <v>30</v>
      </c>
      <c r="AX419" s="15" t="s">
        <v>73</v>
      </c>
      <c r="AY419" s="203" t="s">
        <v>119</v>
      </c>
    </row>
    <row r="420" spans="1:65" s="12" customFormat="1">
      <c r="B420" s="159"/>
      <c r="D420" s="160" t="s">
        <v>126</v>
      </c>
      <c r="E420" s="161" t="s">
        <v>1033</v>
      </c>
      <c r="F420" s="162" t="s">
        <v>1034</v>
      </c>
      <c r="H420" s="163">
        <v>86.4</v>
      </c>
      <c r="I420" s="164"/>
      <c r="L420" s="159"/>
      <c r="M420" s="165"/>
      <c r="N420" s="166"/>
      <c r="O420" s="166"/>
      <c r="P420" s="166"/>
      <c r="Q420" s="166"/>
      <c r="R420" s="166"/>
      <c r="S420" s="166"/>
      <c r="T420" s="167"/>
      <c r="AT420" s="161" t="s">
        <v>126</v>
      </c>
      <c r="AU420" s="161" t="s">
        <v>124</v>
      </c>
      <c r="AV420" s="12" t="s">
        <v>124</v>
      </c>
      <c r="AW420" s="12" t="s">
        <v>30</v>
      </c>
      <c r="AX420" s="12" t="s">
        <v>81</v>
      </c>
      <c r="AY420" s="161" t="s">
        <v>119</v>
      </c>
    </row>
    <row r="421" spans="1:65" s="2" customFormat="1" ht="24.15" customHeight="1">
      <c r="A421" s="32"/>
      <c r="B421" s="144"/>
      <c r="C421" s="145" t="s">
        <v>1035</v>
      </c>
      <c r="D421" s="145" t="s">
        <v>120</v>
      </c>
      <c r="E421" s="146" t="s">
        <v>1036</v>
      </c>
      <c r="F421" s="147" t="s">
        <v>1037</v>
      </c>
      <c r="G421" s="148" t="s">
        <v>223</v>
      </c>
      <c r="H421" s="149">
        <v>86.4</v>
      </c>
      <c r="I421" s="150"/>
      <c r="J421" s="151">
        <f>ROUND(I421*H421,2)</f>
        <v>0</v>
      </c>
      <c r="K421" s="152"/>
      <c r="L421" s="33"/>
      <c r="M421" s="153" t="s">
        <v>1</v>
      </c>
      <c r="N421" s="154" t="s">
        <v>39</v>
      </c>
      <c r="O421" s="61"/>
      <c r="P421" s="155">
        <f>O421*H421</f>
        <v>0</v>
      </c>
      <c r="Q421" s="155">
        <v>3.6600000000000001E-3</v>
      </c>
      <c r="R421" s="155">
        <f>Q421*H421</f>
        <v>0.31622400000000001</v>
      </c>
      <c r="S421" s="155">
        <v>0</v>
      </c>
      <c r="T421" s="156">
        <f>S421*H421</f>
        <v>0</v>
      </c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R421" s="157" t="s">
        <v>118</v>
      </c>
      <c r="AT421" s="157" t="s">
        <v>120</v>
      </c>
      <c r="AU421" s="157" t="s">
        <v>124</v>
      </c>
      <c r="AY421" s="17" t="s">
        <v>119</v>
      </c>
      <c r="BE421" s="158">
        <f>IF(N421="základná",J421,0)</f>
        <v>0</v>
      </c>
      <c r="BF421" s="158">
        <f>IF(N421="znížená",J421,0)</f>
        <v>0</v>
      </c>
      <c r="BG421" s="158">
        <f>IF(N421="zákl. prenesená",J421,0)</f>
        <v>0</v>
      </c>
      <c r="BH421" s="158">
        <f>IF(N421="zníž. prenesená",J421,0)</f>
        <v>0</v>
      </c>
      <c r="BI421" s="158">
        <f>IF(N421="nulová",J421,0)</f>
        <v>0</v>
      </c>
      <c r="BJ421" s="17" t="s">
        <v>124</v>
      </c>
      <c r="BK421" s="158">
        <f>ROUND(I421*H421,2)</f>
        <v>0</v>
      </c>
      <c r="BL421" s="17" t="s">
        <v>118</v>
      </c>
      <c r="BM421" s="157" t="s">
        <v>1038</v>
      </c>
    </row>
    <row r="422" spans="1:65" s="12" customFormat="1">
      <c r="B422" s="159"/>
      <c r="D422" s="160" t="s">
        <v>126</v>
      </c>
      <c r="E422" s="161" t="s">
        <v>1039</v>
      </c>
      <c r="F422" s="162" t="s">
        <v>1030</v>
      </c>
      <c r="H422" s="163">
        <v>86.4</v>
      </c>
      <c r="I422" s="164"/>
      <c r="L422" s="159"/>
      <c r="M422" s="165"/>
      <c r="N422" s="166"/>
      <c r="O422" s="166"/>
      <c r="P422" s="166"/>
      <c r="Q422" s="166"/>
      <c r="R422" s="166"/>
      <c r="S422" s="166"/>
      <c r="T422" s="167"/>
      <c r="AT422" s="161" t="s">
        <v>126</v>
      </c>
      <c r="AU422" s="161" t="s">
        <v>124</v>
      </c>
      <c r="AV422" s="12" t="s">
        <v>124</v>
      </c>
      <c r="AW422" s="12" t="s">
        <v>30</v>
      </c>
      <c r="AX422" s="12" t="s">
        <v>73</v>
      </c>
      <c r="AY422" s="161" t="s">
        <v>119</v>
      </c>
    </row>
    <row r="423" spans="1:65" s="15" customFormat="1">
      <c r="B423" s="202"/>
      <c r="D423" s="160" t="s">
        <v>126</v>
      </c>
      <c r="E423" s="203" t="s">
        <v>1</v>
      </c>
      <c r="F423" s="204" t="s">
        <v>1040</v>
      </c>
      <c r="H423" s="203" t="s">
        <v>1</v>
      </c>
      <c r="I423" s="205"/>
      <c r="L423" s="202"/>
      <c r="M423" s="206"/>
      <c r="N423" s="207"/>
      <c r="O423" s="207"/>
      <c r="P423" s="207"/>
      <c r="Q423" s="207"/>
      <c r="R423" s="207"/>
      <c r="S423" s="207"/>
      <c r="T423" s="208"/>
      <c r="AT423" s="203" t="s">
        <v>126</v>
      </c>
      <c r="AU423" s="203" t="s">
        <v>124</v>
      </c>
      <c r="AV423" s="15" t="s">
        <v>81</v>
      </c>
      <c r="AW423" s="15" t="s">
        <v>30</v>
      </c>
      <c r="AX423" s="15" t="s">
        <v>73</v>
      </c>
      <c r="AY423" s="203" t="s">
        <v>119</v>
      </c>
    </row>
    <row r="424" spans="1:65" s="15" customFormat="1">
      <c r="B424" s="202"/>
      <c r="D424" s="160" t="s">
        <v>126</v>
      </c>
      <c r="E424" s="203" t="s">
        <v>1</v>
      </c>
      <c r="F424" s="204" t="s">
        <v>1032</v>
      </c>
      <c r="H424" s="203" t="s">
        <v>1</v>
      </c>
      <c r="I424" s="205"/>
      <c r="L424" s="202"/>
      <c r="M424" s="206"/>
      <c r="N424" s="207"/>
      <c r="O424" s="207"/>
      <c r="P424" s="207"/>
      <c r="Q424" s="207"/>
      <c r="R424" s="207"/>
      <c r="S424" s="207"/>
      <c r="T424" s="208"/>
      <c r="AT424" s="203" t="s">
        <v>126</v>
      </c>
      <c r="AU424" s="203" t="s">
        <v>124</v>
      </c>
      <c r="AV424" s="15" t="s">
        <v>81</v>
      </c>
      <c r="AW424" s="15" t="s">
        <v>30</v>
      </c>
      <c r="AX424" s="15" t="s">
        <v>73</v>
      </c>
      <c r="AY424" s="203" t="s">
        <v>119</v>
      </c>
    </row>
    <row r="425" spans="1:65" s="15" customFormat="1" ht="20.399999999999999">
      <c r="B425" s="202"/>
      <c r="D425" s="160" t="s">
        <v>126</v>
      </c>
      <c r="E425" s="203" t="s">
        <v>1</v>
      </c>
      <c r="F425" s="204" t="s">
        <v>651</v>
      </c>
      <c r="H425" s="203" t="s">
        <v>1</v>
      </c>
      <c r="I425" s="205"/>
      <c r="L425" s="202"/>
      <c r="M425" s="206"/>
      <c r="N425" s="207"/>
      <c r="O425" s="207"/>
      <c r="P425" s="207"/>
      <c r="Q425" s="207"/>
      <c r="R425" s="207"/>
      <c r="S425" s="207"/>
      <c r="T425" s="208"/>
      <c r="AT425" s="203" t="s">
        <v>126</v>
      </c>
      <c r="AU425" s="203" t="s">
        <v>124</v>
      </c>
      <c r="AV425" s="15" t="s">
        <v>81</v>
      </c>
      <c r="AW425" s="15" t="s">
        <v>30</v>
      </c>
      <c r="AX425" s="15" t="s">
        <v>73</v>
      </c>
      <c r="AY425" s="203" t="s">
        <v>119</v>
      </c>
    </row>
    <row r="426" spans="1:65" s="15" customFormat="1">
      <c r="B426" s="202"/>
      <c r="D426" s="160" t="s">
        <v>126</v>
      </c>
      <c r="E426" s="203" t="s">
        <v>1</v>
      </c>
      <c r="F426" s="204" t="s">
        <v>652</v>
      </c>
      <c r="H426" s="203" t="s">
        <v>1</v>
      </c>
      <c r="I426" s="205"/>
      <c r="L426" s="202"/>
      <c r="M426" s="206"/>
      <c r="N426" s="207"/>
      <c r="O426" s="207"/>
      <c r="P426" s="207"/>
      <c r="Q426" s="207"/>
      <c r="R426" s="207"/>
      <c r="S426" s="207"/>
      <c r="T426" s="208"/>
      <c r="AT426" s="203" t="s">
        <v>126</v>
      </c>
      <c r="AU426" s="203" t="s">
        <v>124</v>
      </c>
      <c r="AV426" s="15" t="s">
        <v>81</v>
      </c>
      <c r="AW426" s="15" t="s">
        <v>30</v>
      </c>
      <c r="AX426" s="15" t="s">
        <v>73</v>
      </c>
      <c r="AY426" s="203" t="s">
        <v>119</v>
      </c>
    </row>
    <row r="427" spans="1:65" s="12" customFormat="1">
      <c r="B427" s="159"/>
      <c r="D427" s="160" t="s">
        <v>126</v>
      </c>
      <c r="E427" s="161" t="s">
        <v>1041</v>
      </c>
      <c r="F427" s="162" t="s">
        <v>1042</v>
      </c>
      <c r="H427" s="163">
        <v>86.4</v>
      </c>
      <c r="I427" s="164"/>
      <c r="L427" s="159"/>
      <c r="M427" s="165"/>
      <c r="N427" s="166"/>
      <c r="O427" s="166"/>
      <c r="P427" s="166"/>
      <c r="Q427" s="166"/>
      <c r="R427" s="166"/>
      <c r="S427" s="166"/>
      <c r="T427" s="167"/>
      <c r="AT427" s="161" t="s">
        <v>126</v>
      </c>
      <c r="AU427" s="161" t="s">
        <v>124</v>
      </c>
      <c r="AV427" s="12" t="s">
        <v>124</v>
      </c>
      <c r="AW427" s="12" t="s">
        <v>30</v>
      </c>
      <c r="AX427" s="12" t="s">
        <v>81</v>
      </c>
      <c r="AY427" s="161" t="s">
        <v>119</v>
      </c>
    </row>
    <row r="428" spans="1:65" s="2" customFormat="1" ht="37.950000000000003" customHeight="1">
      <c r="A428" s="32"/>
      <c r="B428" s="144"/>
      <c r="C428" s="145" t="s">
        <v>1043</v>
      </c>
      <c r="D428" s="145" t="s">
        <v>120</v>
      </c>
      <c r="E428" s="146" t="s">
        <v>1044</v>
      </c>
      <c r="F428" s="147" t="s">
        <v>1045</v>
      </c>
      <c r="G428" s="148" t="s">
        <v>272</v>
      </c>
      <c r="H428" s="149">
        <v>21.2</v>
      </c>
      <c r="I428" s="150"/>
      <c r="J428" s="151">
        <f>ROUND(I428*H428,2)</f>
        <v>0</v>
      </c>
      <c r="K428" s="152"/>
      <c r="L428" s="33"/>
      <c r="M428" s="153" t="s">
        <v>1</v>
      </c>
      <c r="N428" s="154" t="s">
        <v>39</v>
      </c>
      <c r="O428" s="61"/>
      <c r="P428" s="155">
        <f>O428*H428</f>
        <v>0</v>
      </c>
      <c r="Q428" s="155">
        <v>6.9999999999999994E-5</v>
      </c>
      <c r="R428" s="155">
        <f>Q428*H428</f>
        <v>1.4839999999999999E-3</v>
      </c>
      <c r="S428" s="155">
        <v>0</v>
      </c>
      <c r="T428" s="156">
        <f>S428*H428</f>
        <v>0</v>
      </c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R428" s="157" t="s">
        <v>118</v>
      </c>
      <c r="AT428" s="157" t="s">
        <v>120</v>
      </c>
      <c r="AU428" s="157" t="s">
        <v>124</v>
      </c>
      <c r="AY428" s="17" t="s">
        <v>119</v>
      </c>
      <c r="BE428" s="158">
        <f>IF(N428="základná",J428,0)</f>
        <v>0</v>
      </c>
      <c r="BF428" s="158">
        <f>IF(N428="znížená",J428,0)</f>
        <v>0</v>
      </c>
      <c r="BG428" s="158">
        <f>IF(N428="zákl. prenesená",J428,0)</f>
        <v>0</v>
      </c>
      <c r="BH428" s="158">
        <f>IF(N428="zníž. prenesená",J428,0)</f>
        <v>0</v>
      </c>
      <c r="BI428" s="158">
        <f>IF(N428="nulová",J428,0)</f>
        <v>0</v>
      </c>
      <c r="BJ428" s="17" t="s">
        <v>124</v>
      </c>
      <c r="BK428" s="158">
        <f>ROUND(I428*H428,2)</f>
        <v>0</v>
      </c>
      <c r="BL428" s="17" t="s">
        <v>118</v>
      </c>
      <c r="BM428" s="157" t="s">
        <v>1046</v>
      </c>
    </row>
    <row r="429" spans="1:65" s="12" customFormat="1" ht="20.399999999999999">
      <c r="B429" s="159"/>
      <c r="D429" s="160" t="s">
        <v>126</v>
      </c>
      <c r="E429" s="161" t="s">
        <v>1047</v>
      </c>
      <c r="F429" s="162" t="s">
        <v>1048</v>
      </c>
      <c r="H429" s="163">
        <v>21.2</v>
      </c>
      <c r="I429" s="164"/>
      <c r="L429" s="159"/>
      <c r="M429" s="165"/>
      <c r="N429" s="166"/>
      <c r="O429" s="166"/>
      <c r="P429" s="166"/>
      <c r="Q429" s="166"/>
      <c r="R429" s="166"/>
      <c r="S429" s="166"/>
      <c r="T429" s="167"/>
      <c r="AT429" s="161" t="s">
        <v>126</v>
      </c>
      <c r="AU429" s="161" t="s">
        <v>124</v>
      </c>
      <c r="AV429" s="12" t="s">
        <v>124</v>
      </c>
      <c r="AW429" s="12" t="s">
        <v>30</v>
      </c>
      <c r="AX429" s="12" t="s">
        <v>73</v>
      </c>
      <c r="AY429" s="161" t="s">
        <v>119</v>
      </c>
    </row>
    <row r="430" spans="1:65" s="12" customFormat="1">
      <c r="B430" s="159"/>
      <c r="D430" s="160" t="s">
        <v>126</v>
      </c>
      <c r="E430" s="161" t="s">
        <v>1049</v>
      </c>
      <c r="F430" s="162" t="s">
        <v>1050</v>
      </c>
      <c r="H430" s="163">
        <v>21.2</v>
      </c>
      <c r="I430" s="164"/>
      <c r="L430" s="159"/>
      <c r="M430" s="165"/>
      <c r="N430" s="166"/>
      <c r="O430" s="166"/>
      <c r="P430" s="166"/>
      <c r="Q430" s="166"/>
      <c r="R430" s="166"/>
      <c r="S430" s="166"/>
      <c r="T430" s="167"/>
      <c r="AT430" s="161" t="s">
        <v>126</v>
      </c>
      <c r="AU430" s="161" t="s">
        <v>124</v>
      </c>
      <c r="AV430" s="12" t="s">
        <v>124</v>
      </c>
      <c r="AW430" s="12" t="s">
        <v>30</v>
      </c>
      <c r="AX430" s="12" t="s">
        <v>81</v>
      </c>
      <c r="AY430" s="161" t="s">
        <v>119</v>
      </c>
    </row>
    <row r="431" spans="1:65" s="11" customFormat="1" ht="22.95" customHeight="1">
      <c r="B431" s="133"/>
      <c r="D431" s="134" t="s">
        <v>72</v>
      </c>
      <c r="E431" s="178" t="s">
        <v>160</v>
      </c>
      <c r="F431" s="178" t="s">
        <v>1051</v>
      </c>
      <c r="I431" s="136"/>
      <c r="J431" s="179">
        <f>BK431</f>
        <v>0</v>
      </c>
      <c r="L431" s="133"/>
      <c r="M431" s="138"/>
      <c r="N431" s="139"/>
      <c r="O431" s="139"/>
      <c r="P431" s="140">
        <f>SUM(P432:P437)</f>
        <v>0</v>
      </c>
      <c r="Q431" s="139"/>
      <c r="R431" s="140">
        <f>SUM(R432:R437)</f>
        <v>43.157799999999995</v>
      </c>
      <c r="S431" s="139"/>
      <c r="T431" s="141">
        <f>SUM(T432:T437)</f>
        <v>0</v>
      </c>
      <c r="AR431" s="134" t="s">
        <v>81</v>
      </c>
      <c r="AT431" s="142" t="s">
        <v>72</v>
      </c>
      <c r="AU431" s="142" t="s">
        <v>81</v>
      </c>
      <c r="AY431" s="134" t="s">
        <v>119</v>
      </c>
      <c r="BK431" s="143">
        <f>SUM(BK432:BK437)</f>
        <v>0</v>
      </c>
    </row>
    <row r="432" spans="1:65" s="2" customFormat="1" ht="24.15" customHeight="1">
      <c r="A432" s="32"/>
      <c r="B432" s="144"/>
      <c r="C432" s="145" t="s">
        <v>1052</v>
      </c>
      <c r="D432" s="145" t="s">
        <v>120</v>
      </c>
      <c r="E432" s="146" t="s">
        <v>1053</v>
      </c>
      <c r="F432" s="147" t="s">
        <v>1054</v>
      </c>
      <c r="G432" s="148" t="s">
        <v>371</v>
      </c>
      <c r="H432" s="149">
        <v>7</v>
      </c>
      <c r="I432" s="150"/>
      <c r="J432" s="151">
        <f>ROUND(I432*H432,2)</f>
        <v>0</v>
      </c>
      <c r="K432" s="152"/>
      <c r="L432" s="33"/>
      <c r="M432" s="153" t="s">
        <v>1</v>
      </c>
      <c r="N432" s="154" t="s">
        <v>39</v>
      </c>
      <c r="O432" s="61"/>
      <c r="P432" s="155">
        <f>O432*H432</f>
        <v>0</v>
      </c>
      <c r="Q432" s="155">
        <v>5.8041400000000003</v>
      </c>
      <c r="R432" s="155">
        <f>Q432*H432</f>
        <v>40.628979999999999</v>
      </c>
      <c r="S432" s="155">
        <v>0</v>
      </c>
      <c r="T432" s="156">
        <f>S432*H432</f>
        <v>0</v>
      </c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R432" s="157" t="s">
        <v>118</v>
      </c>
      <c r="AT432" s="157" t="s">
        <v>120</v>
      </c>
      <c r="AU432" s="157" t="s">
        <v>124</v>
      </c>
      <c r="AY432" s="17" t="s">
        <v>119</v>
      </c>
      <c r="BE432" s="158">
        <f>IF(N432="základná",J432,0)</f>
        <v>0</v>
      </c>
      <c r="BF432" s="158">
        <f>IF(N432="znížená",J432,0)</f>
        <v>0</v>
      </c>
      <c r="BG432" s="158">
        <f>IF(N432="zákl. prenesená",J432,0)</f>
        <v>0</v>
      </c>
      <c r="BH432" s="158">
        <f>IF(N432="zníž. prenesená",J432,0)</f>
        <v>0</v>
      </c>
      <c r="BI432" s="158">
        <f>IF(N432="nulová",J432,0)</f>
        <v>0</v>
      </c>
      <c r="BJ432" s="17" t="s">
        <v>124</v>
      </c>
      <c r="BK432" s="158">
        <f>ROUND(I432*H432,2)</f>
        <v>0</v>
      </c>
      <c r="BL432" s="17" t="s">
        <v>118</v>
      </c>
      <c r="BM432" s="157" t="s">
        <v>1055</v>
      </c>
    </row>
    <row r="433" spans="1:65" s="12" customFormat="1" ht="20.399999999999999">
      <c r="B433" s="159"/>
      <c r="D433" s="160" t="s">
        <v>126</v>
      </c>
      <c r="E433" s="161" t="s">
        <v>1056</v>
      </c>
      <c r="F433" s="162" t="s">
        <v>1057</v>
      </c>
      <c r="H433" s="163">
        <v>7</v>
      </c>
      <c r="I433" s="164"/>
      <c r="L433" s="159"/>
      <c r="M433" s="165"/>
      <c r="N433" s="166"/>
      <c r="O433" s="166"/>
      <c r="P433" s="166"/>
      <c r="Q433" s="166"/>
      <c r="R433" s="166"/>
      <c r="S433" s="166"/>
      <c r="T433" s="167"/>
      <c r="AT433" s="161" t="s">
        <v>126</v>
      </c>
      <c r="AU433" s="161" t="s">
        <v>124</v>
      </c>
      <c r="AV433" s="12" t="s">
        <v>124</v>
      </c>
      <c r="AW433" s="12" t="s">
        <v>30</v>
      </c>
      <c r="AX433" s="12" t="s">
        <v>73</v>
      </c>
      <c r="AY433" s="161" t="s">
        <v>119</v>
      </c>
    </row>
    <row r="434" spans="1:65" s="12" customFormat="1">
      <c r="B434" s="159"/>
      <c r="D434" s="160" t="s">
        <v>126</v>
      </c>
      <c r="E434" s="161" t="s">
        <v>1058</v>
      </c>
      <c r="F434" s="162" t="s">
        <v>1059</v>
      </c>
      <c r="H434" s="163">
        <v>7</v>
      </c>
      <c r="I434" s="164"/>
      <c r="L434" s="159"/>
      <c r="M434" s="165"/>
      <c r="N434" s="166"/>
      <c r="O434" s="166"/>
      <c r="P434" s="166"/>
      <c r="Q434" s="166"/>
      <c r="R434" s="166"/>
      <c r="S434" s="166"/>
      <c r="T434" s="167"/>
      <c r="AT434" s="161" t="s">
        <v>126</v>
      </c>
      <c r="AU434" s="161" t="s">
        <v>124</v>
      </c>
      <c r="AV434" s="12" t="s">
        <v>124</v>
      </c>
      <c r="AW434" s="12" t="s">
        <v>30</v>
      </c>
      <c r="AX434" s="12" t="s">
        <v>81</v>
      </c>
      <c r="AY434" s="161" t="s">
        <v>119</v>
      </c>
    </row>
    <row r="435" spans="1:65" s="2" customFormat="1" ht="16.5" customHeight="1">
      <c r="A435" s="32"/>
      <c r="B435" s="144"/>
      <c r="C435" s="145" t="s">
        <v>1060</v>
      </c>
      <c r="D435" s="145" t="s">
        <v>120</v>
      </c>
      <c r="E435" s="146" t="s">
        <v>1061</v>
      </c>
      <c r="F435" s="147" t="s">
        <v>1062</v>
      </c>
      <c r="G435" s="148" t="s">
        <v>272</v>
      </c>
      <c r="H435" s="149">
        <v>13.5</v>
      </c>
      <c r="I435" s="150"/>
      <c r="J435" s="151">
        <f>ROUND(I435*H435,2)</f>
        <v>0</v>
      </c>
      <c r="K435" s="152"/>
      <c r="L435" s="33"/>
      <c r="M435" s="153" t="s">
        <v>1</v>
      </c>
      <c r="N435" s="154" t="s">
        <v>39</v>
      </c>
      <c r="O435" s="61"/>
      <c r="P435" s="155">
        <f>O435*H435</f>
        <v>0</v>
      </c>
      <c r="Q435" s="155">
        <v>0.18731999999999999</v>
      </c>
      <c r="R435" s="155">
        <f>Q435*H435</f>
        <v>2.5288199999999996</v>
      </c>
      <c r="S435" s="155">
        <v>0</v>
      </c>
      <c r="T435" s="156">
        <f>S435*H435</f>
        <v>0</v>
      </c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R435" s="157" t="s">
        <v>118</v>
      </c>
      <c r="AT435" s="157" t="s">
        <v>120</v>
      </c>
      <c r="AU435" s="157" t="s">
        <v>124</v>
      </c>
      <c r="AY435" s="17" t="s">
        <v>119</v>
      </c>
      <c r="BE435" s="158">
        <f>IF(N435="základná",J435,0)</f>
        <v>0</v>
      </c>
      <c r="BF435" s="158">
        <f>IF(N435="znížená",J435,0)</f>
        <v>0</v>
      </c>
      <c r="BG435" s="158">
        <f>IF(N435="zákl. prenesená",J435,0)</f>
        <v>0</v>
      </c>
      <c r="BH435" s="158">
        <f>IF(N435="zníž. prenesená",J435,0)</f>
        <v>0</v>
      </c>
      <c r="BI435" s="158">
        <f>IF(N435="nulová",J435,0)</f>
        <v>0</v>
      </c>
      <c r="BJ435" s="17" t="s">
        <v>124</v>
      </c>
      <c r="BK435" s="158">
        <f>ROUND(I435*H435,2)</f>
        <v>0</v>
      </c>
      <c r="BL435" s="17" t="s">
        <v>118</v>
      </c>
      <c r="BM435" s="157" t="s">
        <v>1063</v>
      </c>
    </row>
    <row r="436" spans="1:65" s="12" customFormat="1">
      <c r="B436" s="159"/>
      <c r="D436" s="160" t="s">
        <v>126</v>
      </c>
      <c r="E436" s="161" t="s">
        <v>1064</v>
      </c>
      <c r="F436" s="162" t="s">
        <v>1065</v>
      </c>
      <c r="H436" s="163">
        <v>13.5</v>
      </c>
      <c r="I436" s="164"/>
      <c r="L436" s="159"/>
      <c r="M436" s="165"/>
      <c r="N436" s="166"/>
      <c r="O436" s="166"/>
      <c r="P436" s="166"/>
      <c r="Q436" s="166"/>
      <c r="R436" s="166"/>
      <c r="S436" s="166"/>
      <c r="T436" s="167"/>
      <c r="AT436" s="161" t="s">
        <v>126</v>
      </c>
      <c r="AU436" s="161" t="s">
        <v>124</v>
      </c>
      <c r="AV436" s="12" t="s">
        <v>124</v>
      </c>
      <c r="AW436" s="12" t="s">
        <v>30</v>
      </c>
      <c r="AX436" s="12" t="s">
        <v>73</v>
      </c>
      <c r="AY436" s="161" t="s">
        <v>119</v>
      </c>
    </row>
    <row r="437" spans="1:65" s="12" customFormat="1">
      <c r="B437" s="159"/>
      <c r="D437" s="160" t="s">
        <v>126</v>
      </c>
      <c r="E437" s="161" t="s">
        <v>1066</v>
      </c>
      <c r="F437" s="162" t="s">
        <v>1067</v>
      </c>
      <c r="H437" s="163">
        <v>13.5</v>
      </c>
      <c r="I437" s="164"/>
      <c r="L437" s="159"/>
      <c r="M437" s="165"/>
      <c r="N437" s="166"/>
      <c r="O437" s="166"/>
      <c r="P437" s="166"/>
      <c r="Q437" s="166"/>
      <c r="R437" s="166"/>
      <c r="S437" s="166"/>
      <c r="T437" s="167"/>
      <c r="AT437" s="161" t="s">
        <v>126</v>
      </c>
      <c r="AU437" s="161" t="s">
        <v>124</v>
      </c>
      <c r="AV437" s="12" t="s">
        <v>124</v>
      </c>
      <c r="AW437" s="12" t="s">
        <v>30</v>
      </c>
      <c r="AX437" s="12" t="s">
        <v>81</v>
      </c>
      <c r="AY437" s="161" t="s">
        <v>119</v>
      </c>
    </row>
    <row r="438" spans="1:65" s="11" customFormat="1" ht="22.95" customHeight="1">
      <c r="B438" s="133"/>
      <c r="D438" s="134" t="s">
        <v>72</v>
      </c>
      <c r="E438" s="178" t="s">
        <v>166</v>
      </c>
      <c r="F438" s="178" t="s">
        <v>367</v>
      </c>
      <c r="I438" s="136"/>
      <c r="J438" s="179">
        <f>BK438</f>
        <v>0</v>
      </c>
      <c r="L438" s="133"/>
      <c r="M438" s="138"/>
      <c r="N438" s="139"/>
      <c r="O438" s="139"/>
      <c r="P438" s="140">
        <f>SUM(P439:P490)</f>
        <v>0</v>
      </c>
      <c r="Q438" s="139"/>
      <c r="R438" s="140">
        <f>SUM(R439:R490)</f>
        <v>26.978264379999995</v>
      </c>
      <c r="S438" s="139"/>
      <c r="T438" s="141">
        <f>SUM(T439:T490)</f>
        <v>297.03716000000003</v>
      </c>
      <c r="AR438" s="134" t="s">
        <v>81</v>
      </c>
      <c r="AT438" s="142" t="s">
        <v>72</v>
      </c>
      <c r="AU438" s="142" t="s">
        <v>81</v>
      </c>
      <c r="AY438" s="134" t="s">
        <v>119</v>
      </c>
      <c r="BK438" s="143">
        <f>SUM(BK439:BK490)</f>
        <v>0</v>
      </c>
    </row>
    <row r="439" spans="1:65" s="2" customFormat="1" ht="33" customHeight="1">
      <c r="A439" s="32"/>
      <c r="B439" s="144"/>
      <c r="C439" s="145" t="s">
        <v>1068</v>
      </c>
      <c r="D439" s="145" t="s">
        <v>120</v>
      </c>
      <c r="E439" s="146" t="s">
        <v>422</v>
      </c>
      <c r="F439" s="147" t="s">
        <v>423</v>
      </c>
      <c r="G439" s="148" t="s">
        <v>218</v>
      </c>
      <c r="H439" s="149">
        <v>7</v>
      </c>
      <c r="I439" s="150"/>
      <c r="J439" s="151">
        <f>ROUND(I439*H439,2)</f>
        <v>0</v>
      </c>
      <c r="K439" s="152"/>
      <c r="L439" s="33"/>
      <c r="M439" s="153" t="s">
        <v>1</v>
      </c>
      <c r="N439" s="154" t="s">
        <v>39</v>
      </c>
      <c r="O439" s="61"/>
      <c r="P439" s="155">
        <f>O439*H439</f>
        <v>0</v>
      </c>
      <c r="Q439" s="155">
        <v>2.2151299999999998</v>
      </c>
      <c r="R439" s="155">
        <f>Q439*H439</f>
        <v>15.505909999999998</v>
      </c>
      <c r="S439" s="155">
        <v>0</v>
      </c>
      <c r="T439" s="156">
        <f>S439*H439</f>
        <v>0</v>
      </c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R439" s="157" t="s">
        <v>118</v>
      </c>
      <c r="AT439" s="157" t="s">
        <v>120</v>
      </c>
      <c r="AU439" s="157" t="s">
        <v>124</v>
      </c>
      <c r="AY439" s="17" t="s">
        <v>119</v>
      </c>
      <c r="BE439" s="158">
        <f>IF(N439="základná",J439,0)</f>
        <v>0</v>
      </c>
      <c r="BF439" s="158">
        <f>IF(N439="znížená",J439,0)</f>
        <v>0</v>
      </c>
      <c r="BG439" s="158">
        <f>IF(N439="zákl. prenesená",J439,0)</f>
        <v>0</v>
      </c>
      <c r="BH439" s="158">
        <f>IF(N439="zníž. prenesená",J439,0)</f>
        <v>0</v>
      </c>
      <c r="BI439" s="158">
        <f>IF(N439="nulová",J439,0)</f>
        <v>0</v>
      </c>
      <c r="BJ439" s="17" t="s">
        <v>124</v>
      </c>
      <c r="BK439" s="158">
        <f>ROUND(I439*H439,2)</f>
        <v>0</v>
      </c>
      <c r="BL439" s="17" t="s">
        <v>118</v>
      </c>
      <c r="BM439" s="157" t="s">
        <v>1069</v>
      </c>
    </row>
    <row r="440" spans="1:65" s="2" customFormat="1" ht="24.15" customHeight="1">
      <c r="A440" s="32"/>
      <c r="B440" s="144"/>
      <c r="C440" s="145" t="s">
        <v>1070</v>
      </c>
      <c r="D440" s="145" t="s">
        <v>120</v>
      </c>
      <c r="E440" s="146" t="s">
        <v>1071</v>
      </c>
      <c r="F440" s="147" t="s">
        <v>1072</v>
      </c>
      <c r="G440" s="148" t="s">
        <v>223</v>
      </c>
      <c r="H440" s="149">
        <v>58.45</v>
      </c>
      <c r="I440" s="150"/>
      <c r="J440" s="151">
        <f>ROUND(I440*H440,2)</f>
        <v>0</v>
      </c>
      <c r="K440" s="152"/>
      <c r="L440" s="33"/>
      <c r="M440" s="153" t="s">
        <v>1</v>
      </c>
      <c r="N440" s="154" t="s">
        <v>39</v>
      </c>
      <c r="O440" s="61"/>
      <c r="P440" s="155">
        <f>O440*H440</f>
        <v>0</v>
      </c>
      <c r="Q440" s="155">
        <v>3.3600000000000001E-3</v>
      </c>
      <c r="R440" s="155">
        <f>Q440*H440</f>
        <v>0.19639200000000001</v>
      </c>
      <c r="S440" s="155">
        <v>0</v>
      </c>
      <c r="T440" s="156">
        <f>S440*H440</f>
        <v>0</v>
      </c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R440" s="157" t="s">
        <v>118</v>
      </c>
      <c r="AT440" s="157" t="s">
        <v>120</v>
      </c>
      <c r="AU440" s="157" t="s">
        <v>124</v>
      </c>
      <c r="AY440" s="17" t="s">
        <v>119</v>
      </c>
      <c r="BE440" s="158">
        <f>IF(N440="základná",J440,0)</f>
        <v>0</v>
      </c>
      <c r="BF440" s="158">
        <f>IF(N440="znížená",J440,0)</f>
        <v>0</v>
      </c>
      <c r="BG440" s="158">
        <f>IF(N440="zákl. prenesená",J440,0)</f>
        <v>0</v>
      </c>
      <c r="BH440" s="158">
        <f>IF(N440="zníž. prenesená",J440,0)</f>
        <v>0</v>
      </c>
      <c r="BI440" s="158">
        <f>IF(N440="nulová",J440,0)</f>
        <v>0</v>
      </c>
      <c r="BJ440" s="17" t="s">
        <v>124</v>
      </c>
      <c r="BK440" s="158">
        <f>ROUND(I440*H440,2)</f>
        <v>0</v>
      </c>
      <c r="BL440" s="17" t="s">
        <v>118</v>
      </c>
      <c r="BM440" s="157" t="s">
        <v>1073</v>
      </c>
    </row>
    <row r="441" spans="1:65" s="12" customFormat="1">
      <c r="B441" s="159"/>
      <c r="D441" s="160" t="s">
        <v>126</v>
      </c>
      <c r="E441" s="161" t="s">
        <v>1074</v>
      </c>
      <c r="F441" s="162" t="s">
        <v>1075</v>
      </c>
      <c r="H441" s="163">
        <v>7.42</v>
      </c>
      <c r="I441" s="164"/>
      <c r="L441" s="159"/>
      <c r="M441" s="165"/>
      <c r="N441" s="166"/>
      <c r="O441" s="166"/>
      <c r="P441" s="166"/>
      <c r="Q441" s="166"/>
      <c r="R441" s="166"/>
      <c r="S441" s="166"/>
      <c r="T441" s="167"/>
      <c r="AT441" s="161" t="s">
        <v>126</v>
      </c>
      <c r="AU441" s="161" t="s">
        <v>124</v>
      </c>
      <c r="AV441" s="12" t="s">
        <v>124</v>
      </c>
      <c r="AW441" s="12" t="s">
        <v>30</v>
      </c>
      <c r="AX441" s="12" t="s">
        <v>73</v>
      </c>
      <c r="AY441" s="161" t="s">
        <v>119</v>
      </c>
    </row>
    <row r="442" spans="1:65" s="12" customFormat="1">
      <c r="B442" s="159"/>
      <c r="D442" s="160" t="s">
        <v>126</v>
      </c>
      <c r="E442" s="161" t="s">
        <v>493</v>
      </c>
      <c r="F442" s="162" t="s">
        <v>1076</v>
      </c>
      <c r="H442" s="163">
        <v>0.9</v>
      </c>
      <c r="I442" s="164"/>
      <c r="L442" s="159"/>
      <c r="M442" s="165"/>
      <c r="N442" s="166"/>
      <c r="O442" s="166"/>
      <c r="P442" s="166"/>
      <c r="Q442" s="166"/>
      <c r="R442" s="166"/>
      <c r="S442" s="166"/>
      <c r="T442" s="167"/>
      <c r="AT442" s="161" t="s">
        <v>126</v>
      </c>
      <c r="AU442" s="161" t="s">
        <v>124</v>
      </c>
      <c r="AV442" s="12" t="s">
        <v>124</v>
      </c>
      <c r="AW442" s="12" t="s">
        <v>30</v>
      </c>
      <c r="AX442" s="12" t="s">
        <v>73</v>
      </c>
      <c r="AY442" s="161" t="s">
        <v>119</v>
      </c>
    </row>
    <row r="443" spans="1:65" s="12" customFormat="1">
      <c r="B443" s="159"/>
      <c r="D443" s="160" t="s">
        <v>126</v>
      </c>
      <c r="E443" s="161" t="s">
        <v>517</v>
      </c>
      <c r="F443" s="162" t="s">
        <v>1077</v>
      </c>
      <c r="H443" s="163">
        <v>5.13</v>
      </c>
      <c r="I443" s="164"/>
      <c r="L443" s="159"/>
      <c r="M443" s="165"/>
      <c r="N443" s="166"/>
      <c r="O443" s="166"/>
      <c r="P443" s="166"/>
      <c r="Q443" s="166"/>
      <c r="R443" s="166"/>
      <c r="S443" s="166"/>
      <c r="T443" s="167"/>
      <c r="AT443" s="161" t="s">
        <v>126</v>
      </c>
      <c r="AU443" s="161" t="s">
        <v>124</v>
      </c>
      <c r="AV443" s="12" t="s">
        <v>124</v>
      </c>
      <c r="AW443" s="12" t="s">
        <v>30</v>
      </c>
      <c r="AX443" s="12" t="s">
        <v>73</v>
      </c>
      <c r="AY443" s="161" t="s">
        <v>119</v>
      </c>
    </row>
    <row r="444" spans="1:65" s="12" customFormat="1">
      <c r="B444" s="159"/>
      <c r="D444" s="160" t="s">
        <v>126</v>
      </c>
      <c r="E444" s="161" t="s">
        <v>538</v>
      </c>
      <c r="F444" s="162" t="s">
        <v>1078</v>
      </c>
      <c r="H444" s="163">
        <v>45</v>
      </c>
      <c r="I444" s="164"/>
      <c r="L444" s="159"/>
      <c r="M444" s="165"/>
      <c r="N444" s="166"/>
      <c r="O444" s="166"/>
      <c r="P444" s="166"/>
      <c r="Q444" s="166"/>
      <c r="R444" s="166"/>
      <c r="S444" s="166"/>
      <c r="T444" s="167"/>
      <c r="AT444" s="161" t="s">
        <v>126</v>
      </c>
      <c r="AU444" s="161" t="s">
        <v>124</v>
      </c>
      <c r="AV444" s="12" t="s">
        <v>124</v>
      </c>
      <c r="AW444" s="12" t="s">
        <v>30</v>
      </c>
      <c r="AX444" s="12" t="s">
        <v>73</v>
      </c>
      <c r="AY444" s="161" t="s">
        <v>119</v>
      </c>
    </row>
    <row r="445" spans="1:65" s="12" customFormat="1">
      <c r="B445" s="159"/>
      <c r="D445" s="160" t="s">
        <v>126</v>
      </c>
      <c r="E445" s="161" t="s">
        <v>1079</v>
      </c>
      <c r="F445" s="162" t="s">
        <v>1080</v>
      </c>
      <c r="H445" s="163">
        <v>58.45</v>
      </c>
      <c r="I445" s="164"/>
      <c r="L445" s="159"/>
      <c r="M445" s="165"/>
      <c r="N445" s="166"/>
      <c r="O445" s="166"/>
      <c r="P445" s="166"/>
      <c r="Q445" s="166"/>
      <c r="R445" s="166"/>
      <c r="S445" s="166"/>
      <c r="T445" s="167"/>
      <c r="AT445" s="161" t="s">
        <v>126</v>
      </c>
      <c r="AU445" s="161" t="s">
        <v>124</v>
      </c>
      <c r="AV445" s="12" t="s">
        <v>124</v>
      </c>
      <c r="AW445" s="12" t="s">
        <v>30</v>
      </c>
      <c r="AX445" s="12" t="s">
        <v>81</v>
      </c>
      <c r="AY445" s="161" t="s">
        <v>119</v>
      </c>
    </row>
    <row r="446" spans="1:65" s="2" customFormat="1" ht="24.15" customHeight="1">
      <c r="A446" s="32"/>
      <c r="B446" s="144"/>
      <c r="C446" s="145" t="s">
        <v>1081</v>
      </c>
      <c r="D446" s="145" t="s">
        <v>120</v>
      </c>
      <c r="E446" s="146" t="s">
        <v>1082</v>
      </c>
      <c r="F446" s="147" t="s">
        <v>1083</v>
      </c>
      <c r="G446" s="148" t="s">
        <v>272</v>
      </c>
      <c r="H446" s="149">
        <v>109.27</v>
      </c>
      <c r="I446" s="150"/>
      <c r="J446" s="151">
        <f>ROUND(I446*H446,2)</f>
        <v>0</v>
      </c>
      <c r="K446" s="152"/>
      <c r="L446" s="33"/>
      <c r="M446" s="153" t="s">
        <v>1</v>
      </c>
      <c r="N446" s="154" t="s">
        <v>39</v>
      </c>
      <c r="O446" s="61"/>
      <c r="P446" s="155">
        <f>O446*H446</f>
        <v>0</v>
      </c>
      <c r="Q446" s="155">
        <v>5.0000000000000002E-5</v>
      </c>
      <c r="R446" s="155">
        <f>Q446*H446</f>
        <v>5.4635000000000005E-3</v>
      </c>
      <c r="S446" s="155">
        <v>0</v>
      </c>
      <c r="T446" s="156">
        <f>S446*H446</f>
        <v>0</v>
      </c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R446" s="157" t="s">
        <v>118</v>
      </c>
      <c r="AT446" s="157" t="s">
        <v>120</v>
      </c>
      <c r="AU446" s="157" t="s">
        <v>124</v>
      </c>
      <c r="AY446" s="17" t="s">
        <v>119</v>
      </c>
      <c r="BE446" s="158">
        <f>IF(N446="základná",J446,0)</f>
        <v>0</v>
      </c>
      <c r="BF446" s="158">
        <f>IF(N446="znížená",J446,0)</f>
        <v>0</v>
      </c>
      <c r="BG446" s="158">
        <f>IF(N446="zákl. prenesená",J446,0)</f>
        <v>0</v>
      </c>
      <c r="BH446" s="158">
        <f>IF(N446="zníž. prenesená",J446,0)</f>
        <v>0</v>
      </c>
      <c r="BI446" s="158">
        <f>IF(N446="nulová",J446,0)</f>
        <v>0</v>
      </c>
      <c r="BJ446" s="17" t="s">
        <v>124</v>
      </c>
      <c r="BK446" s="158">
        <f>ROUND(I446*H446,2)</f>
        <v>0</v>
      </c>
      <c r="BL446" s="17" t="s">
        <v>118</v>
      </c>
      <c r="BM446" s="157" t="s">
        <v>1084</v>
      </c>
    </row>
    <row r="447" spans="1:65" s="12" customFormat="1">
      <c r="B447" s="159"/>
      <c r="D447" s="160" t="s">
        <v>126</v>
      </c>
      <c r="E447" s="161" t="s">
        <v>1085</v>
      </c>
      <c r="F447" s="162" t="s">
        <v>1086</v>
      </c>
      <c r="H447" s="163">
        <v>23.3</v>
      </c>
      <c r="I447" s="164"/>
      <c r="L447" s="159"/>
      <c r="M447" s="165"/>
      <c r="N447" s="166"/>
      <c r="O447" s="166"/>
      <c r="P447" s="166"/>
      <c r="Q447" s="166"/>
      <c r="R447" s="166"/>
      <c r="S447" s="166"/>
      <c r="T447" s="167"/>
      <c r="AT447" s="161" t="s">
        <v>126</v>
      </c>
      <c r="AU447" s="161" t="s">
        <v>124</v>
      </c>
      <c r="AV447" s="12" t="s">
        <v>124</v>
      </c>
      <c r="AW447" s="12" t="s">
        <v>30</v>
      </c>
      <c r="AX447" s="12" t="s">
        <v>73</v>
      </c>
      <c r="AY447" s="161" t="s">
        <v>119</v>
      </c>
    </row>
    <row r="448" spans="1:65" s="12" customFormat="1">
      <c r="B448" s="159"/>
      <c r="D448" s="160" t="s">
        <v>126</v>
      </c>
      <c r="E448" s="161" t="s">
        <v>495</v>
      </c>
      <c r="F448" s="162" t="s">
        <v>1087</v>
      </c>
      <c r="H448" s="163">
        <v>4.92</v>
      </c>
      <c r="I448" s="164"/>
      <c r="L448" s="159"/>
      <c r="M448" s="165"/>
      <c r="N448" s="166"/>
      <c r="O448" s="166"/>
      <c r="P448" s="166"/>
      <c r="Q448" s="166"/>
      <c r="R448" s="166"/>
      <c r="S448" s="166"/>
      <c r="T448" s="167"/>
      <c r="AT448" s="161" t="s">
        <v>126</v>
      </c>
      <c r="AU448" s="161" t="s">
        <v>124</v>
      </c>
      <c r="AV448" s="12" t="s">
        <v>124</v>
      </c>
      <c r="AW448" s="12" t="s">
        <v>30</v>
      </c>
      <c r="AX448" s="12" t="s">
        <v>73</v>
      </c>
      <c r="AY448" s="161" t="s">
        <v>119</v>
      </c>
    </row>
    <row r="449" spans="1:65" s="12" customFormat="1">
      <c r="B449" s="159"/>
      <c r="D449" s="160" t="s">
        <v>126</v>
      </c>
      <c r="E449" s="161" t="s">
        <v>519</v>
      </c>
      <c r="F449" s="162" t="s">
        <v>1088</v>
      </c>
      <c r="H449" s="163">
        <v>27</v>
      </c>
      <c r="I449" s="164"/>
      <c r="L449" s="159"/>
      <c r="M449" s="165"/>
      <c r="N449" s="166"/>
      <c r="O449" s="166"/>
      <c r="P449" s="166"/>
      <c r="Q449" s="166"/>
      <c r="R449" s="166"/>
      <c r="S449" s="166"/>
      <c r="T449" s="167"/>
      <c r="AT449" s="161" t="s">
        <v>126</v>
      </c>
      <c r="AU449" s="161" t="s">
        <v>124</v>
      </c>
      <c r="AV449" s="12" t="s">
        <v>124</v>
      </c>
      <c r="AW449" s="12" t="s">
        <v>30</v>
      </c>
      <c r="AX449" s="12" t="s">
        <v>73</v>
      </c>
      <c r="AY449" s="161" t="s">
        <v>119</v>
      </c>
    </row>
    <row r="450" spans="1:65" s="12" customFormat="1">
      <c r="B450" s="159"/>
      <c r="D450" s="160" t="s">
        <v>126</v>
      </c>
      <c r="E450" s="161" t="s">
        <v>539</v>
      </c>
      <c r="F450" s="162" t="s">
        <v>1089</v>
      </c>
      <c r="H450" s="163">
        <v>18.2</v>
      </c>
      <c r="I450" s="164"/>
      <c r="L450" s="159"/>
      <c r="M450" s="165"/>
      <c r="N450" s="166"/>
      <c r="O450" s="166"/>
      <c r="P450" s="166"/>
      <c r="Q450" s="166"/>
      <c r="R450" s="166"/>
      <c r="S450" s="166"/>
      <c r="T450" s="167"/>
      <c r="AT450" s="161" t="s">
        <v>126</v>
      </c>
      <c r="AU450" s="161" t="s">
        <v>124</v>
      </c>
      <c r="AV450" s="12" t="s">
        <v>124</v>
      </c>
      <c r="AW450" s="12" t="s">
        <v>30</v>
      </c>
      <c r="AX450" s="12" t="s">
        <v>73</v>
      </c>
      <c r="AY450" s="161" t="s">
        <v>119</v>
      </c>
    </row>
    <row r="451" spans="1:65" s="12" customFormat="1" ht="20.399999999999999">
      <c r="B451" s="159"/>
      <c r="D451" s="160" t="s">
        <v>126</v>
      </c>
      <c r="E451" s="161" t="s">
        <v>548</v>
      </c>
      <c r="F451" s="162" t="s">
        <v>1090</v>
      </c>
      <c r="H451" s="163">
        <v>29.2</v>
      </c>
      <c r="I451" s="164"/>
      <c r="L451" s="159"/>
      <c r="M451" s="165"/>
      <c r="N451" s="166"/>
      <c r="O451" s="166"/>
      <c r="P451" s="166"/>
      <c r="Q451" s="166"/>
      <c r="R451" s="166"/>
      <c r="S451" s="166"/>
      <c r="T451" s="167"/>
      <c r="AT451" s="161" t="s">
        <v>126</v>
      </c>
      <c r="AU451" s="161" t="s">
        <v>124</v>
      </c>
      <c r="AV451" s="12" t="s">
        <v>124</v>
      </c>
      <c r="AW451" s="12" t="s">
        <v>30</v>
      </c>
      <c r="AX451" s="12" t="s">
        <v>73</v>
      </c>
      <c r="AY451" s="161" t="s">
        <v>119</v>
      </c>
    </row>
    <row r="452" spans="1:65" s="12" customFormat="1">
      <c r="B452" s="159"/>
      <c r="D452" s="160" t="s">
        <v>126</v>
      </c>
      <c r="E452" s="161" t="s">
        <v>554</v>
      </c>
      <c r="F452" s="162" t="s">
        <v>1091</v>
      </c>
      <c r="H452" s="163">
        <v>6.65</v>
      </c>
      <c r="I452" s="164"/>
      <c r="L452" s="159"/>
      <c r="M452" s="165"/>
      <c r="N452" s="166"/>
      <c r="O452" s="166"/>
      <c r="P452" s="166"/>
      <c r="Q452" s="166"/>
      <c r="R452" s="166"/>
      <c r="S452" s="166"/>
      <c r="T452" s="167"/>
      <c r="AT452" s="161" t="s">
        <v>126</v>
      </c>
      <c r="AU452" s="161" t="s">
        <v>124</v>
      </c>
      <c r="AV452" s="12" t="s">
        <v>124</v>
      </c>
      <c r="AW452" s="12" t="s">
        <v>30</v>
      </c>
      <c r="AX452" s="12" t="s">
        <v>73</v>
      </c>
      <c r="AY452" s="161" t="s">
        <v>119</v>
      </c>
    </row>
    <row r="453" spans="1:65" s="12" customFormat="1">
      <c r="B453" s="159"/>
      <c r="D453" s="160" t="s">
        <v>126</v>
      </c>
      <c r="E453" s="161" t="s">
        <v>1092</v>
      </c>
      <c r="F453" s="162" t="s">
        <v>1093</v>
      </c>
      <c r="H453" s="163">
        <v>109.27</v>
      </c>
      <c r="I453" s="164"/>
      <c r="L453" s="159"/>
      <c r="M453" s="165"/>
      <c r="N453" s="166"/>
      <c r="O453" s="166"/>
      <c r="P453" s="166"/>
      <c r="Q453" s="166"/>
      <c r="R453" s="166"/>
      <c r="S453" s="166"/>
      <c r="T453" s="167"/>
      <c r="AT453" s="161" t="s">
        <v>126</v>
      </c>
      <c r="AU453" s="161" t="s">
        <v>124</v>
      </c>
      <c r="AV453" s="12" t="s">
        <v>124</v>
      </c>
      <c r="AW453" s="12" t="s">
        <v>30</v>
      </c>
      <c r="AX453" s="12" t="s">
        <v>81</v>
      </c>
      <c r="AY453" s="161" t="s">
        <v>119</v>
      </c>
    </row>
    <row r="454" spans="1:65" s="2" customFormat="1" ht="24.15" customHeight="1">
      <c r="A454" s="32"/>
      <c r="B454" s="144"/>
      <c r="C454" s="145" t="s">
        <v>1094</v>
      </c>
      <c r="D454" s="145" t="s">
        <v>120</v>
      </c>
      <c r="E454" s="146" t="s">
        <v>1095</v>
      </c>
      <c r="F454" s="147" t="s">
        <v>1096</v>
      </c>
      <c r="G454" s="148" t="s">
        <v>223</v>
      </c>
      <c r="H454" s="149">
        <v>86.4</v>
      </c>
      <c r="I454" s="150"/>
      <c r="J454" s="151">
        <f>ROUND(I454*H454,2)</f>
        <v>0</v>
      </c>
      <c r="K454" s="152"/>
      <c r="L454" s="33"/>
      <c r="M454" s="153" t="s">
        <v>1</v>
      </c>
      <c r="N454" s="154" t="s">
        <v>39</v>
      </c>
      <c r="O454" s="61"/>
      <c r="P454" s="155">
        <f>O454*H454</f>
        <v>0</v>
      </c>
      <c r="Q454" s="155">
        <v>0</v>
      </c>
      <c r="R454" s="155">
        <f>Q454*H454</f>
        <v>0</v>
      </c>
      <c r="S454" s="155">
        <v>0</v>
      </c>
      <c r="T454" s="156">
        <f>S454*H454</f>
        <v>0</v>
      </c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R454" s="157" t="s">
        <v>118</v>
      </c>
      <c r="AT454" s="157" t="s">
        <v>120</v>
      </c>
      <c r="AU454" s="157" t="s">
        <v>124</v>
      </c>
      <c r="AY454" s="17" t="s">
        <v>119</v>
      </c>
      <c r="BE454" s="158">
        <f>IF(N454="základná",J454,0)</f>
        <v>0</v>
      </c>
      <c r="BF454" s="158">
        <f>IF(N454="znížená",J454,0)</f>
        <v>0</v>
      </c>
      <c r="BG454" s="158">
        <f>IF(N454="zákl. prenesená",J454,0)</f>
        <v>0</v>
      </c>
      <c r="BH454" s="158">
        <f>IF(N454="zníž. prenesená",J454,0)</f>
        <v>0</v>
      </c>
      <c r="BI454" s="158">
        <f>IF(N454="nulová",J454,0)</f>
        <v>0</v>
      </c>
      <c r="BJ454" s="17" t="s">
        <v>124</v>
      </c>
      <c r="BK454" s="158">
        <f>ROUND(I454*H454,2)</f>
        <v>0</v>
      </c>
      <c r="BL454" s="17" t="s">
        <v>118</v>
      </c>
      <c r="BM454" s="157" t="s">
        <v>1097</v>
      </c>
    </row>
    <row r="455" spans="1:65" s="12" customFormat="1">
      <c r="B455" s="159"/>
      <c r="D455" s="160" t="s">
        <v>126</v>
      </c>
      <c r="E455" s="161" t="s">
        <v>1098</v>
      </c>
      <c r="F455" s="162" t="s">
        <v>1099</v>
      </c>
      <c r="H455" s="163">
        <v>86.4</v>
      </c>
      <c r="I455" s="164"/>
      <c r="L455" s="159"/>
      <c r="M455" s="165"/>
      <c r="N455" s="166"/>
      <c r="O455" s="166"/>
      <c r="P455" s="166"/>
      <c r="Q455" s="166"/>
      <c r="R455" s="166"/>
      <c r="S455" s="166"/>
      <c r="T455" s="167"/>
      <c r="AT455" s="161" t="s">
        <v>126</v>
      </c>
      <c r="AU455" s="161" t="s">
        <v>124</v>
      </c>
      <c r="AV455" s="12" t="s">
        <v>124</v>
      </c>
      <c r="AW455" s="12" t="s">
        <v>30</v>
      </c>
      <c r="AX455" s="12" t="s">
        <v>73</v>
      </c>
      <c r="AY455" s="161" t="s">
        <v>119</v>
      </c>
    </row>
    <row r="456" spans="1:65" s="15" customFormat="1" ht="20.399999999999999">
      <c r="B456" s="202"/>
      <c r="D456" s="160" t="s">
        <v>126</v>
      </c>
      <c r="E456" s="203" t="s">
        <v>1</v>
      </c>
      <c r="F456" s="204" t="s">
        <v>651</v>
      </c>
      <c r="H456" s="203" t="s">
        <v>1</v>
      </c>
      <c r="I456" s="205"/>
      <c r="L456" s="202"/>
      <c r="M456" s="206"/>
      <c r="N456" s="207"/>
      <c r="O456" s="207"/>
      <c r="P456" s="207"/>
      <c r="Q456" s="207"/>
      <c r="R456" s="207"/>
      <c r="S456" s="207"/>
      <c r="T456" s="208"/>
      <c r="AT456" s="203" t="s">
        <v>126</v>
      </c>
      <c r="AU456" s="203" t="s">
        <v>124</v>
      </c>
      <c r="AV456" s="15" t="s">
        <v>81</v>
      </c>
      <c r="AW456" s="15" t="s">
        <v>30</v>
      </c>
      <c r="AX456" s="15" t="s">
        <v>73</v>
      </c>
      <c r="AY456" s="203" t="s">
        <v>119</v>
      </c>
    </row>
    <row r="457" spans="1:65" s="15" customFormat="1">
      <c r="B457" s="202"/>
      <c r="D457" s="160" t="s">
        <v>126</v>
      </c>
      <c r="E457" s="203" t="s">
        <v>1</v>
      </c>
      <c r="F457" s="204" t="s">
        <v>652</v>
      </c>
      <c r="H457" s="203" t="s">
        <v>1</v>
      </c>
      <c r="I457" s="205"/>
      <c r="L457" s="202"/>
      <c r="M457" s="206"/>
      <c r="N457" s="207"/>
      <c r="O457" s="207"/>
      <c r="P457" s="207"/>
      <c r="Q457" s="207"/>
      <c r="R457" s="207"/>
      <c r="S457" s="207"/>
      <c r="T457" s="208"/>
      <c r="AT457" s="203" t="s">
        <v>126</v>
      </c>
      <c r="AU457" s="203" t="s">
        <v>124</v>
      </c>
      <c r="AV457" s="15" t="s">
        <v>81</v>
      </c>
      <c r="AW457" s="15" t="s">
        <v>30</v>
      </c>
      <c r="AX457" s="15" t="s">
        <v>73</v>
      </c>
      <c r="AY457" s="203" t="s">
        <v>119</v>
      </c>
    </row>
    <row r="458" spans="1:65" s="12" customFormat="1">
      <c r="B458" s="159"/>
      <c r="D458" s="160" t="s">
        <v>126</v>
      </c>
      <c r="E458" s="161" t="s">
        <v>1100</v>
      </c>
      <c r="F458" s="162" t="s">
        <v>1101</v>
      </c>
      <c r="H458" s="163">
        <v>86.4</v>
      </c>
      <c r="I458" s="164"/>
      <c r="L458" s="159"/>
      <c r="M458" s="165"/>
      <c r="N458" s="166"/>
      <c r="O458" s="166"/>
      <c r="P458" s="166"/>
      <c r="Q458" s="166"/>
      <c r="R458" s="166"/>
      <c r="S458" s="166"/>
      <c r="T458" s="167"/>
      <c r="AT458" s="161" t="s">
        <v>126</v>
      </c>
      <c r="AU458" s="161" t="s">
        <v>124</v>
      </c>
      <c r="AV458" s="12" t="s">
        <v>124</v>
      </c>
      <c r="AW458" s="12" t="s">
        <v>30</v>
      </c>
      <c r="AX458" s="12" t="s">
        <v>81</v>
      </c>
      <c r="AY458" s="161" t="s">
        <v>119</v>
      </c>
    </row>
    <row r="459" spans="1:65" s="2" customFormat="1" ht="33" customHeight="1">
      <c r="A459" s="32"/>
      <c r="B459" s="144"/>
      <c r="C459" s="145" t="s">
        <v>1102</v>
      </c>
      <c r="D459" s="145" t="s">
        <v>120</v>
      </c>
      <c r="E459" s="146" t="s">
        <v>1103</v>
      </c>
      <c r="F459" s="147" t="s">
        <v>1104</v>
      </c>
      <c r="G459" s="148" t="s">
        <v>223</v>
      </c>
      <c r="H459" s="149">
        <v>224</v>
      </c>
      <c r="I459" s="150"/>
      <c r="J459" s="151">
        <f>ROUND(I459*H459,2)</f>
        <v>0</v>
      </c>
      <c r="K459" s="152"/>
      <c r="L459" s="33"/>
      <c r="M459" s="153" t="s">
        <v>1</v>
      </c>
      <c r="N459" s="154" t="s">
        <v>39</v>
      </c>
      <c r="O459" s="61"/>
      <c r="P459" s="155">
        <f>O459*H459</f>
        <v>0</v>
      </c>
      <c r="Q459" s="155">
        <v>2.572E-2</v>
      </c>
      <c r="R459" s="155">
        <f>Q459*H459</f>
        <v>5.7612800000000002</v>
      </c>
      <c r="S459" s="155">
        <v>0</v>
      </c>
      <c r="T459" s="156">
        <f>S459*H459</f>
        <v>0</v>
      </c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R459" s="157" t="s">
        <v>118</v>
      </c>
      <c r="AT459" s="157" t="s">
        <v>120</v>
      </c>
      <c r="AU459" s="157" t="s">
        <v>124</v>
      </c>
      <c r="AY459" s="17" t="s">
        <v>119</v>
      </c>
      <c r="BE459" s="158">
        <f>IF(N459="základná",J459,0)</f>
        <v>0</v>
      </c>
      <c r="BF459" s="158">
        <f>IF(N459="znížená",J459,0)</f>
        <v>0</v>
      </c>
      <c r="BG459" s="158">
        <f>IF(N459="zákl. prenesená",J459,0)</f>
        <v>0</v>
      </c>
      <c r="BH459" s="158">
        <f>IF(N459="zníž. prenesená",J459,0)</f>
        <v>0</v>
      </c>
      <c r="BI459" s="158">
        <f>IF(N459="nulová",J459,0)</f>
        <v>0</v>
      </c>
      <c r="BJ459" s="17" t="s">
        <v>124</v>
      </c>
      <c r="BK459" s="158">
        <f>ROUND(I459*H459,2)</f>
        <v>0</v>
      </c>
      <c r="BL459" s="17" t="s">
        <v>118</v>
      </c>
      <c r="BM459" s="157" t="s">
        <v>1105</v>
      </c>
    </row>
    <row r="460" spans="1:65" s="12" customFormat="1">
      <c r="B460" s="159"/>
      <c r="D460" s="160" t="s">
        <v>126</v>
      </c>
      <c r="E460" s="161" t="s">
        <v>1106</v>
      </c>
      <c r="F460" s="162" t="s">
        <v>1107</v>
      </c>
      <c r="H460" s="163">
        <v>224</v>
      </c>
      <c r="I460" s="164"/>
      <c r="L460" s="159"/>
      <c r="M460" s="165"/>
      <c r="N460" s="166"/>
      <c r="O460" s="166"/>
      <c r="P460" s="166"/>
      <c r="Q460" s="166"/>
      <c r="R460" s="166"/>
      <c r="S460" s="166"/>
      <c r="T460" s="167"/>
      <c r="AT460" s="161" t="s">
        <v>126</v>
      </c>
      <c r="AU460" s="161" t="s">
        <v>124</v>
      </c>
      <c r="AV460" s="12" t="s">
        <v>124</v>
      </c>
      <c r="AW460" s="12" t="s">
        <v>30</v>
      </c>
      <c r="AX460" s="12" t="s">
        <v>73</v>
      </c>
      <c r="AY460" s="161" t="s">
        <v>119</v>
      </c>
    </row>
    <row r="461" spans="1:65" s="15" customFormat="1">
      <c r="B461" s="202"/>
      <c r="D461" s="160" t="s">
        <v>126</v>
      </c>
      <c r="E461" s="203" t="s">
        <v>1</v>
      </c>
      <c r="F461" s="204" t="s">
        <v>1108</v>
      </c>
      <c r="H461" s="203" t="s">
        <v>1</v>
      </c>
      <c r="I461" s="205"/>
      <c r="L461" s="202"/>
      <c r="M461" s="206"/>
      <c r="N461" s="207"/>
      <c r="O461" s="207"/>
      <c r="P461" s="207"/>
      <c r="Q461" s="207"/>
      <c r="R461" s="207"/>
      <c r="S461" s="207"/>
      <c r="T461" s="208"/>
      <c r="AT461" s="203" t="s">
        <v>126</v>
      </c>
      <c r="AU461" s="203" t="s">
        <v>124</v>
      </c>
      <c r="AV461" s="15" t="s">
        <v>81</v>
      </c>
      <c r="AW461" s="15" t="s">
        <v>30</v>
      </c>
      <c r="AX461" s="15" t="s">
        <v>73</v>
      </c>
      <c r="AY461" s="203" t="s">
        <v>119</v>
      </c>
    </row>
    <row r="462" spans="1:65" s="12" customFormat="1">
      <c r="B462" s="159"/>
      <c r="D462" s="160" t="s">
        <v>126</v>
      </c>
      <c r="E462" s="161" t="s">
        <v>1109</v>
      </c>
      <c r="F462" s="162" t="s">
        <v>1110</v>
      </c>
      <c r="H462" s="163">
        <v>224</v>
      </c>
      <c r="I462" s="164"/>
      <c r="L462" s="159"/>
      <c r="M462" s="165"/>
      <c r="N462" s="166"/>
      <c r="O462" s="166"/>
      <c r="P462" s="166"/>
      <c r="Q462" s="166"/>
      <c r="R462" s="166"/>
      <c r="S462" s="166"/>
      <c r="T462" s="167"/>
      <c r="AT462" s="161" t="s">
        <v>126</v>
      </c>
      <c r="AU462" s="161" t="s">
        <v>124</v>
      </c>
      <c r="AV462" s="12" t="s">
        <v>124</v>
      </c>
      <c r="AW462" s="12" t="s">
        <v>30</v>
      </c>
      <c r="AX462" s="12" t="s">
        <v>81</v>
      </c>
      <c r="AY462" s="161" t="s">
        <v>119</v>
      </c>
    </row>
    <row r="463" spans="1:65" s="2" customFormat="1" ht="44.25" customHeight="1">
      <c r="A463" s="32"/>
      <c r="B463" s="144"/>
      <c r="C463" s="145" t="s">
        <v>1111</v>
      </c>
      <c r="D463" s="145" t="s">
        <v>120</v>
      </c>
      <c r="E463" s="146" t="s">
        <v>1112</v>
      </c>
      <c r="F463" s="147" t="s">
        <v>1113</v>
      </c>
      <c r="G463" s="148" t="s">
        <v>223</v>
      </c>
      <c r="H463" s="149">
        <v>224</v>
      </c>
      <c r="I463" s="150"/>
      <c r="J463" s="151">
        <f>ROUND(I463*H463,2)</f>
        <v>0</v>
      </c>
      <c r="K463" s="152"/>
      <c r="L463" s="33"/>
      <c r="M463" s="153" t="s">
        <v>1</v>
      </c>
      <c r="N463" s="154" t="s">
        <v>39</v>
      </c>
      <c r="O463" s="61"/>
      <c r="P463" s="155">
        <f>O463*H463</f>
        <v>0</v>
      </c>
      <c r="Q463" s="155">
        <v>0</v>
      </c>
      <c r="R463" s="155">
        <f>Q463*H463</f>
        <v>0</v>
      </c>
      <c r="S463" s="155">
        <v>0</v>
      </c>
      <c r="T463" s="156">
        <f>S463*H463</f>
        <v>0</v>
      </c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R463" s="157" t="s">
        <v>118</v>
      </c>
      <c r="AT463" s="157" t="s">
        <v>120</v>
      </c>
      <c r="AU463" s="157" t="s">
        <v>124</v>
      </c>
      <c r="AY463" s="17" t="s">
        <v>119</v>
      </c>
      <c r="BE463" s="158">
        <f>IF(N463="základná",J463,0)</f>
        <v>0</v>
      </c>
      <c r="BF463" s="158">
        <f>IF(N463="znížená",J463,0)</f>
        <v>0</v>
      </c>
      <c r="BG463" s="158">
        <f>IF(N463="zákl. prenesená",J463,0)</f>
        <v>0</v>
      </c>
      <c r="BH463" s="158">
        <f>IF(N463="zníž. prenesená",J463,0)</f>
        <v>0</v>
      </c>
      <c r="BI463" s="158">
        <f>IF(N463="nulová",J463,0)</f>
        <v>0</v>
      </c>
      <c r="BJ463" s="17" t="s">
        <v>124</v>
      </c>
      <c r="BK463" s="158">
        <f>ROUND(I463*H463,2)</f>
        <v>0</v>
      </c>
      <c r="BL463" s="17" t="s">
        <v>118</v>
      </c>
      <c r="BM463" s="157" t="s">
        <v>1114</v>
      </c>
    </row>
    <row r="464" spans="1:65" s="12" customFormat="1">
      <c r="B464" s="159"/>
      <c r="D464" s="160" t="s">
        <v>126</v>
      </c>
      <c r="E464" s="161" t="s">
        <v>1115</v>
      </c>
      <c r="F464" s="162" t="s">
        <v>1116</v>
      </c>
      <c r="H464" s="163">
        <v>224</v>
      </c>
      <c r="I464" s="164"/>
      <c r="L464" s="159"/>
      <c r="M464" s="165"/>
      <c r="N464" s="166"/>
      <c r="O464" s="166"/>
      <c r="P464" s="166"/>
      <c r="Q464" s="166"/>
      <c r="R464" s="166"/>
      <c r="S464" s="166"/>
      <c r="T464" s="167"/>
      <c r="AT464" s="161" t="s">
        <v>126</v>
      </c>
      <c r="AU464" s="161" t="s">
        <v>124</v>
      </c>
      <c r="AV464" s="12" t="s">
        <v>124</v>
      </c>
      <c r="AW464" s="12" t="s">
        <v>30</v>
      </c>
      <c r="AX464" s="12" t="s">
        <v>73</v>
      </c>
      <c r="AY464" s="161" t="s">
        <v>119</v>
      </c>
    </row>
    <row r="465" spans="1:65" s="12" customFormat="1">
      <c r="B465" s="159"/>
      <c r="D465" s="160" t="s">
        <v>126</v>
      </c>
      <c r="E465" s="161" t="s">
        <v>1117</v>
      </c>
      <c r="F465" s="162" t="s">
        <v>1118</v>
      </c>
      <c r="H465" s="163">
        <v>224</v>
      </c>
      <c r="I465" s="164"/>
      <c r="L465" s="159"/>
      <c r="M465" s="165"/>
      <c r="N465" s="166"/>
      <c r="O465" s="166"/>
      <c r="P465" s="166"/>
      <c r="Q465" s="166"/>
      <c r="R465" s="166"/>
      <c r="S465" s="166"/>
      <c r="T465" s="167"/>
      <c r="AT465" s="161" t="s">
        <v>126</v>
      </c>
      <c r="AU465" s="161" t="s">
        <v>124</v>
      </c>
      <c r="AV465" s="12" t="s">
        <v>124</v>
      </c>
      <c r="AW465" s="12" t="s">
        <v>30</v>
      </c>
      <c r="AX465" s="12" t="s">
        <v>81</v>
      </c>
      <c r="AY465" s="161" t="s">
        <v>119</v>
      </c>
    </row>
    <row r="466" spans="1:65" s="2" customFormat="1" ht="37.950000000000003" customHeight="1">
      <c r="A466" s="32"/>
      <c r="B466" s="144"/>
      <c r="C466" s="145" t="s">
        <v>1119</v>
      </c>
      <c r="D466" s="145" t="s">
        <v>120</v>
      </c>
      <c r="E466" s="146" t="s">
        <v>1120</v>
      </c>
      <c r="F466" s="147" t="s">
        <v>1121</v>
      </c>
      <c r="G466" s="148" t="s">
        <v>223</v>
      </c>
      <c r="H466" s="149">
        <v>224</v>
      </c>
      <c r="I466" s="150"/>
      <c r="J466" s="151">
        <f>ROUND(I466*H466,2)</f>
        <v>0</v>
      </c>
      <c r="K466" s="152"/>
      <c r="L466" s="33"/>
      <c r="M466" s="153" t="s">
        <v>1</v>
      </c>
      <c r="N466" s="154" t="s">
        <v>39</v>
      </c>
      <c r="O466" s="61"/>
      <c r="P466" s="155">
        <f>O466*H466</f>
        <v>0</v>
      </c>
      <c r="Q466" s="155">
        <v>2.3990000000000001E-2</v>
      </c>
      <c r="R466" s="155">
        <f>Q466*H466</f>
        <v>5.3737599999999999</v>
      </c>
      <c r="S466" s="155">
        <v>0</v>
      </c>
      <c r="T466" s="156">
        <f>S466*H466</f>
        <v>0</v>
      </c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R466" s="157" t="s">
        <v>118</v>
      </c>
      <c r="AT466" s="157" t="s">
        <v>120</v>
      </c>
      <c r="AU466" s="157" t="s">
        <v>124</v>
      </c>
      <c r="AY466" s="17" t="s">
        <v>119</v>
      </c>
      <c r="BE466" s="158">
        <f>IF(N466="základná",J466,0)</f>
        <v>0</v>
      </c>
      <c r="BF466" s="158">
        <f>IF(N466="znížená",J466,0)</f>
        <v>0</v>
      </c>
      <c r="BG466" s="158">
        <f>IF(N466="zákl. prenesená",J466,0)</f>
        <v>0</v>
      </c>
      <c r="BH466" s="158">
        <f>IF(N466="zníž. prenesená",J466,0)</f>
        <v>0</v>
      </c>
      <c r="BI466" s="158">
        <f>IF(N466="nulová",J466,0)</f>
        <v>0</v>
      </c>
      <c r="BJ466" s="17" t="s">
        <v>124</v>
      </c>
      <c r="BK466" s="158">
        <f>ROUND(I466*H466,2)</f>
        <v>0</v>
      </c>
      <c r="BL466" s="17" t="s">
        <v>118</v>
      </c>
      <c r="BM466" s="157" t="s">
        <v>1122</v>
      </c>
    </row>
    <row r="467" spans="1:65" s="12" customFormat="1">
      <c r="B467" s="159"/>
      <c r="D467" s="160" t="s">
        <v>126</v>
      </c>
      <c r="E467" s="161" t="s">
        <v>1</v>
      </c>
      <c r="F467" s="162" t="s">
        <v>1116</v>
      </c>
      <c r="H467" s="163">
        <v>224</v>
      </c>
      <c r="I467" s="164"/>
      <c r="L467" s="159"/>
      <c r="M467" s="165"/>
      <c r="N467" s="166"/>
      <c r="O467" s="166"/>
      <c r="P467" s="166"/>
      <c r="Q467" s="166"/>
      <c r="R467" s="166"/>
      <c r="S467" s="166"/>
      <c r="T467" s="167"/>
      <c r="AT467" s="161" t="s">
        <v>126</v>
      </c>
      <c r="AU467" s="161" t="s">
        <v>124</v>
      </c>
      <c r="AV467" s="12" t="s">
        <v>124</v>
      </c>
      <c r="AW467" s="12" t="s">
        <v>30</v>
      </c>
      <c r="AX467" s="12" t="s">
        <v>73</v>
      </c>
      <c r="AY467" s="161" t="s">
        <v>119</v>
      </c>
    </row>
    <row r="468" spans="1:65" s="12" customFormat="1">
      <c r="B468" s="159"/>
      <c r="D468" s="160" t="s">
        <v>126</v>
      </c>
      <c r="E468" s="161" t="s">
        <v>1</v>
      </c>
      <c r="F468" s="162" t="s">
        <v>1118</v>
      </c>
      <c r="H468" s="163">
        <v>224</v>
      </c>
      <c r="I468" s="164"/>
      <c r="L468" s="159"/>
      <c r="M468" s="165"/>
      <c r="N468" s="166"/>
      <c r="O468" s="166"/>
      <c r="P468" s="166"/>
      <c r="Q468" s="166"/>
      <c r="R468" s="166"/>
      <c r="S468" s="166"/>
      <c r="T468" s="167"/>
      <c r="AT468" s="161" t="s">
        <v>126</v>
      </c>
      <c r="AU468" s="161" t="s">
        <v>124</v>
      </c>
      <c r="AV468" s="12" t="s">
        <v>124</v>
      </c>
      <c r="AW468" s="12" t="s">
        <v>30</v>
      </c>
      <c r="AX468" s="12" t="s">
        <v>81</v>
      </c>
      <c r="AY468" s="161" t="s">
        <v>119</v>
      </c>
    </row>
    <row r="469" spans="1:65" s="2" customFormat="1" ht="33" customHeight="1">
      <c r="A469" s="32"/>
      <c r="B469" s="144"/>
      <c r="C469" s="145" t="s">
        <v>516</v>
      </c>
      <c r="D469" s="145" t="s">
        <v>120</v>
      </c>
      <c r="E469" s="146" t="s">
        <v>1123</v>
      </c>
      <c r="F469" s="147" t="s">
        <v>1124</v>
      </c>
      <c r="G469" s="148" t="s">
        <v>272</v>
      </c>
      <c r="H469" s="149">
        <v>71</v>
      </c>
      <c r="I469" s="150"/>
      <c r="J469" s="151">
        <f>ROUND(I469*H469,2)</f>
        <v>0</v>
      </c>
      <c r="K469" s="152"/>
      <c r="L469" s="33"/>
      <c r="M469" s="153" t="s">
        <v>1</v>
      </c>
      <c r="N469" s="154" t="s">
        <v>39</v>
      </c>
      <c r="O469" s="61"/>
      <c r="P469" s="155">
        <f>O469*H469</f>
        <v>0</v>
      </c>
      <c r="Q469" s="155">
        <v>0</v>
      </c>
      <c r="R469" s="155">
        <f>Q469*H469</f>
        <v>0</v>
      </c>
      <c r="S469" s="155">
        <v>2.5000000000000001E-2</v>
      </c>
      <c r="T469" s="156">
        <f>S469*H469</f>
        <v>1.7750000000000001</v>
      </c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R469" s="157" t="s">
        <v>118</v>
      </c>
      <c r="AT469" s="157" t="s">
        <v>120</v>
      </c>
      <c r="AU469" s="157" t="s">
        <v>124</v>
      </c>
      <c r="AY469" s="17" t="s">
        <v>119</v>
      </c>
      <c r="BE469" s="158">
        <f>IF(N469="základná",J469,0)</f>
        <v>0</v>
      </c>
      <c r="BF469" s="158">
        <f>IF(N469="znížená",J469,0)</f>
        <v>0</v>
      </c>
      <c r="BG469" s="158">
        <f>IF(N469="zákl. prenesená",J469,0)</f>
        <v>0</v>
      </c>
      <c r="BH469" s="158">
        <f>IF(N469="zníž. prenesená",J469,0)</f>
        <v>0</v>
      </c>
      <c r="BI469" s="158">
        <f>IF(N469="nulová",J469,0)</f>
        <v>0</v>
      </c>
      <c r="BJ469" s="17" t="s">
        <v>124</v>
      </c>
      <c r="BK469" s="158">
        <f>ROUND(I469*H469,2)</f>
        <v>0</v>
      </c>
      <c r="BL469" s="17" t="s">
        <v>118</v>
      </c>
      <c r="BM469" s="157" t="s">
        <v>1125</v>
      </c>
    </row>
    <row r="470" spans="1:65" s="2" customFormat="1" ht="24.15" customHeight="1">
      <c r="A470" s="32"/>
      <c r="B470" s="144"/>
      <c r="C470" s="145" t="s">
        <v>1126</v>
      </c>
      <c r="D470" s="145" t="s">
        <v>120</v>
      </c>
      <c r="E470" s="146" t="s">
        <v>1127</v>
      </c>
      <c r="F470" s="147" t="s">
        <v>1128</v>
      </c>
      <c r="G470" s="148" t="s">
        <v>1129</v>
      </c>
      <c r="H470" s="149">
        <v>930</v>
      </c>
      <c r="I470" s="150"/>
      <c r="J470" s="151">
        <f>ROUND(I470*H470,2)</f>
        <v>0</v>
      </c>
      <c r="K470" s="152"/>
      <c r="L470" s="33"/>
      <c r="M470" s="153" t="s">
        <v>1</v>
      </c>
      <c r="N470" s="154" t="s">
        <v>39</v>
      </c>
      <c r="O470" s="61"/>
      <c r="P470" s="155">
        <f>O470*H470</f>
        <v>0</v>
      </c>
      <c r="Q470" s="155">
        <v>3.0000000000000001E-5</v>
      </c>
      <c r="R470" s="155">
        <f>Q470*H470</f>
        <v>2.7900000000000001E-2</v>
      </c>
      <c r="S470" s="155">
        <v>7.5000000000000002E-4</v>
      </c>
      <c r="T470" s="156">
        <f>S470*H470</f>
        <v>0.69750000000000001</v>
      </c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R470" s="157" t="s">
        <v>118</v>
      </c>
      <c r="AT470" s="157" t="s">
        <v>120</v>
      </c>
      <c r="AU470" s="157" t="s">
        <v>124</v>
      </c>
      <c r="AY470" s="17" t="s">
        <v>119</v>
      </c>
      <c r="BE470" s="158">
        <f>IF(N470="základná",J470,0)</f>
        <v>0</v>
      </c>
      <c r="BF470" s="158">
        <f>IF(N470="znížená",J470,0)</f>
        <v>0</v>
      </c>
      <c r="BG470" s="158">
        <f>IF(N470="zákl. prenesená",J470,0)</f>
        <v>0</v>
      </c>
      <c r="BH470" s="158">
        <f>IF(N470="zníž. prenesená",J470,0)</f>
        <v>0</v>
      </c>
      <c r="BI470" s="158">
        <f>IF(N470="nulová",J470,0)</f>
        <v>0</v>
      </c>
      <c r="BJ470" s="17" t="s">
        <v>124</v>
      </c>
      <c r="BK470" s="158">
        <f>ROUND(I470*H470,2)</f>
        <v>0</v>
      </c>
      <c r="BL470" s="17" t="s">
        <v>118</v>
      </c>
      <c r="BM470" s="157" t="s">
        <v>1130</v>
      </c>
    </row>
    <row r="471" spans="1:65" s="12" customFormat="1">
      <c r="B471" s="159"/>
      <c r="D471" s="160" t="s">
        <v>126</v>
      </c>
      <c r="E471" s="161" t="s">
        <v>1131</v>
      </c>
      <c r="F471" s="162" t="s">
        <v>1132</v>
      </c>
      <c r="H471" s="163">
        <v>930</v>
      </c>
      <c r="I471" s="164"/>
      <c r="L471" s="159"/>
      <c r="M471" s="165"/>
      <c r="N471" s="166"/>
      <c r="O471" s="166"/>
      <c r="P471" s="166"/>
      <c r="Q471" s="166"/>
      <c r="R471" s="166"/>
      <c r="S471" s="166"/>
      <c r="T471" s="167"/>
      <c r="AT471" s="161" t="s">
        <v>126</v>
      </c>
      <c r="AU471" s="161" t="s">
        <v>124</v>
      </c>
      <c r="AV471" s="12" t="s">
        <v>124</v>
      </c>
      <c r="AW471" s="12" t="s">
        <v>30</v>
      </c>
      <c r="AX471" s="12" t="s">
        <v>73</v>
      </c>
      <c r="AY471" s="161" t="s">
        <v>119</v>
      </c>
    </row>
    <row r="472" spans="1:65" s="15" customFormat="1">
      <c r="B472" s="202"/>
      <c r="D472" s="160" t="s">
        <v>126</v>
      </c>
      <c r="E472" s="203" t="s">
        <v>1</v>
      </c>
      <c r="F472" s="204" t="s">
        <v>649</v>
      </c>
      <c r="H472" s="203" t="s">
        <v>1</v>
      </c>
      <c r="I472" s="205"/>
      <c r="L472" s="202"/>
      <c r="M472" s="206"/>
      <c r="N472" s="207"/>
      <c r="O472" s="207"/>
      <c r="P472" s="207"/>
      <c r="Q472" s="207"/>
      <c r="R472" s="207"/>
      <c r="S472" s="207"/>
      <c r="T472" s="208"/>
      <c r="AT472" s="203" t="s">
        <v>126</v>
      </c>
      <c r="AU472" s="203" t="s">
        <v>124</v>
      </c>
      <c r="AV472" s="15" t="s">
        <v>81</v>
      </c>
      <c r="AW472" s="15" t="s">
        <v>30</v>
      </c>
      <c r="AX472" s="15" t="s">
        <v>73</v>
      </c>
      <c r="AY472" s="203" t="s">
        <v>119</v>
      </c>
    </row>
    <row r="473" spans="1:65" s="15" customFormat="1">
      <c r="B473" s="202"/>
      <c r="D473" s="160" t="s">
        <v>126</v>
      </c>
      <c r="E473" s="203" t="s">
        <v>1</v>
      </c>
      <c r="F473" s="204" t="s">
        <v>650</v>
      </c>
      <c r="H473" s="203" t="s">
        <v>1</v>
      </c>
      <c r="I473" s="205"/>
      <c r="L473" s="202"/>
      <c r="M473" s="206"/>
      <c r="N473" s="207"/>
      <c r="O473" s="207"/>
      <c r="P473" s="207"/>
      <c r="Q473" s="207"/>
      <c r="R473" s="207"/>
      <c r="S473" s="207"/>
      <c r="T473" s="208"/>
      <c r="AT473" s="203" t="s">
        <v>126</v>
      </c>
      <c r="AU473" s="203" t="s">
        <v>124</v>
      </c>
      <c r="AV473" s="15" t="s">
        <v>81</v>
      </c>
      <c r="AW473" s="15" t="s">
        <v>30</v>
      </c>
      <c r="AX473" s="15" t="s">
        <v>73</v>
      </c>
      <c r="AY473" s="203" t="s">
        <v>119</v>
      </c>
    </row>
    <row r="474" spans="1:65" s="15" customFormat="1">
      <c r="B474" s="202"/>
      <c r="D474" s="160" t="s">
        <v>126</v>
      </c>
      <c r="E474" s="203" t="s">
        <v>1</v>
      </c>
      <c r="F474" s="204" t="s">
        <v>657</v>
      </c>
      <c r="H474" s="203" t="s">
        <v>1</v>
      </c>
      <c r="I474" s="205"/>
      <c r="L474" s="202"/>
      <c r="M474" s="206"/>
      <c r="N474" s="207"/>
      <c r="O474" s="207"/>
      <c r="P474" s="207"/>
      <c r="Q474" s="207"/>
      <c r="R474" s="207"/>
      <c r="S474" s="207"/>
      <c r="T474" s="208"/>
      <c r="AT474" s="203" t="s">
        <v>126</v>
      </c>
      <c r="AU474" s="203" t="s">
        <v>124</v>
      </c>
      <c r="AV474" s="15" t="s">
        <v>81</v>
      </c>
      <c r="AW474" s="15" t="s">
        <v>30</v>
      </c>
      <c r="AX474" s="15" t="s">
        <v>73</v>
      </c>
      <c r="AY474" s="203" t="s">
        <v>119</v>
      </c>
    </row>
    <row r="475" spans="1:65" s="15" customFormat="1" ht="20.399999999999999">
      <c r="B475" s="202"/>
      <c r="D475" s="160" t="s">
        <v>126</v>
      </c>
      <c r="E475" s="203" t="s">
        <v>1</v>
      </c>
      <c r="F475" s="204" t="s">
        <v>651</v>
      </c>
      <c r="H475" s="203" t="s">
        <v>1</v>
      </c>
      <c r="I475" s="205"/>
      <c r="L475" s="202"/>
      <c r="M475" s="206"/>
      <c r="N475" s="207"/>
      <c r="O475" s="207"/>
      <c r="P475" s="207"/>
      <c r="Q475" s="207"/>
      <c r="R475" s="207"/>
      <c r="S475" s="207"/>
      <c r="T475" s="208"/>
      <c r="AT475" s="203" t="s">
        <v>126</v>
      </c>
      <c r="AU475" s="203" t="s">
        <v>124</v>
      </c>
      <c r="AV475" s="15" t="s">
        <v>81</v>
      </c>
      <c r="AW475" s="15" t="s">
        <v>30</v>
      </c>
      <c r="AX475" s="15" t="s">
        <v>73</v>
      </c>
      <c r="AY475" s="203" t="s">
        <v>119</v>
      </c>
    </row>
    <row r="476" spans="1:65" s="15" customFormat="1">
      <c r="B476" s="202"/>
      <c r="D476" s="160" t="s">
        <v>126</v>
      </c>
      <c r="E476" s="203" t="s">
        <v>1</v>
      </c>
      <c r="F476" s="204" t="s">
        <v>652</v>
      </c>
      <c r="H476" s="203" t="s">
        <v>1</v>
      </c>
      <c r="I476" s="205"/>
      <c r="L476" s="202"/>
      <c r="M476" s="206"/>
      <c r="N476" s="207"/>
      <c r="O476" s="207"/>
      <c r="P476" s="207"/>
      <c r="Q476" s="207"/>
      <c r="R476" s="207"/>
      <c r="S476" s="207"/>
      <c r="T476" s="208"/>
      <c r="AT476" s="203" t="s">
        <v>126</v>
      </c>
      <c r="AU476" s="203" t="s">
        <v>124</v>
      </c>
      <c r="AV476" s="15" t="s">
        <v>81</v>
      </c>
      <c r="AW476" s="15" t="s">
        <v>30</v>
      </c>
      <c r="AX476" s="15" t="s">
        <v>73</v>
      </c>
      <c r="AY476" s="203" t="s">
        <v>119</v>
      </c>
    </row>
    <row r="477" spans="1:65" s="12" customFormat="1">
      <c r="B477" s="159"/>
      <c r="D477" s="160" t="s">
        <v>126</v>
      </c>
      <c r="E477" s="161" t="s">
        <v>1133</v>
      </c>
      <c r="F477" s="162" t="s">
        <v>1134</v>
      </c>
      <c r="H477" s="163">
        <v>930</v>
      </c>
      <c r="I477" s="164"/>
      <c r="L477" s="159"/>
      <c r="M477" s="165"/>
      <c r="N477" s="166"/>
      <c r="O477" s="166"/>
      <c r="P477" s="166"/>
      <c r="Q477" s="166"/>
      <c r="R477" s="166"/>
      <c r="S477" s="166"/>
      <c r="T477" s="167"/>
      <c r="AT477" s="161" t="s">
        <v>126</v>
      </c>
      <c r="AU477" s="161" t="s">
        <v>124</v>
      </c>
      <c r="AV477" s="12" t="s">
        <v>124</v>
      </c>
      <c r="AW477" s="12" t="s">
        <v>30</v>
      </c>
      <c r="AX477" s="12" t="s">
        <v>81</v>
      </c>
      <c r="AY477" s="161" t="s">
        <v>119</v>
      </c>
    </row>
    <row r="478" spans="1:65" s="2" customFormat="1" ht="21.75" customHeight="1">
      <c r="A478" s="32"/>
      <c r="B478" s="144"/>
      <c r="C478" s="145" t="s">
        <v>1135</v>
      </c>
      <c r="D478" s="145" t="s">
        <v>120</v>
      </c>
      <c r="E478" s="146" t="s">
        <v>1136</v>
      </c>
      <c r="F478" s="147" t="s">
        <v>1137</v>
      </c>
      <c r="G478" s="148" t="s">
        <v>440</v>
      </c>
      <c r="H478" s="149">
        <v>575.39</v>
      </c>
      <c r="I478" s="150"/>
      <c r="J478" s="151">
        <f>ROUND(I478*H478,2)</f>
        <v>0</v>
      </c>
      <c r="K478" s="152"/>
      <c r="L478" s="33"/>
      <c r="M478" s="153" t="s">
        <v>1</v>
      </c>
      <c r="N478" s="154" t="s">
        <v>39</v>
      </c>
      <c r="O478" s="61"/>
      <c r="P478" s="155">
        <f>O478*H478</f>
        <v>0</v>
      </c>
      <c r="Q478" s="155">
        <v>0</v>
      </c>
      <c r="R478" s="155">
        <f>Q478*H478</f>
        <v>0</v>
      </c>
      <c r="S478" s="155">
        <v>0</v>
      </c>
      <c r="T478" s="156">
        <f>S478*H478</f>
        <v>0</v>
      </c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R478" s="157" t="s">
        <v>118</v>
      </c>
      <c r="AT478" s="157" t="s">
        <v>120</v>
      </c>
      <c r="AU478" s="157" t="s">
        <v>124</v>
      </c>
      <c r="AY478" s="17" t="s">
        <v>119</v>
      </c>
      <c r="BE478" s="158">
        <f>IF(N478="základná",J478,0)</f>
        <v>0</v>
      </c>
      <c r="BF478" s="158">
        <f>IF(N478="znížená",J478,0)</f>
        <v>0</v>
      </c>
      <c r="BG478" s="158">
        <f>IF(N478="zákl. prenesená",J478,0)</f>
        <v>0</v>
      </c>
      <c r="BH478" s="158">
        <f>IF(N478="zníž. prenesená",J478,0)</f>
        <v>0</v>
      </c>
      <c r="BI478" s="158">
        <f>IF(N478="nulová",J478,0)</f>
        <v>0</v>
      </c>
      <c r="BJ478" s="17" t="s">
        <v>124</v>
      </c>
      <c r="BK478" s="158">
        <f>ROUND(I478*H478,2)</f>
        <v>0</v>
      </c>
      <c r="BL478" s="17" t="s">
        <v>118</v>
      </c>
      <c r="BM478" s="157" t="s">
        <v>1138</v>
      </c>
    </row>
    <row r="479" spans="1:65" s="2" customFormat="1" ht="24.15" customHeight="1">
      <c r="A479" s="32"/>
      <c r="B479" s="144"/>
      <c r="C479" s="145" t="s">
        <v>1139</v>
      </c>
      <c r="D479" s="145" t="s">
        <v>120</v>
      </c>
      <c r="E479" s="146" t="s">
        <v>1140</v>
      </c>
      <c r="F479" s="147" t="s">
        <v>1141</v>
      </c>
      <c r="G479" s="148" t="s">
        <v>440</v>
      </c>
      <c r="H479" s="149">
        <v>4174.6229999999996</v>
      </c>
      <c r="I479" s="150"/>
      <c r="J479" s="151">
        <f>ROUND(I479*H479,2)</f>
        <v>0</v>
      </c>
      <c r="K479" s="152"/>
      <c r="L479" s="33"/>
      <c r="M479" s="153" t="s">
        <v>1</v>
      </c>
      <c r="N479" s="154" t="s">
        <v>39</v>
      </c>
      <c r="O479" s="61"/>
      <c r="P479" s="155">
        <f>O479*H479</f>
        <v>0</v>
      </c>
      <c r="Q479" s="155">
        <v>0</v>
      </c>
      <c r="R479" s="155">
        <f>Q479*H479</f>
        <v>0</v>
      </c>
      <c r="S479" s="155">
        <v>0</v>
      </c>
      <c r="T479" s="156">
        <f>S479*H479</f>
        <v>0</v>
      </c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R479" s="157" t="s">
        <v>118</v>
      </c>
      <c r="AT479" s="157" t="s">
        <v>120</v>
      </c>
      <c r="AU479" s="157" t="s">
        <v>124</v>
      </c>
      <c r="AY479" s="17" t="s">
        <v>119</v>
      </c>
      <c r="BE479" s="158">
        <f>IF(N479="základná",J479,0)</f>
        <v>0</v>
      </c>
      <c r="BF479" s="158">
        <f>IF(N479="znížená",J479,0)</f>
        <v>0</v>
      </c>
      <c r="BG479" s="158">
        <f>IF(N479="zákl. prenesená",J479,0)</f>
        <v>0</v>
      </c>
      <c r="BH479" s="158">
        <f>IF(N479="zníž. prenesená",J479,0)</f>
        <v>0</v>
      </c>
      <c r="BI479" s="158">
        <f>IF(N479="nulová",J479,0)</f>
        <v>0</v>
      </c>
      <c r="BJ479" s="17" t="s">
        <v>124</v>
      </c>
      <c r="BK479" s="158">
        <f>ROUND(I479*H479,2)</f>
        <v>0</v>
      </c>
      <c r="BL479" s="17" t="s">
        <v>118</v>
      </c>
      <c r="BM479" s="157" t="s">
        <v>1142</v>
      </c>
    </row>
    <row r="480" spans="1:65" s="12" customFormat="1">
      <c r="B480" s="159"/>
      <c r="D480" s="160" t="s">
        <v>126</v>
      </c>
      <c r="E480" s="161" t="s">
        <v>1</v>
      </c>
      <c r="F480" s="162" t="s">
        <v>1143</v>
      </c>
      <c r="H480" s="163">
        <v>4174.6229999999996</v>
      </c>
      <c r="I480" s="164"/>
      <c r="L480" s="159"/>
      <c r="M480" s="165"/>
      <c r="N480" s="166"/>
      <c r="O480" s="166"/>
      <c r="P480" s="166"/>
      <c r="Q480" s="166"/>
      <c r="R480" s="166"/>
      <c r="S480" s="166"/>
      <c r="T480" s="167"/>
      <c r="AT480" s="161" t="s">
        <v>126</v>
      </c>
      <c r="AU480" s="161" t="s">
        <v>124</v>
      </c>
      <c r="AV480" s="12" t="s">
        <v>124</v>
      </c>
      <c r="AW480" s="12" t="s">
        <v>30</v>
      </c>
      <c r="AX480" s="12" t="s">
        <v>81</v>
      </c>
      <c r="AY480" s="161" t="s">
        <v>119</v>
      </c>
    </row>
    <row r="481" spans="1:65" s="2" customFormat="1" ht="24.15" customHeight="1">
      <c r="A481" s="32"/>
      <c r="B481" s="144"/>
      <c r="C481" s="145" t="s">
        <v>1144</v>
      </c>
      <c r="D481" s="145" t="s">
        <v>120</v>
      </c>
      <c r="E481" s="146" t="s">
        <v>1145</v>
      </c>
      <c r="F481" s="147" t="s">
        <v>1146</v>
      </c>
      <c r="G481" s="148" t="s">
        <v>440</v>
      </c>
      <c r="H481" s="149">
        <v>463.84699999999998</v>
      </c>
      <c r="I481" s="150"/>
      <c r="J481" s="151">
        <f>ROUND(I481*H481,2)</f>
        <v>0</v>
      </c>
      <c r="K481" s="152"/>
      <c r="L481" s="33"/>
      <c r="M481" s="153" t="s">
        <v>1</v>
      </c>
      <c r="N481" s="154" t="s">
        <v>39</v>
      </c>
      <c r="O481" s="61"/>
      <c r="P481" s="155">
        <f>O481*H481</f>
        <v>0</v>
      </c>
      <c r="Q481" s="155">
        <v>0</v>
      </c>
      <c r="R481" s="155">
        <f>Q481*H481</f>
        <v>0</v>
      </c>
      <c r="S481" s="155">
        <v>0</v>
      </c>
      <c r="T481" s="156">
        <f>S481*H481</f>
        <v>0</v>
      </c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R481" s="157" t="s">
        <v>118</v>
      </c>
      <c r="AT481" s="157" t="s">
        <v>120</v>
      </c>
      <c r="AU481" s="157" t="s">
        <v>124</v>
      </c>
      <c r="AY481" s="17" t="s">
        <v>119</v>
      </c>
      <c r="BE481" s="158">
        <f>IF(N481="základná",J481,0)</f>
        <v>0</v>
      </c>
      <c r="BF481" s="158">
        <f>IF(N481="znížená",J481,0)</f>
        <v>0</v>
      </c>
      <c r="BG481" s="158">
        <f>IF(N481="zákl. prenesená",J481,0)</f>
        <v>0</v>
      </c>
      <c r="BH481" s="158">
        <f>IF(N481="zníž. prenesená",J481,0)</f>
        <v>0</v>
      </c>
      <c r="BI481" s="158">
        <f>IF(N481="nulová",J481,0)</f>
        <v>0</v>
      </c>
      <c r="BJ481" s="17" t="s">
        <v>124</v>
      </c>
      <c r="BK481" s="158">
        <f>ROUND(I481*H481,2)</f>
        <v>0</v>
      </c>
      <c r="BL481" s="17" t="s">
        <v>118</v>
      </c>
      <c r="BM481" s="157" t="s">
        <v>1147</v>
      </c>
    </row>
    <row r="482" spans="1:65" s="2" customFormat="1" ht="33" customHeight="1">
      <c r="A482" s="32"/>
      <c r="B482" s="144"/>
      <c r="C482" s="145" t="s">
        <v>1148</v>
      </c>
      <c r="D482" s="145" t="s">
        <v>120</v>
      </c>
      <c r="E482" s="146" t="s">
        <v>1149</v>
      </c>
      <c r="F482" s="147" t="s">
        <v>1150</v>
      </c>
      <c r="G482" s="148" t="s">
        <v>218</v>
      </c>
      <c r="H482" s="149">
        <v>122.226</v>
      </c>
      <c r="I482" s="150"/>
      <c r="J482" s="151">
        <f>ROUND(I482*H482,2)</f>
        <v>0</v>
      </c>
      <c r="K482" s="152"/>
      <c r="L482" s="33"/>
      <c r="M482" s="153" t="s">
        <v>1</v>
      </c>
      <c r="N482" s="154" t="s">
        <v>39</v>
      </c>
      <c r="O482" s="61"/>
      <c r="P482" s="155">
        <f>O482*H482</f>
        <v>0</v>
      </c>
      <c r="Q482" s="155">
        <v>8.8000000000000003E-4</v>
      </c>
      <c r="R482" s="155">
        <f>Q482*H482</f>
        <v>0.10755888000000001</v>
      </c>
      <c r="S482" s="155">
        <v>2.41</v>
      </c>
      <c r="T482" s="156">
        <f>S482*H482</f>
        <v>294.56466</v>
      </c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R482" s="157" t="s">
        <v>118</v>
      </c>
      <c r="AT482" s="157" t="s">
        <v>120</v>
      </c>
      <c r="AU482" s="157" t="s">
        <v>124</v>
      </c>
      <c r="AY482" s="17" t="s">
        <v>119</v>
      </c>
      <c r="BE482" s="158">
        <f>IF(N482="základná",J482,0)</f>
        <v>0</v>
      </c>
      <c r="BF482" s="158">
        <f>IF(N482="znížená",J482,0)</f>
        <v>0</v>
      </c>
      <c r="BG482" s="158">
        <f>IF(N482="zákl. prenesená",J482,0)</f>
        <v>0</v>
      </c>
      <c r="BH482" s="158">
        <f>IF(N482="zníž. prenesená",J482,0)</f>
        <v>0</v>
      </c>
      <c r="BI482" s="158">
        <f>IF(N482="nulová",J482,0)</f>
        <v>0</v>
      </c>
      <c r="BJ482" s="17" t="s">
        <v>124</v>
      </c>
      <c r="BK482" s="158">
        <f>ROUND(I482*H482,2)</f>
        <v>0</v>
      </c>
      <c r="BL482" s="17" t="s">
        <v>118</v>
      </c>
      <c r="BM482" s="157" t="s">
        <v>1151</v>
      </c>
    </row>
    <row r="483" spans="1:65" s="12" customFormat="1">
      <c r="B483" s="159"/>
      <c r="D483" s="160" t="s">
        <v>126</v>
      </c>
      <c r="E483" s="161" t="s">
        <v>1152</v>
      </c>
      <c r="F483" s="162" t="s">
        <v>1153</v>
      </c>
      <c r="H483" s="163">
        <v>113.6</v>
      </c>
      <c r="I483" s="164"/>
      <c r="L483" s="159"/>
      <c r="M483" s="165"/>
      <c r="N483" s="166"/>
      <c r="O483" s="166"/>
      <c r="P483" s="166"/>
      <c r="Q483" s="166"/>
      <c r="R483" s="166"/>
      <c r="S483" s="166"/>
      <c r="T483" s="167"/>
      <c r="AT483" s="161" t="s">
        <v>126</v>
      </c>
      <c r="AU483" s="161" t="s">
        <v>124</v>
      </c>
      <c r="AV483" s="12" t="s">
        <v>124</v>
      </c>
      <c r="AW483" s="12" t="s">
        <v>30</v>
      </c>
      <c r="AX483" s="12" t="s">
        <v>73</v>
      </c>
      <c r="AY483" s="161" t="s">
        <v>119</v>
      </c>
    </row>
    <row r="484" spans="1:65" s="15" customFormat="1">
      <c r="B484" s="202"/>
      <c r="D484" s="160" t="s">
        <v>126</v>
      </c>
      <c r="E484" s="203" t="s">
        <v>1</v>
      </c>
      <c r="F484" s="204" t="s">
        <v>1154</v>
      </c>
      <c r="H484" s="203" t="s">
        <v>1</v>
      </c>
      <c r="I484" s="205"/>
      <c r="L484" s="202"/>
      <c r="M484" s="206"/>
      <c r="N484" s="207"/>
      <c r="O484" s="207"/>
      <c r="P484" s="207"/>
      <c r="Q484" s="207"/>
      <c r="R484" s="207"/>
      <c r="S484" s="207"/>
      <c r="T484" s="208"/>
      <c r="AT484" s="203" t="s">
        <v>126</v>
      </c>
      <c r="AU484" s="203" t="s">
        <v>124</v>
      </c>
      <c r="AV484" s="15" t="s">
        <v>81</v>
      </c>
      <c r="AW484" s="15" t="s">
        <v>30</v>
      </c>
      <c r="AX484" s="15" t="s">
        <v>73</v>
      </c>
      <c r="AY484" s="203" t="s">
        <v>119</v>
      </c>
    </row>
    <row r="485" spans="1:65" s="15" customFormat="1">
      <c r="B485" s="202"/>
      <c r="D485" s="160" t="s">
        <v>126</v>
      </c>
      <c r="E485" s="203" t="s">
        <v>1</v>
      </c>
      <c r="F485" s="204" t="s">
        <v>1155</v>
      </c>
      <c r="H485" s="203" t="s">
        <v>1</v>
      </c>
      <c r="I485" s="205"/>
      <c r="L485" s="202"/>
      <c r="M485" s="206"/>
      <c r="N485" s="207"/>
      <c r="O485" s="207"/>
      <c r="P485" s="207"/>
      <c r="Q485" s="207"/>
      <c r="R485" s="207"/>
      <c r="S485" s="207"/>
      <c r="T485" s="208"/>
      <c r="AT485" s="203" t="s">
        <v>126</v>
      </c>
      <c r="AU485" s="203" t="s">
        <v>124</v>
      </c>
      <c r="AV485" s="15" t="s">
        <v>81</v>
      </c>
      <c r="AW485" s="15" t="s">
        <v>30</v>
      </c>
      <c r="AX485" s="15" t="s">
        <v>73</v>
      </c>
      <c r="AY485" s="203" t="s">
        <v>119</v>
      </c>
    </row>
    <row r="486" spans="1:65" s="12" customFormat="1">
      <c r="B486" s="159"/>
      <c r="D486" s="160" t="s">
        <v>126</v>
      </c>
      <c r="E486" s="161" t="s">
        <v>497</v>
      </c>
      <c r="F486" s="162" t="s">
        <v>1156</v>
      </c>
      <c r="H486" s="163">
        <v>2.16</v>
      </c>
      <c r="I486" s="164"/>
      <c r="L486" s="159"/>
      <c r="M486" s="165"/>
      <c r="N486" s="166"/>
      <c r="O486" s="166"/>
      <c r="P486" s="166"/>
      <c r="Q486" s="166"/>
      <c r="R486" s="166"/>
      <c r="S486" s="166"/>
      <c r="T486" s="167"/>
      <c r="AT486" s="161" t="s">
        <v>126</v>
      </c>
      <c r="AU486" s="161" t="s">
        <v>124</v>
      </c>
      <c r="AV486" s="12" t="s">
        <v>124</v>
      </c>
      <c r="AW486" s="12" t="s">
        <v>30</v>
      </c>
      <c r="AX486" s="12" t="s">
        <v>73</v>
      </c>
      <c r="AY486" s="161" t="s">
        <v>119</v>
      </c>
    </row>
    <row r="487" spans="1:65" s="12" customFormat="1">
      <c r="B487" s="159"/>
      <c r="D487" s="160" t="s">
        <v>126</v>
      </c>
      <c r="E487" s="161" t="s">
        <v>520</v>
      </c>
      <c r="F487" s="162" t="s">
        <v>1157</v>
      </c>
      <c r="H487" s="163">
        <v>5.5</v>
      </c>
      <c r="I487" s="164"/>
      <c r="L487" s="159"/>
      <c r="M487" s="165"/>
      <c r="N487" s="166"/>
      <c r="O487" s="166"/>
      <c r="P487" s="166"/>
      <c r="Q487" s="166"/>
      <c r="R487" s="166"/>
      <c r="S487" s="166"/>
      <c r="T487" s="167"/>
      <c r="AT487" s="161" t="s">
        <v>126</v>
      </c>
      <c r="AU487" s="161" t="s">
        <v>124</v>
      </c>
      <c r="AV487" s="12" t="s">
        <v>124</v>
      </c>
      <c r="AW487" s="12" t="s">
        <v>30</v>
      </c>
      <c r="AX487" s="12" t="s">
        <v>73</v>
      </c>
      <c r="AY487" s="161" t="s">
        <v>119</v>
      </c>
    </row>
    <row r="488" spans="1:65" s="12" customFormat="1" ht="20.399999999999999">
      <c r="B488" s="159"/>
      <c r="D488" s="160" t="s">
        <v>126</v>
      </c>
      <c r="E488" s="161" t="s">
        <v>540</v>
      </c>
      <c r="F488" s="162" t="s">
        <v>1158</v>
      </c>
      <c r="H488" s="163">
        <v>0.96599999999999997</v>
      </c>
      <c r="I488" s="164"/>
      <c r="L488" s="159"/>
      <c r="M488" s="165"/>
      <c r="N488" s="166"/>
      <c r="O488" s="166"/>
      <c r="P488" s="166"/>
      <c r="Q488" s="166"/>
      <c r="R488" s="166"/>
      <c r="S488" s="166"/>
      <c r="T488" s="167"/>
      <c r="AT488" s="161" t="s">
        <v>126</v>
      </c>
      <c r="AU488" s="161" t="s">
        <v>124</v>
      </c>
      <c r="AV488" s="12" t="s">
        <v>124</v>
      </c>
      <c r="AW488" s="12" t="s">
        <v>30</v>
      </c>
      <c r="AX488" s="12" t="s">
        <v>73</v>
      </c>
      <c r="AY488" s="161" t="s">
        <v>119</v>
      </c>
    </row>
    <row r="489" spans="1:65" s="12" customFormat="1">
      <c r="B489" s="159"/>
      <c r="D489" s="160" t="s">
        <v>126</v>
      </c>
      <c r="E489" s="161" t="s">
        <v>1159</v>
      </c>
      <c r="F489" s="162" t="s">
        <v>1160</v>
      </c>
      <c r="H489" s="163">
        <v>122.226</v>
      </c>
      <c r="I489" s="164"/>
      <c r="L489" s="159"/>
      <c r="M489" s="165"/>
      <c r="N489" s="166"/>
      <c r="O489" s="166"/>
      <c r="P489" s="166"/>
      <c r="Q489" s="166"/>
      <c r="R489" s="166"/>
      <c r="S489" s="166"/>
      <c r="T489" s="167"/>
      <c r="AT489" s="161" t="s">
        <v>126</v>
      </c>
      <c r="AU489" s="161" t="s">
        <v>124</v>
      </c>
      <c r="AV489" s="12" t="s">
        <v>124</v>
      </c>
      <c r="AW489" s="12" t="s">
        <v>30</v>
      </c>
      <c r="AX489" s="12" t="s">
        <v>81</v>
      </c>
      <c r="AY489" s="161" t="s">
        <v>119</v>
      </c>
    </row>
    <row r="490" spans="1:65" s="2" customFormat="1" ht="33" customHeight="1">
      <c r="A490" s="32"/>
      <c r="B490" s="144"/>
      <c r="C490" s="145" t="s">
        <v>1161</v>
      </c>
      <c r="D490" s="145" t="s">
        <v>120</v>
      </c>
      <c r="E490" s="146" t="s">
        <v>1162</v>
      </c>
      <c r="F490" s="147" t="s">
        <v>1163</v>
      </c>
      <c r="G490" s="148" t="s">
        <v>123</v>
      </c>
      <c r="H490" s="149">
        <v>1</v>
      </c>
      <c r="I490" s="150"/>
      <c r="J490" s="151">
        <f>ROUND(I490*H490,2)</f>
        <v>0</v>
      </c>
      <c r="K490" s="152"/>
      <c r="L490" s="33"/>
      <c r="M490" s="153" t="s">
        <v>1</v>
      </c>
      <c r="N490" s="154" t="s">
        <v>39</v>
      </c>
      <c r="O490" s="61"/>
      <c r="P490" s="155">
        <f>O490*H490</f>
        <v>0</v>
      </c>
      <c r="Q490" s="155">
        <v>0</v>
      </c>
      <c r="R490" s="155">
        <f>Q490*H490</f>
        <v>0</v>
      </c>
      <c r="S490" s="155">
        <v>0</v>
      </c>
      <c r="T490" s="156">
        <f>S490*H490</f>
        <v>0</v>
      </c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R490" s="157" t="s">
        <v>118</v>
      </c>
      <c r="AT490" s="157" t="s">
        <v>120</v>
      </c>
      <c r="AU490" s="157" t="s">
        <v>124</v>
      </c>
      <c r="AY490" s="17" t="s">
        <v>119</v>
      </c>
      <c r="BE490" s="158">
        <f>IF(N490="základná",J490,0)</f>
        <v>0</v>
      </c>
      <c r="BF490" s="158">
        <f>IF(N490="znížená",J490,0)</f>
        <v>0</v>
      </c>
      <c r="BG490" s="158">
        <f>IF(N490="zákl. prenesená",J490,0)</f>
        <v>0</v>
      </c>
      <c r="BH490" s="158">
        <f>IF(N490="zníž. prenesená",J490,0)</f>
        <v>0</v>
      </c>
      <c r="BI490" s="158">
        <f>IF(N490="nulová",J490,0)</f>
        <v>0</v>
      </c>
      <c r="BJ490" s="17" t="s">
        <v>124</v>
      </c>
      <c r="BK490" s="158">
        <f>ROUND(I490*H490,2)</f>
        <v>0</v>
      </c>
      <c r="BL490" s="17" t="s">
        <v>118</v>
      </c>
      <c r="BM490" s="157" t="s">
        <v>1164</v>
      </c>
    </row>
    <row r="491" spans="1:65" s="11" customFormat="1" ht="22.95" customHeight="1">
      <c r="B491" s="133"/>
      <c r="D491" s="134" t="s">
        <v>72</v>
      </c>
      <c r="E491" s="178" t="s">
        <v>435</v>
      </c>
      <c r="F491" s="178" t="s">
        <v>436</v>
      </c>
      <c r="I491" s="136"/>
      <c r="J491" s="179">
        <f>BK491</f>
        <v>0</v>
      </c>
      <c r="L491" s="133"/>
      <c r="M491" s="138"/>
      <c r="N491" s="139"/>
      <c r="O491" s="139"/>
      <c r="P491" s="140">
        <f>P492</f>
        <v>0</v>
      </c>
      <c r="Q491" s="139"/>
      <c r="R491" s="140">
        <f>R492</f>
        <v>0</v>
      </c>
      <c r="S491" s="139"/>
      <c r="T491" s="141">
        <f>T492</f>
        <v>0</v>
      </c>
      <c r="AR491" s="134" t="s">
        <v>81</v>
      </c>
      <c r="AT491" s="142" t="s">
        <v>72</v>
      </c>
      <c r="AU491" s="142" t="s">
        <v>81</v>
      </c>
      <c r="AY491" s="134" t="s">
        <v>119</v>
      </c>
      <c r="BK491" s="143">
        <f>BK492</f>
        <v>0</v>
      </c>
    </row>
    <row r="492" spans="1:65" s="2" customFormat="1" ht="37.950000000000003" customHeight="1">
      <c r="A492" s="32"/>
      <c r="B492" s="144"/>
      <c r="C492" s="145" t="s">
        <v>1165</v>
      </c>
      <c r="D492" s="145" t="s">
        <v>120</v>
      </c>
      <c r="E492" s="146" t="s">
        <v>1166</v>
      </c>
      <c r="F492" s="147" t="s">
        <v>1167</v>
      </c>
      <c r="G492" s="148" t="s">
        <v>440</v>
      </c>
      <c r="H492" s="149">
        <v>2114.5439999999999</v>
      </c>
      <c r="I492" s="150"/>
      <c r="J492" s="151">
        <f>ROUND(I492*H492,2)</f>
        <v>0</v>
      </c>
      <c r="K492" s="152"/>
      <c r="L492" s="33"/>
      <c r="M492" s="153" t="s">
        <v>1</v>
      </c>
      <c r="N492" s="154" t="s">
        <v>39</v>
      </c>
      <c r="O492" s="61"/>
      <c r="P492" s="155">
        <f>O492*H492</f>
        <v>0</v>
      </c>
      <c r="Q492" s="155">
        <v>0</v>
      </c>
      <c r="R492" s="155">
        <f>Q492*H492</f>
        <v>0</v>
      </c>
      <c r="S492" s="155">
        <v>0</v>
      </c>
      <c r="T492" s="156">
        <f>S492*H492</f>
        <v>0</v>
      </c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R492" s="157" t="s">
        <v>118</v>
      </c>
      <c r="AT492" s="157" t="s">
        <v>120</v>
      </c>
      <c r="AU492" s="157" t="s">
        <v>124</v>
      </c>
      <c r="AY492" s="17" t="s">
        <v>119</v>
      </c>
      <c r="BE492" s="158">
        <f>IF(N492="základná",J492,0)</f>
        <v>0</v>
      </c>
      <c r="BF492" s="158">
        <f>IF(N492="znížená",J492,0)</f>
        <v>0</v>
      </c>
      <c r="BG492" s="158">
        <f>IF(N492="zákl. prenesená",J492,0)</f>
        <v>0</v>
      </c>
      <c r="BH492" s="158">
        <f>IF(N492="zníž. prenesená",J492,0)</f>
        <v>0</v>
      </c>
      <c r="BI492" s="158">
        <f>IF(N492="nulová",J492,0)</f>
        <v>0</v>
      </c>
      <c r="BJ492" s="17" t="s">
        <v>124</v>
      </c>
      <c r="BK492" s="158">
        <f>ROUND(I492*H492,2)</f>
        <v>0</v>
      </c>
      <c r="BL492" s="17" t="s">
        <v>118</v>
      </c>
      <c r="BM492" s="157" t="s">
        <v>1168</v>
      </c>
    </row>
    <row r="493" spans="1:65" s="11" customFormat="1" ht="25.95" customHeight="1">
      <c r="B493" s="133"/>
      <c r="D493" s="134" t="s">
        <v>72</v>
      </c>
      <c r="E493" s="135" t="s">
        <v>442</v>
      </c>
      <c r="F493" s="135" t="s">
        <v>443</v>
      </c>
      <c r="I493" s="136"/>
      <c r="J493" s="137">
        <f>BK493</f>
        <v>0</v>
      </c>
      <c r="L493" s="133"/>
      <c r="M493" s="138"/>
      <c r="N493" s="139"/>
      <c r="O493" s="139"/>
      <c r="P493" s="140">
        <f>P494+P553</f>
        <v>0</v>
      </c>
      <c r="Q493" s="139"/>
      <c r="R493" s="140">
        <f>R494+R553</f>
        <v>4.6566704800000007</v>
      </c>
      <c r="S493" s="139"/>
      <c r="T493" s="141">
        <f>T494+T553</f>
        <v>0</v>
      </c>
      <c r="AR493" s="134" t="s">
        <v>124</v>
      </c>
      <c r="AT493" s="142" t="s">
        <v>72</v>
      </c>
      <c r="AU493" s="142" t="s">
        <v>73</v>
      </c>
      <c r="AY493" s="134" t="s">
        <v>119</v>
      </c>
      <c r="BK493" s="143">
        <f>BK494+BK553</f>
        <v>0</v>
      </c>
    </row>
    <row r="494" spans="1:65" s="11" customFormat="1" ht="22.95" customHeight="1">
      <c r="B494" s="133"/>
      <c r="D494" s="134" t="s">
        <v>72</v>
      </c>
      <c r="E494" s="178" t="s">
        <v>444</v>
      </c>
      <c r="F494" s="178" t="s">
        <v>445</v>
      </c>
      <c r="I494" s="136"/>
      <c r="J494" s="179">
        <f>BK494</f>
        <v>0</v>
      </c>
      <c r="L494" s="133"/>
      <c r="M494" s="138"/>
      <c r="N494" s="139"/>
      <c r="O494" s="139"/>
      <c r="P494" s="140">
        <f>SUM(P495:P552)</f>
        <v>0</v>
      </c>
      <c r="Q494" s="139"/>
      <c r="R494" s="140">
        <f>SUM(R495:R552)</f>
        <v>4.2961504800000005</v>
      </c>
      <c r="S494" s="139"/>
      <c r="T494" s="141">
        <f>SUM(T495:T552)</f>
        <v>0</v>
      </c>
      <c r="AR494" s="134" t="s">
        <v>124</v>
      </c>
      <c r="AT494" s="142" t="s">
        <v>72</v>
      </c>
      <c r="AU494" s="142" t="s">
        <v>81</v>
      </c>
      <c r="AY494" s="134" t="s">
        <v>119</v>
      </c>
      <c r="BK494" s="143">
        <f>SUM(BK495:BK552)</f>
        <v>0</v>
      </c>
    </row>
    <row r="495" spans="1:65" s="2" customFormat="1" ht="24.15" customHeight="1">
      <c r="A495" s="32"/>
      <c r="B495" s="144"/>
      <c r="C495" s="145" t="s">
        <v>1169</v>
      </c>
      <c r="D495" s="145" t="s">
        <v>120</v>
      </c>
      <c r="E495" s="146" t="s">
        <v>1170</v>
      </c>
      <c r="F495" s="147" t="s">
        <v>1171</v>
      </c>
      <c r="G495" s="148" t="s">
        <v>223</v>
      </c>
      <c r="H495" s="149">
        <v>342.03</v>
      </c>
      <c r="I495" s="150"/>
      <c r="J495" s="151">
        <f>ROUND(I495*H495,2)</f>
        <v>0</v>
      </c>
      <c r="K495" s="152"/>
      <c r="L495" s="33"/>
      <c r="M495" s="153" t="s">
        <v>1</v>
      </c>
      <c r="N495" s="154" t="s">
        <v>39</v>
      </c>
      <c r="O495" s="61"/>
      <c r="P495" s="155">
        <f>O495*H495</f>
        <v>0</v>
      </c>
      <c r="Q495" s="155">
        <v>0</v>
      </c>
      <c r="R495" s="155">
        <f>Q495*H495</f>
        <v>0</v>
      </c>
      <c r="S495" s="155">
        <v>0</v>
      </c>
      <c r="T495" s="156">
        <f>S495*H495</f>
        <v>0</v>
      </c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R495" s="157" t="s">
        <v>196</v>
      </c>
      <c r="AT495" s="157" t="s">
        <v>120</v>
      </c>
      <c r="AU495" s="157" t="s">
        <v>124</v>
      </c>
      <c r="AY495" s="17" t="s">
        <v>119</v>
      </c>
      <c r="BE495" s="158">
        <f>IF(N495="základná",J495,0)</f>
        <v>0</v>
      </c>
      <c r="BF495" s="158">
        <f>IF(N495="znížená",J495,0)</f>
        <v>0</v>
      </c>
      <c r="BG495" s="158">
        <f>IF(N495="zákl. prenesená",J495,0)</f>
        <v>0</v>
      </c>
      <c r="BH495" s="158">
        <f>IF(N495="zníž. prenesená",J495,0)</f>
        <v>0</v>
      </c>
      <c r="BI495" s="158">
        <f>IF(N495="nulová",J495,0)</f>
        <v>0</v>
      </c>
      <c r="BJ495" s="17" t="s">
        <v>124</v>
      </c>
      <c r="BK495" s="158">
        <f>ROUND(I495*H495,2)</f>
        <v>0</v>
      </c>
      <c r="BL495" s="17" t="s">
        <v>196</v>
      </c>
      <c r="BM495" s="157" t="s">
        <v>1172</v>
      </c>
    </row>
    <row r="496" spans="1:65" s="12" customFormat="1">
      <c r="B496" s="159"/>
      <c r="D496" s="160" t="s">
        <v>126</v>
      </c>
      <c r="E496" s="161" t="s">
        <v>1173</v>
      </c>
      <c r="F496" s="162" t="s">
        <v>1174</v>
      </c>
      <c r="H496" s="163">
        <v>30.75</v>
      </c>
      <c r="I496" s="164"/>
      <c r="L496" s="159"/>
      <c r="M496" s="165"/>
      <c r="N496" s="166"/>
      <c r="O496" s="166"/>
      <c r="P496" s="166"/>
      <c r="Q496" s="166"/>
      <c r="R496" s="166"/>
      <c r="S496" s="166"/>
      <c r="T496" s="167"/>
      <c r="AT496" s="161" t="s">
        <v>126</v>
      </c>
      <c r="AU496" s="161" t="s">
        <v>124</v>
      </c>
      <c r="AV496" s="12" t="s">
        <v>124</v>
      </c>
      <c r="AW496" s="12" t="s">
        <v>30</v>
      </c>
      <c r="AX496" s="12" t="s">
        <v>73</v>
      </c>
      <c r="AY496" s="161" t="s">
        <v>119</v>
      </c>
    </row>
    <row r="497" spans="1:65" s="12" customFormat="1">
      <c r="B497" s="159"/>
      <c r="D497" s="160" t="s">
        <v>126</v>
      </c>
      <c r="E497" s="161" t="s">
        <v>499</v>
      </c>
      <c r="F497" s="162" t="s">
        <v>1175</v>
      </c>
      <c r="H497" s="163">
        <v>99</v>
      </c>
      <c r="I497" s="164"/>
      <c r="L497" s="159"/>
      <c r="M497" s="165"/>
      <c r="N497" s="166"/>
      <c r="O497" s="166"/>
      <c r="P497" s="166"/>
      <c r="Q497" s="166"/>
      <c r="R497" s="166"/>
      <c r="S497" s="166"/>
      <c r="T497" s="167"/>
      <c r="AT497" s="161" t="s">
        <v>126</v>
      </c>
      <c r="AU497" s="161" t="s">
        <v>124</v>
      </c>
      <c r="AV497" s="12" t="s">
        <v>124</v>
      </c>
      <c r="AW497" s="12" t="s">
        <v>30</v>
      </c>
      <c r="AX497" s="12" t="s">
        <v>73</v>
      </c>
      <c r="AY497" s="161" t="s">
        <v>119</v>
      </c>
    </row>
    <row r="498" spans="1:65" s="12" customFormat="1" ht="20.399999999999999">
      <c r="B498" s="159"/>
      <c r="D498" s="160" t="s">
        <v>126</v>
      </c>
      <c r="E498" s="161" t="s">
        <v>522</v>
      </c>
      <c r="F498" s="162" t="s">
        <v>1176</v>
      </c>
      <c r="H498" s="163">
        <v>175.56</v>
      </c>
      <c r="I498" s="164"/>
      <c r="L498" s="159"/>
      <c r="M498" s="165"/>
      <c r="N498" s="166"/>
      <c r="O498" s="166"/>
      <c r="P498" s="166"/>
      <c r="Q498" s="166"/>
      <c r="R498" s="166"/>
      <c r="S498" s="166"/>
      <c r="T498" s="167"/>
      <c r="AT498" s="161" t="s">
        <v>126</v>
      </c>
      <c r="AU498" s="161" t="s">
        <v>124</v>
      </c>
      <c r="AV498" s="12" t="s">
        <v>124</v>
      </c>
      <c r="AW498" s="12" t="s">
        <v>30</v>
      </c>
      <c r="AX498" s="12" t="s">
        <v>73</v>
      </c>
      <c r="AY498" s="161" t="s">
        <v>119</v>
      </c>
    </row>
    <row r="499" spans="1:65" s="12" customFormat="1">
      <c r="B499" s="159"/>
      <c r="D499" s="160" t="s">
        <v>126</v>
      </c>
      <c r="E499" s="161" t="s">
        <v>542</v>
      </c>
      <c r="F499" s="162" t="s">
        <v>1177</v>
      </c>
      <c r="H499" s="163">
        <v>36.72</v>
      </c>
      <c r="I499" s="164"/>
      <c r="L499" s="159"/>
      <c r="M499" s="165"/>
      <c r="N499" s="166"/>
      <c r="O499" s="166"/>
      <c r="P499" s="166"/>
      <c r="Q499" s="166"/>
      <c r="R499" s="166"/>
      <c r="S499" s="166"/>
      <c r="T499" s="167"/>
      <c r="AT499" s="161" t="s">
        <v>126</v>
      </c>
      <c r="AU499" s="161" t="s">
        <v>124</v>
      </c>
      <c r="AV499" s="12" t="s">
        <v>124</v>
      </c>
      <c r="AW499" s="12" t="s">
        <v>30</v>
      </c>
      <c r="AX499" s="12" t="s">
        <v>73</v>
      </c>
      <c r="AY499" s="161" t="s">
        <v>119</v>
      </c>
    </row>
    <row r="500" spans="1:65" s="12" customFormat="1">
      <c r="B500" s="159"/>
      <c r="D500" s="160" t="s">
        <v>126</v>
      </c>
      <c r="E500" s="161" t="s">
        <v>1178</v>
      </c>
      <c r="F500" s="162" t="s">
        <v>1179</v>
      </c>
      <c r="H500" s="163">
        <v>342.03</v>
      </c>
      <c r="I500" s="164"/>
      <c r="L500" s="159"/>
      <c r="M500" s="165"/>
      <c r="N500" s="166"/>
      <c r="O500" s="166"/>
      <c r="P500" s="166"/>
      <c r="Q500" s="166"/>
      <c r="R500" s="166"/>
      <c r="S500" s="166"/>
      <c r="T500" s="167"/>
      <c r="AT500" s="161" t="s">
        <v>126</v>
      </c>
      <c r="AU500" s="161" t="s">
        <v>124</v>
      </c>
      <c r="AV500" s="12" t="s">
        <v>124</v>
      </c>
      <c r="AW500" s="12" t="s">
        <v>30</v>
      </c>
      <c r="AX500" s="12" t="s">
        <v>81</v>
      </c>
      <c r="AY500" s="161" t="s">
        <v>119</v>
      </c>
    </row>
    <row r="501" spans="1:65" s="2" customFormat="1" ht="16.5" customHeight="1">
      <c r="A501" s="32"/>
      <c r="B501" s="144"/>
      <c r="C501" s="180" t="s">
        <v>1180</v>
      </c>
      <c r="D501" s="180" t="s">
        <v>235</v>
      </c>
      <c r="E501" s="181" t="s">
        <v>1181</v>
      </c>
      <c r="F501" s="182" t="s">
        <v>1182</v>
      </c>
      <c r="G501" s="183" t="s">
        <v>733</v>
      </c>
      <c r="H501" s="184">
        <v>0.13700000000000001</v>
      </c>
      <c r="I501" s="185"/>
      <c r="J501" s="186">
        <f>ROUND(I501*H501,2)</f>
        <v>0</v>
      </c>
      <c r="K501" s="187"/>
      <c r="L501" s="188"/>
      <c r="M501" s="189" t="s">
        <v>1</v>
      </c>
      <c r="N501" s="190" t="s">
        <v>39</v>
      </c>
      <c r="O501" s="61"/>
      <c r="P501" s="155">
        <f>O501*H501</f>
        <v>0</v>
      </c>
      <c r="Q501" s="155">
        <v>1</v>
      </c>
      <c r="R501" s="155">
        <f>Q501*H501</f>
        <v>0.13700000000000001</v>
      </c>
      <c r="S501" s="155">
        <v>0</v>
      </c>
      <c r="T501" s="156">
        <f>S501*H501</f>
        <v>0</v>
      </c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R501" s="157" t="s">
        <v>160</v>
      </c>
      <c r="AT501" s="157" t="s">
        <v>235</v>
      </c>
      <c r="AU501" s="157" t="s">
        <v>124</v>
      </c>
      <c r="AY501" s="17" t="s">
        <v>119</v>
      </c>
      <c r="BE501" s="158">
        <f>IF(N501="základná",J501,0)</f>
        <v>0</v>
      </c>
      <c r="BF501" s="158">
        <f>IF(N501="znížená",J501,0)</f>
        <v>0</v>
      </c>
      <c r="BG501" s="158">
        <f>IF(N501="zákl. prenesená",J501,0)</f>
        <v>0</v>
      </c>
      <c r="BH501" s="158">
        <f>IF(N501="zníž. prenesená",J501,0)</f>
        <v>0</v>
      </c>
      <c r="BI501" s="158">
        <f>IF(N501="nulová",J501,0)</f>
        <v>0</v>
      </c>
      <c r="BJ501" s="17" t="s">
        <v>124</v>
      </c>
      <c r="BK501" s="158">
        <f>ROUND(I501*H501,2)</f>
        <v>0</v>
      </c>
      <c r="BL501" s="17" t="s">
        <v>118</v>
      </c>
      <c r="BM501" s="157" t="s">
        <v>1183</v>
      </c>
    </row>
    <row r="502" spans="1:65" s="12" customFormat="1">
      <c r="B502" s="159"/>
      <c r="D502" s="160" t="s">
        <v>126</v>
      </c>
      <c r="E502" s="161" t="s">
        <v>1184</v>
      </c>
      <c r="F502" s="162" t="s">
        <v>1185</v>
      </c>
      <c r="H502" s="163">
        <v>0.13700000000000001</v>
      </c>
      <c r="I502" s="164"/>
      <c r="L502" s="159"/>
      <c r="M502" s="165"/>
      <c r="N502" s="166"/>
      <c r="O502" s="166"/>
      <c r="P502" s="166"/>
      <c r="Q502" s="166"/>
      <c r="R502" s="166"/>
      <c r="S502" s="166"/>
      <c r="T502" s="167"/>
      <c r="AT502" s="161" t="s">
        <v>126</v>
      </c>
      <c r="AU502" s="161" t="s">
        <v>124</v>
      </c>
      <c r="AV502" s="12" t="s">
        <v>124</v>
      </c>
      <c r="AW502" s="12" t="s">
        <v>30</v>
      </c>
      <c r="AX502" s="12" t="s">
        <v>73</v>
      </c>
      <c r="AY502" s="161" t="s">
        <v>119</v>
      </c>
    </row>
    <row r="503" spans="1:65" s="12" customFormat="1">
      <c r="B503" s="159"/>
      <c r="D503" s="160" t="s">
        <v>126</v>
      </c>
      <c r="E503" s="161" t="s">
        <v>1186</v>
      </c>
      <c r="F503" s="162" t="s">
        <v>1187</v>
      </c>
      <c r="H503" s="163">
        <v>0.13700000000000001</v>
      </c>
      <c r="I503" s="164"/>
      <c r="L503" s="159"/>
      <c r="M503" s="165"/>
      <c r="N503" s="166"/>
      <c r="O503" s="166"/>
      <c r="P503" s="166"/>
      <c r="Q503" s="166"/>
      <c r="R503" s="166"/>
      <c r="S503" s="166"/>
      <c r="T503" s="167"/>
      <c r="AT503" s="161" t="s">
        <v>126</v>
      </c>
      <c r="AU503" s="161" t="s">
        <v>124</v>
      </c>
      <c r="AV503" s="12" t="s">
        <v>124</v>
      </c>
      <c r="AW503" s="12" t="s">
        <v>30</v>
      </c>
      <c r="AX503" s="12" t="s">
        <v>81</v>
      </c>
      <c r="AY503" s="161" t="s">
        <v>119</v>
      </c>
    </row>
    <row r="504" spans="1:65" s="2" customFormat="1" ht="24.15" customHeight="1">
      <c r="A504" s="32"/>
      <c r="B504" s="144"/>
      <c r="C504" s="145" t="s">
        <v>1188</v>
      </c>
      <c r="D504" s="145" t="s">
        <v>120</v>
      </c>
      <c r="E504" s="146" t="s">
        <v>1189</v>
      </c>
      <c r="F504" s="147" t="s">
        <v>1190</v>
      </c>
      <c r="G504" s="148" t="s">
        <v>223</v>
      </c>
      <c r="H504" s="149">
        <v>552.80999999999995</v>
      </c>
      <c r="I504" s="150"/>
      <c r="J504" s="151">
        <f>ROUND(I504*H504,2)</f>
        <v>0</v>
      </c>
      <c r="K504" s="152"/>
      <c r="L504" s="33"/>
      <c r="M504" s="153" t="s">
        <v>1</v>
      </c>
      <c r="N504" s="154" t="s">
        <v>39</v>
      </c>
      <c r="O504" s="61"/>
      <c r="P504" s="155">
        <f>O504*H504</f>
        <v>0</v>
      </c>
      <c r="Q504" s="155">
        <v>0</v>
      </c>
      <c r="R504" s="155">
        <f>Q504*H504</f>
        <v>0</v>
      </c>
      <c r="S504" s="155">
        <v>0</v>
      </c>
      <c r="T504" s="156">
        <f>S504*H504</f>
        <v>0</v>
      </c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R504" s="157" t="s">
        <v>196</v>
      </c>
      <c r="AT504" s="157" t="s">
        <v>120</v>
      </c>
      <c r="AU504" s="157" t="s">
        <v>124</v>
      </c>
      <c r="AY504" s="17" t="s">
        <v>119</v>
      </c>
      <c r="BE504" s="158">
        <f>IF(N504="základná",J504,0)</f>
        <v>0</v>
      </c>
      <c r="BF504" s="158">
        <f>IF(N504="znížená",J504,0)</f>
        <v>0</v>
      </c>
      <c r="BG504" s="158">
        <f>IF(N504="zákl. prenesená",J504,0)</f>
        <v>0</v>
      </c>
      <c r="BH504" s="158">
        <f>IF(N504="zníž. prenesená",J504,0)</f>
        <v>0</v>
      </c>
      <c r="BI504" s="158">
        <f>IF(N504="nulová",J504,0)</f>
        <v>0</v>
      </c>
      <c r="BJ504" s="17" t="s">
        <v>124</v>
      </c>
      <c r="BK504" s="158">
        <f>ROUND(I504*H504,2)</f>
        <v>0</v>
      </c>
      <c r="BL504" s="17" t="s">
        <v>196</v>
      </c>
      <c r="BM504" s="157" t="s">
        <v>1191</v>
      </c>
    </row>
    <row r="505" spans="1:65" s="12" customFormat="1">
      <c r="B505" s="159"/>
      <c r="D505" s="160" t="s">
        <v>126</v>
      </c>
      <c r="E505" s="161" t="s">
        <v>460</v>
      </c>
      <c r="F505" s="162" t="s">
        <v>1192</v>
      </c>
      <c r="H505" s="163">
        <v>18.45</v>
      </c>
      <c r="I505" s="164"/>
      <c r="L505" s="159"/>
      <c r="M505" s="165"/>
      <c r="N505" s="166"/>
      <c r="O505" s="166"/>
      <c r="P505" s="166"/>
      <c r="Q505" s="166"/>
      <c r="R505" s="166"/>
      <c r="S505" s="166"/>
      <c r="T505" s="167"/>
      <c r="AT505" s="161" t="s">
        <v>126</v>
      </c>
      <c r="AU505" s="161" t="s">
        <v>124</v>
      </c>
      <c r="AV505" s="12" t="s">
        <v>124</v>
      </c>
      <c r="AW505" s="12" t="s">
        <v>30</v>
      </c>
      <c r="AX505" s="12" t="s">
        <v>73</v>
      </c>
      <c r="AY505" s="161" t="s">
        <v>119</v>
      </c>
    </row>
    <row r="506" spans="1:65" s="12" customFormat="1">
      <c r="B506" s="159"/>
      <c r="D506" s="160" t="s">
        <v>126</v>
      </c>
      <c r="E506" s="161" t="s">
        <v>500</v>
      </c>
      <c r="F506" s="162" t="s">
        <v>1193</v>
      </c>
      <c r="H506" s="163">
        <v>45</v>
      </c>
      <c r="I506" s="164"/>
      <c r="L506" s="159"/>
      <c r="M506" s="165"/>
      <c r="N506" s="166"/>
      <c r="O506" s="166"/>
      <c r="P506" s="166"/>
      <c r="Q506" s="166"/>
      <c r="R506" s="166"/>
      <c r="S506" s="166"/>
      <c r="T506" s="167"/>
      <c r="AT506" s="161" t="s">
        <v>126</v>
      </c>
      <c r="AU506" s="161" t="s">
        <v>124</v>
      </c>
      <c r="AV506" s="12" t="s">
        <v>124</v>
      </c>
      <c r="AW506" s="12" t="s">
        <v>30</v>
      </c>
      <c r="AX506" s="12" t="s">
        <v>73</v>
      </c>
      <c r="AY506" s="161" t="s">
        <v>119</v>
      </c>
    </row>
    <row r="507" spans="1:65" s="12" customFormat="1" ht="20.399999999999999">
      <c r="B507" s="159"/>
      <c r="D507" s="160" t="s">
        <v>126</v>
      </c>
      <c r="E507" s="161" t="s">
        <v>524</v>
      </c>
      <c r="F507" s="162" t="s">
        <v>1194</v>
      </c>
      <c r="H507" s="163">
        <v>132.5</v>
      </c>
      <c r="I507" s="164"/>
      <c r="L507" s="159"/>
      <c r="M507" s="165"/>
      <c r="N507" s="166"/>
      <c r="O507" s="166"/>
      <c r="P507" s="166"/>
      <c r="Q507" s="166"/>
      <c r="R507" s="166"/>
      <c r="S507" s="166"/>
      <c r="T507" s="167"/>
      <c r="AT507" s="161" t="s">
        <v>126</v>
      </c>
      <c r="AU507" s="161" t="s">
        <v>124</v>
      </c>
      <c r="AV507" s="12" t="s">
        <v>124</v>
      </c>
      <c r="AW507" s="12" t="s">
        <v>30</v>
      </c>
      <c r="AX507" s="12" t="s">
        <v>73</v>
      </c>
      <c r="AY507" s="161" t="s">
        <v>119</v>
      </c>
    </row>
    <row r="508" spans="1:65" s="12" customFormat="1" ht="20.399999999999999">
      <c r="B508" s="159"/>
      <c r="D508" s="160" t="s">
        <v>126</v>
      </c>
      <c r="E508" s="161" t="s">
        <v>544</v>
      </c>
      <c r="F508" s="162" t="s">
        <v>1195</v>
      </c>
      <c r="H508" s="163">
        <v>68.08</v>
      </c>
      <c r="I508" s="164"/>
      <c r="L508" s="159"/>
      <c r="M508" s="165"/>
      <c r="N508" s="166"/>
      <c r="O508" s="166"/>
      <c r="P508" s="166"/>
      <c r="Q508" s="166"/>
      <c r="R508" s="166"/>
      <c r="S508" s="166"/>
      <c r="T508" s="167"/>
      <c r="AT508" s="161" t="s">
        <v>126</v>
      </c>
      <c r="AU508" s="161" t="s">
        <v>124</v>
      </c>
      <c r="AV508" s="12" t="s">
        <v>124</v>
      </c>
      <c r="AW508" s="12" t="s">
        <v>30</v>
      </c>
      <c r="AX508" s="12" t="s">
        <v>73</v>
      </c>
      <c r="AY508" s="161" t="s">
        <v>119</v>
      </c>
    </row>
    <row r="509" spans="1:65" s="12" customFormat="1" ht="20.399999999999999">
      <c r="B509" s="159"/>
      <c r="D509" s="160" t="s">
        <v>126</v>
      </c>
      <c r="E509" s="161" t="s">
        <v>550</v>
      </c>
      <c r="F509" s="162" t="s">
        <v>1196</v>
      </c>
      <c r="H509" s="163">
        <v>179.5</v>
      </c>
      <c r="I509" s="164"/>
      <c r="L509" s="159"/>
      <c r="M509" s="165"/>
      <c r="N509" s="166"/>
      <c r="O509" s="166"/>
      <c r="P509" s="166"/>
      <c r="Q509" s="166"/>
      <c r="R509" s="166"/>
      <c r="S509" s="166"/>
      <c r="T509" s="167"/>
      <c r="AT509" s="161" t="s">
        <v>126</v>
      </c>
      <c r="AU509" s="161" t="s">
        <v>124</v>
      </c>
      <c r="AV509" s="12" t="s">
        <v>124</v>
      </c>
      <c r="AW509" s="12" t="s">
        <v>30</v>
      </c>
      <c r="AX509" s="12" t="s">
        <v>73</v>
      </c>
      <c r="AY509" s="161" t="s">
        <v>119</v>
      </c>
    </row>
    <row r="510" spans="1:65" s="12" customFormat="1">
      <c r="B510" s="159"/>
      <c r="D510" s="160" t="s">
        <v>126</v>
      </c>
      <c r="E510" s="161" t="s">
        <v>556</v>
      </c>
      <c r="F510" s="162" t="s">
        <v>1197</v>
      </c>
      <c r="H510" s="163">
        <v>94.28</v>
      </c>
      <c r="I510" s="164"/>
      <c r="L510" s="159"/>
      <c r="M510" s="165"/>
      <c r="N510" s="166"/>
      <c r="O510" s="166"/>
      <c r="P510" s="166"/>
      <c r="Q510" s="166"/>
      <c r="R510" s="166"/>
      <c r="S510" s="166"/>
      <c r="T510" s="167"/>
      <c r="AT510" s="161" t="s">
        <v>126</v>
      </c>
      <c r="AU510" s="161" t="s">
        <v>124</v>
      </c>
      <c r="AV510" s="12" t="s">
        <v>124</v>
      </c>
      <c r="AW510" s="12" t="s">
        <v>30</v>
      </c>
      <c r="AX510" s="12" t="s">
        <v>73</v>
      </c>
      <c r="AY510" s="161" t="s">
        <v>119</v>
      </c>
    </row>
    <row r="511" spans="1:65" s="12" customFormat="1">
      <c r="B511" s="159"/>
      <c r="D511" s="160" t="s">
        <v>126</v>
      </c>
      <c r="E511" s="161" t="s">
        <v>558</v>
      </c>
      <c r="F511" s="162" t="s">
        <v>1198</v>
      </c>
      <c r="H511" s="163">
        <v>15</v>
      </c>
      <c r="I511" s="164"/>
      <c r="L511" s="159"/>
      <c r="M511" s="165"/>
      <c r="N511" s="166"/>
      <c r="O511" s="166"/>
      <c r="P511" s="166"/>
      <c r="Q511" s="166"/>
      <c r="R511" s="166"/>
      <c r="S511" s="166"/>
      <c r="T511" s="167"/>
      <c r="AT511" s="161" t="s">
        <v>126</v>
      </c>
      <c r="AU511" s="161" t="s">
        <v>124</v>
      </c>
      <c r="AV511" s="12" t="s">
        <v>124</v>
      </c>
      <c r="AW511" s="12" t="s">
        <v>30</v>
      </c>
      <c r="AX511" s="12" t="s">
        <v>73</v>
      </c>
      <c r="AY511" s="161" t="s">
        <v>119</v>
      </c>
    </row>
    <row r="512" spans="1:65" s="12" customFormat="1">
      <c r="B512" s="159"/>
      <c r="D512" s="160" t="s">
        <v>126</v>
      </c>
      <c r="E512" s="161" t="s">
        <v>1199</v>
      </c>
      <c r="F512" s="162" t="s">
        <v>1200</v>
      </c>
      <c r="H512" s="163">
        <v>552.80999999999995</v>
      </c>
      <c r="I512" s="164"/>
      <c r="L512" s="159"/>
      <c r="M512" s="165"/>
      <c r="N512" s="166"/>
      <c r="O512" s="166"/>
      <c r="P512" s="166"/>
      <c r="Q512" s="166"/>
      <c r="R512" s="166"/>
      <c r="S512" s="166"/>
      <c r="T512" s="167"/>
      <c r="AT512" s="161" t="s">
        <v>126</v>
      </c>
      <c r="AU512" s="161" t="s">
        <v>124</v>
      </c>
      <c r="AV512" s="12" t="s">
        <v>124</v>
      </c>
      <c r="AW512" s="12" t="s">
        <v>30</v>
      </c>
      <c r="AX512" s="12" t="s">
        <v>81</v>
      </c>
      <c r="AY512" s="161" t="s">
        <v>119</v>
      </c>
    </row>
    <row r="513" spans="1:65" s="2" customFormat="1" ht="16.5" customHeight="1">
      <c r="A513" s="32"/>
      <c r="B513" s="144"/>
      <c r="C513" s="180" t="s">
        <v>1201</v>
      </c>
      <c r="D513" s="180" t="s">
        <v>235</v>
      </c>
      <c r="E513" s="181" t="s">
        <v>1202</v>
      </c>
      <c r="F513" s="182" t="s">
        <v>1182</v>
      </c>
      <c r="G513" s="183" t="s">
        <v>733</v>
      </c>
      <c r="H513" s="184">
        <v>0.221</v>
      </c>
      <c r="I513" s="185"/>
      <c r="J513" s="186">
        <f>ROUND(I513*H513,2)</f>
        <v>0</v>
      </c>
      <c r="K513" s="187"/>
      <c r="L513" s="188"/>
      <c r="M513" s="189" t="s">
        <v>1</v>
      </c>
      <c r="N513" s="190" t="s">
        <v>39</v>
      </c>
      <c r="O513" s="61"/>
      <c r="P513" s="155">
        <f>O513*H513</f>
        <v>0</v>
      </c>
      <c r="Q513" s="155">
        <v>1</v>
      </c>
      <c r="R513" s="155">
        <f>Q513*H513</f>
        <v>0.221</v>
      </c>
      <c r="S513" s="155">
        <v>0</v>
      </c>
      <c r="T513" s="156">
        <f>S513*H513</f>
        <v>0</v>
      </c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R513" s="157" t="s">
        <v>160</v>
      </c>
      <c r="AT513" s="157" t="s">
        <v>235</v>
      </c>
      <c r="AU513" s="157" t="s">
        <v>124</v>
      </c>
      <c r="AY513" s="17" t="s">
        <v>119</v>
      </c>
      <c r="BE513" s="158">
        <f>IF(N513="základná",J513,0)</f>
        <v>0</v>
      </c>
      <c r="BF513" s="158">
        <f>IF(N513="znížená",J513,0)</f>
        <v>0</v>
      </c>
      <c r="BG513" s="158">
        <f>IF(N513="zákl. prenesená",J513,0)</f>
        <v>0</v>
      </c>
      <c r="BH513" s="158">
        <f>IF(N513="zníž. prenesená",J513,0)</f>
        <v>0</v>
      </c>
      <c r="BI513" s="158">
        <f>IF(N513="nulová",J513,0)</f>
        <v>0</v>
      </c>
      <c r="BJ513" s="17" t="s">
        <v>124</v>
      </c>
      <c r="BK513" s="158">
        <f>ROUND(I513*H513,2)</f>
        <v>0</v>
      </c>
      <c r="BL513" s="17" t="s">
        <v>118</v>
      </c>
      <c r="BM513" s="157" t="s">
        <v>1203</v>
      </c>
    </row>
    <row r="514" spans="1:65" s="12" customFormat="1">
      <c r="B514" s="159"/>
      <c r="D514" s="160" t="s">
        <v>126</v>
      </c>
      <c r="E514" s="161" t="s">
        <v>1204</v>
      </c>
      <c r="F514" s="162" t="s">
        <v>1205</v>
      </c>
      <c r="H514" s="163">
        <v>0.221</v>
      </c>
      <c r="I514" s="164"/>
      <c r="L514" s="159"/>
      <c r="M514" s="165"/>
      <c r="N514" s="166"/>
      <c r="O514" s="166"/>
      <c r="P514" s="166"/>
      <c r="Q514" s="166"/>
      <c r="R514" s="166"/>
      <c r="S514" s="166"/>
      <c r="T514" s="167"/>
      <c r="AT514" s="161" t="s">
        <v>126</v>
      </c>
      <c r="AU514" s="161" t="s">
        <v>124</v>
      </c>
      <c r="AV514" s="12" t="s">
        <v>124</v>
      </c>
      <c r="AW514" s="12" t="s">
        <v>30</v>
      </c>
      <c r="AX514" s="12" t="s">
        <v>73</v>
      </c>
      <c r="AY514" s="161" t="s">
        <v>119</v>
      </c>
    </row>
    <row r="515" spans="1:65" s="12" customFormat="1">
      <c r="B515" s="159"/>
      <c r="D515" s="160" t="s">
        <v>126</v>
      </c>
      <c r="E515" s="161" t="s">
        <v>1206</v>
      </c>
      <c r="F515" s="162" t="s">
        <v>1207</v>
      </c>
      <c r="H515" s="163">
        <v>0.221</v>
      </c>
      <c r="I515" s="164"/>
      <c r="L515" s="159"/>
      <c r="M515" s="165"/>
      <c r="N515" s="166"/>
      <c r="O515" s="166"/>
      <c r="P515" s="166"/>
      <c r="Q515" s="166"/>
      <c r="R515" s="166"/>
      <c r="S515" s="166"/>
      <c r="T515" s="167"/>
      <c r="AT515" s="161" t="s">
        <v>126</v>
      </c>
      <c r="AU515" s="161" t="s">
        <v>124</v>
      </c>
      <c r="AV515" s="12" t="s">
        <v>124</v>
      </c>
      <c r="AW515" s="12" t="s">
        <v>30</v>
      </c>
      <c r="AX515" s="12" t="s">
        <v>81</v>
      </c>
      <c r="AY515" s="161" t="s">
        <v>119</v>
      </c>
    </row>
    <row r="516" spans="1:65" s="2" customFormat="1" ht="24.15" customHeight="1">
      <c r="A516" s="32"/>
      <c r="B516" s="144"/>
      <c r="C516" s="145" t="s">
        <v>435</v>
      </c>
      <c r="D516" s="145" t="s">
        <v>120</v>
      </c>
      <c r="E516" s="146" t="s">
        <v>1208</v>
      </c>
      <c r="F516" s="147" t="s">
        <v>1209</v>
      </c>
      <c r="G516" s="148" t="s">
        <v>223</v>
      </c>
      <c r="H516" s="149">
        <v>684.06</v>
      </c>
      <c r="I516" s="150"/>
      <c r="J516" s="151">
        <f>ROUND(I516*H516,2)</f>
        <v>0</v>
      </c>
      <c r="K516" s="152"/>
      <c r="L516" s="33"/>
      <c r="M516" s="153" t="s">
        <v>1</v>
      </c>
      <c r="N516" s="154" t="s">
        <v>39</v>
      </c>
      <c r="O516" s="61"/>
      <c r="P516" s="155">
        <f>O516*H516</f>
        <v>0</v>
      </c>
      <c r="Q516" s="155">
        <v>2.3000000000000001E-4</v>
      </c>
      <c r="R516" s="155">
        <f>Q516*H516</f>
        <v>0.1573338</v>
      </c>
      <c r="S516" s="155">
        <v>0</v>
      </c>
      <c r="T516" s="156">
        <f>S516*H516</f>
        <v>0</v>
      </c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R516" s="157" t="s">
        <v>196</v>
      </c>
      <c r="AT516" s="157" t="s">
        <v>120</v>
      </c>
      <c r="AU516" s="157" t="s">
        <v>124</v>
      </c>
      <c r="AY516" s="17" t="s">
        <v>119</v>
      </c>
      <c r="BE516" s="158">
        <f>IF(N516="základná",J516,0)</f>
        <v>0</v>
      </c>
      <c r="BF516" s="158">
        <f>IF(N516="znížená",J516,0)</f>
        <v>0</v>
      </c>
      <c r="BG516" s="158">
        <f>IF(N516="zákl. prenesená",J516,0)</f>
        <v>0</v>
      </c>
      <c r="BH516" s="158">
        <f>IF(N516="zníž. prenesená",J516,0)</f>
        <v>0</v>
      </c>
      <c r="BI516" s="158">
        <f>IF(N516="nulová",J516,0)</f>
        <v>0</v>
      </c>
      <c r="BJ516" s="17" t="s">
        <v>124</v>
      </c>
      <c r="BK516" s="158">
        <f>ROUND(I516*H516,2)</f>
        <v>0</v>
      </c>
      <c r="BL516" s="17" t="s">
        <v>196</v>
      </c>
      <c r="BM516" s="157" t="s">
        <v>1210</v>
      </c>
    </row>
    <row r="517" spans="1:65" s="12" customFormat="1">
      <c r="B517" s="159"/>
      <c r="D517" s="160" t="s">
        <v>126</v>
      </c>
      <c r="E517" s="161" t="s">
        <v>1211</v>
      </c>
      <c r="F517" s="162" t="s">
        <v>1212</v>
      </c>
      <c r="H517" s="163">
        <v>684.06</v>
      </c>
      <c r="I517" s="164"/>
      <c r="L517" s="159"/>
      <c r="M517" s="165"/>
      <c r="N517" s="166"/>
      <c r="O517" s="166"/>
      <c r="P517" s="166"/>
      <c r="Q517" s="166"/>
      <c r="R517" s="166"/>
      <c r="S517" s="166"/>
      <c r="T517" s="167"/>
      <c r="AT517" s="161" t="s">
        <v>126</v>
      </c>
      <c r="AU517" s="161" t="s">
        <v>124</v>
      </c>
      <c r="AV517" s="12" t="s">
        <v>124</v>
      </c>
      <c r="AW517" s="12" t="s">
        <v>30</v>
      </c>
      <c r="AX517" s="12" t="s">
        <v>73</v>
      </c>
      <c r="AY517" s="161" t="s">
        <v>119</v>
      </c>
    </row>
    <row r="518" spans="1:65" s="12" customFormat="1">
      <c r="B518" s="159"/>
      <c r="D518" s="160" t="s">
        <v>126</v>
      </c>
      <c r="E518" s="161" t="s">
        <v>1213</v>
      </c>
      <c r="F518" s="162" t="s">
        <v>1214</v>
      </c>
      <c r="H518" s="163">
        <v>684.06</v>
      </c>
      <c r="I518" s="164"/>
      <c r="L518" s="159"/>
      <c r="M518" s="165"/>
      <c r="N518" s="166"/>
      <c r="O518" s="166"/>
      <c r="P518" s="166"/>
      <c r="Q518" s="166"/>
      <c r="R518" s="166"/>
      <c r="S518" s="166"/>
      <c r="T518" s="167"/>
      <c r="AT518" s="161" t="s">
        <v>126</v>
      </c>
      <c r="AU518" s="161" t="s">
        <v>124</v>
      </c>
      <c r="AV518" s="12" t="s">
        <v>124</v>
      </c>
      <c r="AW518" s="12" t="s">
        <v>30</v>
      </c>
      <c r="AX518" s="12" t="s">
        <v>81</v>
      </c>
      <c r="AY518" s="161" t="s">
        <v>119</v>
      </c>
    </row>
    <row r="519" spans="1:65" s="2" customFormat="1" ht="16.5" customHeight="1">
      <c r="A519" s="32"/>
      <c r="B519" s="144"/>
      <c r="C519" s="180" t="s">
        <v>1215</v>
      </c>
      <c r="D519" s="180" t="s">
        <v>235</v>
      </c>
      <c r="E519" s="181" t="s">
        <v>1216</v>
      </c>
      <c r="F519" s="182" t="s">
        <v>1217</v>
      </c>
      <c r="G519" s="183" t="s">
        <v>733</v>
      </c>
      <c r="H519" s="184">
        <v>0.68400000000000005</v>
      </c>
      <c r="I519" s="185"/>
      <c r="J519" s="186">
        <f>ROUND(I519*H519,2)</f>
        <v>0</v>
      </c>
      <c r="K519" s="187"/>
      <c r="L519" s="188"/>
      <c r="M519" s="189" t="s">
        <v>1</v>
      </c>
      <c r="N519" s="190" t="s">
        <v>39</v>
      </c>
      <c r="O519" s="61"/>
      <c r="P519" s="155">
        <f>O519*H519</f>
        <v>0</v>
      </c>
      <c r="Q519" s="155">
        <v>1</v>
      </c>
      <c r="R519" s="155">
        <f>Q519*H519</f>
        <v>0.68400000000000005</v>
      </c>
      <c r="S519" s="155">
        <v>0</v>
      </c>
      <c r="T519" s="156">
        <f>S519*H519</f>
        <v>0</v>
      </c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R519" s="157" t="s">
        <v>160</v>
      </c>
      <c r="AT519" s="157" t="s">
        <v>235</v>
      </c>
      <c r="AU519" s="157" t="s">
        <v>124</v>
      </c>
      <c r="AY519" s="17" t="s">
        <v>119</v>
      </c>
      <c r="BE519" s="158">
        <f>IF(N519="základná",J519,0)</f>
        <v>0</v>
      </c>
      <c r="BF519" s="158">
        <f>IF(N519="znížená",J519,0)</f>
        <v>0</v>
      </c>
      <c r="BG519" s="158">
        <f>IF(N519="zákl. prenesená",J519,0)</f>
        <v>0</v>
      </c>
      <c r="BH519" s="158">
        <f>IF(N519="zníž. prenesená",J519,0)</f>
        <v>0</v>
      </c>
      <c r="BI519" s="158">
        <f>IF(N519="nulová",J519,0)</f>
        <v>0</v>
      </c>
      <c r="BJ519" s="17" t="s">
        <v>124</v>
      </c>
      <c r="BK519" s="158">
        <f>ROUND(I519*H519,2)</f>
        <v>0</v>
      </c>
      <c r="BL519" s="17" t="s">
        <v>118</v>
      </c>
      <c r="BM519" s="157" t="s">
        <v>1218</v>
      </c>
    </row>
    <row r="520" spans="1:65" s="12" customFormat="1">
      <c r="B520" s="159"/>
      <c r="D520" s="160" t="s">
        <v>126</v>
      </c>
      <c r="E520" s="161" t="s">
        <v>1219</v>
      </c>
      <c r="F520" s="162" t="s">
        <v>1220</v>
      </c>
      <c r="H520" s="163">
        <v>0.68400000000000005</v>
      </c>
      <c r="I520" s="164"/>
      <c r="L520" s="159"/>
      <c r="M520" s="165"/>
      <c r="N520" s="166"/>
      <c r="O520" s="166"/>
      <c r="P520" s="166"/>
      <c r="Q520" s="166"/>
      <c r="R520" s="166"/>
      <c r="S520" s="166"/>
      <c r="T520" s="167"/>
      <c r="AT520" s="161" t="s">
        <v>126</v>
      </c>
      <c r="AU520" s="161" t="s">
        <v>124</v>
      </c>
      <c r="AV520" s="12" t="s">
        <v>124</v>
      </c>
      <c r="AW520" s="12" t="s">
        <v>30</v>
      </c>
      <c r="AX520" s="12" t="s">
        <v>73</v>
      </c>
      <c r="AY520" s="161" t="s">
        <v>119</v>
      </c>
    </row>
    <row r="521" spans="1:65" s="12" customFormat="1">
      <c r="B521" s="159"/>
      <c r="D521" s="160" t="s">
        <v>126</v>
      </c>
      <c r="E521" s="161" t="s">
        <v>1221</v>
      </c>
      <c r="F521" s="162" t="s">
        <v>1222</v>
      </c>
      <c r="H521" s="163">
        <v>0.68400000000000005</v>
      </c>
      <c r="I521" s="164"/>
      <c r="L521" s="159"/>
      <c r="M521" s="165"/>
      <c r="N521" s="166"/>
      <c r="O521" s="166"/>
      <c r="P521" s="166"/>
      <c r="Q521" s="166"/>
      <c r="R521" s="166"/>
      <c r="S521" s="166"/>
      <c r="T521" s="167"/>
      <c r="AT521" s="161" t="s">
        <v>126</v>
      </c>
      <c r="AU521" s="161" t="s">
        <v>124</v>
      </c>
      <c r="AV521" s="12" t="s">
        <v>124</v>
      </c>
      <c r="AW521" s="12" t="s">
        <v>30</v>
      </c>
      <c r="AX521" s="12" t="s">
        <v>81</v>
      </c>
      <c r="AY521" s="161" t="s">
        <v>119</v>
      </c>
    </row>
    <row r="522" spans="1:65" s="2" customFormat="1" ht="24.15" customHeight="1">
      <c r="A522" s="32"/>
      <c r="B522" s="144"/>
      <c r="C522" s="145" t="s">
        <v>1223</v>
      </c>
      <c r="D522" s="145" t="s">
        <v>120</v>
      </c>
      <c r="E522" s="146" t="s">
        <v>1224</v>
      </c>
      <c r="F522" s="147" t="s">
        <v>1225</v>
      </c>
      <c r="G522" s="148" t="s">
        <v>223</v>
      </c>
      <c r="H522" s="149">
        <v>1105.6199999999999</v>
      </c>
      <c r="I522" s="150"/>
      <c r="J522" s="151">
        <f>ROUND(I522*H522,2)</f>
        <v>0</v>
      </c>
      <c r="K522" s="152"/>
      <c r="L522" s="33"/>
      <c r="M522" s="153" t="s">
        <v>1</v>
      </c>
      <c r="N522" s="154" t="s">
        <v>39</v>
      </c>
      <c r="O522" s="61"/>
      <c r="P522" s="155">
        <f>O522*H522</f>
        <v>0</v>
      </c>
      <c r="Q522" s="155">
        <v>2.5999999999999998E-4</v>
      </c>
      <c r="R522" s="155">
        <f>Q522*H522</f>
        <v>0.28746119999999997</v>
      </c>
      <c r="S522" s="155">
        <v>0</v>
      </c>
      <c r="T522" s="156">
        <f>S522*H522</f>
        <v>0</v>
      </c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R522" s="157" t="s">
        <v>118</v>
      </c>
      <c r="AT522" s="157" t="s">
        <v>120</v>
      </c>
      <c r="AU522" s="157" t="s">
        <v>124</v>
      </c>
      <c r="AY522" s="17" t="s">
        <v>119</v>
      </c>
      <c r="BE522" s="158">
        <f>IF(N522="základná",J522,0)</f>
        <v>0</v>
      </c>
      <c r="BF522" s="158">
        <f>IF(N522="znížená",J522,0)</f>
        <v>0</v>
      </c>
      <c r="BG522" s="158">
        <f>IF(N522="zákl. prenesená",J522,0)</f>
        <v>0</v>
      </c>
      <c r="BH522" s="158">
        <f>IF(N522="zníž. prenesená",J522,0)</f>
        <v>0</v>
      </c>
      <c r="BI522" s="158">
        <f>IF(N522="nulová",J522,0)</f>
        <v>0</v>
      </c>
      <c r="BJ522" s="17" t="s">
        <v>124</v>
      </c>
      <c r="BK522" s="158">
        <f>ROUND(I522*H522,2)</f>
        <v>0</v>
      </c>
      <c r="BL522" s="17" t="s">
        <v>118</v>
      </c>
      <c r="BM522" s="157" t="s">
        <v>1226</v>
      </c>
    </row>
    <row r="523" spans="1:65" s="12" customFormat="1">
      <c r="B523" s="159"/>
      <c r="D523" s="160" t="s">
        <v>126</v>
      </c>
      <c r="E523" s="161" t="s">
        <v>1227</v>
      </c>
      <c r="F523" s="162" t="s">
        <v>1228</v>
      </c>
      <c r="H523" s="163">
        <v>1105.6199999999999</v>
      </c>
      <c r="I523" s="164"/>
      <c r="L523" s="159"/>
      <c r="M523" s="165"/>
      <c r="N523" s="166"/>
      <c r="O523" s="166"/>
      <c r="P523" s="166"/>
      <c r="Q523" s="166"/>
      <c r="R523" s="166"/>
      <c r="S523" s="166"/>
      <c r="T523" s="167"/>
      <c r="AT523" s="161" t="s">
        <v>126</v>
      </c>
      <c r="AU523" s="161" t="s">
        <v>124</v>
      </c>
      <c r="AV523" s="12" t="s">
        <v>124</v>
      </c>
      <c r="AW523" s="12" t="s">
        <v>30</v>
      </c>
      <c r="AX523" s="12" t="s">
        <v>73</v>
      </c>
      <c r="AY523" s="161" t="s">
        <v>119</v>
      </c>
    </row>
    <row r="524" spans="1:65" s="12" customFormat="1">
      <c r="B524" s="159"/>
      <c r="D524" s="160" t="s">
        <v>126</v>
      </c>
      <c r="E524" s="161" t="s">
        <v>1229</v>
      </c>
      <c r="F524" s="162" t="s">
        <v>1230</v>
      </c>
      <c r="H524" s="163">
        <v>1105.6199999999999</v>
      </c>
      <c r="I524" s="164"/>
      <c r="L524" s="159"/>
      <c r="M524" s="165"/>
      <c r="N524" s="166"/>
      <c r="O524" s="166"/>
      <c r="P524" s="166"/>
      <c r="Q524" s="166"/>
      <c r="R524" s="166"/>
      <c r="S524" s="166"/>
      <c r="T524" s="167"/>
      <c r="AT524" s="161" t="s">
        <v>126</v>
      </c>
      <c r="AU524" s="161" t="s">
        <v>124</v>
      </c>
      <c r="AV524" s="12" t="s">
        <v>124</v>
      </c>
      <c r="AW524" s="12" t="s">
        <v>30</v>
      </c>
      <c r="AX524" s="12" t="s">
        <v>81</v>
      </c>
      <c r="AY524" s="161" t="s">
        <v>119</v>
      </c>
    </row>
    <row r="525" spans="1:65" s="2" customFormat="1" ht="16.5" customHeight="1">
      <c r="A525" s="32"/>
      <c r="B525" s="144"/>
      <c r="C525" s="180" t="s">
        <v>1231</v>
      </c>
      <c r="D525" s="180" t="s">
        <v>235</v>
      </c>
      <c r="E525" s="181" t="s">
        <v>1232</v>
      </c>
      <c r="F525" s="182" t="s">
        <v>1217</v>
      </c>
      <c r="G525" s="183" t="s">
        <v>733</v>
      </c>
      <c r="H525" s="184">
        <v>1.1060000000000001</v>
      </c>
      <c r="I525" s="185"/>
      <c r="J525" s="186">
        <f>ROUND(I525*H525,2)</f>
        <v>0</v>
      </c>
      <c r="K525" s="187"/>
      <c r="L525" s="188"/>
      <c r="M525" s="189" t="s">
        <v>1</v>
      </c>
      <c r="N525" s="190" t="s">
        <v>39</v>
      </c>
      <c r="O525" s="61"/>
      <c r="P525" s="155">
        <f>O525*H525</f>
        <v>0</v>
      </c>
      <c r="Q525" s="155">
        <v>1</v>
      </c>
      <c r="R525" s="155">
        <f>Q525*H525</f>
        <v>1.1060000000000001</v>
      </c>
      <c r="S525" s="155">
        <v>0</v>
      </c>
      <c r="T525" s="156">
        <f>S525*H525</f>
        <v>0</v>
      </c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R525" s="157" t="s">
        <v>160</v>
      </c>
      <c r="AT525" s="157" t="s">
        <v>235</v>
      </c>
      <c r="AU525" s="157" t="s">
        <v>124</v>
      </c>
      <c r="AY525" s="17" t="s">
        <v>119</v>
      </c>
      <c r="BE525" s="158">
        <f>IF(N525="základná",J525,0)</f>
        <v>0</v>
      </c>
      <c r="BF525" s="158">
        <f>IF(N525="znížená",J525,0)</f>
        <v>0</v>
      </c>
      <c r="BG525" s="158">
        <f>IF(N525="zákl. prenesená",J525,0)</f>
        <v>0</v>
      </c>
      <c r="BH525" s="158">
        <f>IF(N525="zníž. prenesená",J525,0)</f>
        <v>0</v>
      </c>
      <c r="BI525" s="158">
        <f>IF(N525="nulová",J525,0)</f>
        <v>0</v>
      </c>
      <c r="BJ525" s="17" t="s">
        <v>124</v>
      </c>
      <c r="BK525" s="158">
        <f>ROUND(I525*H525,2)</f>
        <v>0</v>
      </c>
      <c r="BL525" s="17" t="s">
        <v>118</v>
      </c>
      <c r="BM525" s="157" t="s">
        <v>1233</v>
      </c>
    </row>
    <row r="526" spans="1:65" s="12" customFormat="1">
      <c r="B526" s="159"/>
      <c r="D526" s="160" t="s">
        <v>126</v>
      </c>
      <c r="E526" s="161" t="s">
        <v>1234</v>
      </c>
      <c r="F526" s="162" t="s">
        <v>1235</v>
      </c>
      <c r="H526" s="163">
        <v>1.1060000000000001</v>
      </c>
      <c r="I526" s="164"/>
      <c r="L526" s="159"/>
      <c r="M526" s="165"/>
      <c r="N526" s="166"/>
      <c r="O526" s="166"/>
      <c r="P526" s="166"/>
      <c r="Q526" s="166"/>
      <c r="R526" s="166"/>
      <c r="S526" s="166"/>
      <c r="T526" s="167"/>
      <c r="AT526" s="161" t="s">
        <v>126</v>
      </c>
      <c r="AU526" s="161" t="s">
        <v>124</v>
      </c>
      <c r="AV526" s="12" t="s">
        <v>124</v>
      </c>
      <c r="AW526" s="12" t="s">
        <v>30</v>
      </c>
      <c r="AX526" s="12" t="s">
        <v>73</v>
      </c>
      <c r="AY526" s="161" t="s">
        <v>119</v>
      </c>
    </row>
    <row r="527" spans="1:65" s="12" customFormat="1">
      <c r="B527" s="159"/>
      <c r="D527" s="160" t="s">
        <v>126</v>
      </c>
      <c r="E527" s="161" t="s">
        <v>1236</v>
      </c>
      <c r="F527" s="162" t="s">
        <v>1237</v>
      </c>
      <c r="H527" s="163">
        <v>1.1060000000000001</v>
      </c>
      <c r="I527" s="164"/>
      <c r="L527" s="159"/>
      <c r="M527" s="165"/>
      <c r="N527" s="166"/>
      <c r="O527" s="166"/>
      <c r="P527" s="166"/>
      <c r="Q527" s="166"/>
      <c r="R527" s="166"/>
      <c r="S527" s="166"/>
      <c r="T527" s="167"/>
      <c r="AT527" s="161" t="s">
        <v>126</v>
      </c>
      <c r="AU527" s="161" t="s">
        <v>124</v>
      </c>
      <c r="AV527" s="12" t="s">
        <v>124</v>
      </c>
      <c r="AW527" s="12" t="s">
        <v>30</v>
      </c>
      <c r="AX527" s="12" t="s">
        <v>81</v>
      </c>
      <c r="AY527" s="161" t="s">
        <v>119</v>
      </c>
    </row>
    <row r="528" spans="1:65" s="2" customFormat="1" ht="24.15" customHeight="1">
      <c r="A528" s="32"/>
      <c r="B528" s="144"/>
      <c r="C528" s="145" t="s">
        <v>1238</v>
      </c>
      <c r="D528" s="145" t="s">
        <v>120</v>
      </c>
      <c r="E528" s="146" t="s">
        <v>1239</v>
      </c>
      <c r="F528" s="147" t="s">
        <v>1240</v>
      </c>
      <c r="G528" s="148" t="s">
        <v>223</v>
      </c>
      <c r="H528" s="149">
        <v>58.07</v>
      </c>
      <c r="I528" s="150"/>
      <c r="J528" s="151">
        <f>ROUND(I528*H528,2)</f>
        <v>0</v>
      </c>
      <c r="K528" s="152"/>
      <c r="L528" s="33"/>
      <c r="M528" s="153" t="s">
        <v>1</v>
      </c>
      <c r="N528" s="154" t="s">
        <v>39</v>
      </c>
      <c r="O528" s="61"/>
      <c r="P528" s="155">
        <f>O528*H528</f>
        <v>0</v>
      </c>
      <c r="Q528" s="155">
        <v>5.4000000000000001E-4</v>
      </c>
      <c r="R528" s="155">
        <f>Q528*H528</f>
        <v>3.1357799999999998E-2</v>
      </c>
      <c r="S528" s="155">
        <v>0</v>
      </c>
      <c r="T528" s="156">
        <f>S528*H528</f>
        <v>0</v>
      </c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R528" s="157" t="s">
        <v>196</v>
      </c>
      <c r="AT528" s="157" t="s">
        <v>120</v>
      </c>
      <c r="AU528" s="157" t="s">
        <v>124</v>
      </c>
      <c r="AY528" s="17" t="s">
        <v>119</v>
      </c>
      <c r="BE528" s="158">
        <f>IF(N528="základná",J528,0)</f>
        <v>0</v>
      </c>
      <c r="BF528" s="158">
        <f>IF(N528="znížená",J528,0)</f>
        <v>0</v>
      </c>
      <c r="BG528" s="158">
        <f>IF(N528="zákl. prenesená",J528,0)</f>
        <v>0</v>
      </c>
      <c r="BH528" s="158">
        <f>IF(N528="zníž. prenesená",J528,0)</f>
        <v>0</v>
      </c>
      <c r="BI528" s="158">
        <f>IF(N528="nulová",J528,0)</f>
        <v>0</v>
      </c>
      <c r="BJ528" s="17" t="s">
        <v>124</v>
      </c>
      <c r="BK528" s="158">
        <f>ROUND(I528*H528,2)</f>
        <v>0</v>
      </c>
      <c r="BL528" s="17" t="s">
        <v>196</v>
      </c>
      <c r="BM528" s="157" t="s">
        <v>1241</v>
      </c>
    </row>
    <row r="529" spans="1:65" s="15" customFormat="1">
      <c r="B529" s="202"/>
      <c r="D529" s="160" t="s">
        <v>126</v>
      </c>
      <c r="E529" s="203" t="s">
        <v>1</v>
      </c>
      <c r="F529" s="204" t="s">
        <v>1242</v>
      </c>
      <c r="H529" s="203" t="s">
        <v>1</v>
      </c>
      <c r="I529" s="205"/>
      <c r="L529" s="202"/>
      <c r="M529" s="206"/>
      <c r="N529" s="207"/>
      <c r="O529" s="207"/>
      <c r="P529" s="207"/>
      <c r="Q529" s="207"/>
      <c r="R529" s="207"/>
      <c r="S529" s="207"/>
      <c r="T529" s="208"/>
      <c r="AT529" s="203" t="s">
        <v>126</v>
      </c>
      <c r="AU529" s="203" t="s">
        <v>124</v>
      </c>
      <c r="AV529" s="15" t="s">
        <v>81</v>
      </c>
      <c r="AW529" s="15" t="s">
        <v>30</v>
      </c>
      <c r="AX529" s="15" t="s">
        <v>73</v>
      </c>
      <c r="AY529" s="203" t="s">
        <v>119</v>
      </c>
    </row>
    <row r="530" spans="1:65" s="12" customFormat="1">
      <c r="B530" s="159"/>
      <c r="D530" s="160" t="s">
        <v>126</v>
      </c>
      <c r="E530" s="161" t="s">
        <v>1243</v>
      </c>
      <c r="F530" s="162" t="s">
        <v>1244</v>
      </c>
      <c r="H530" s="163">
        <v>12.24</v>
      </c>
      <c r="I530" s="164"/>
      <c r="L530" s="159"/>
      <c r="M530" s="165"/>
      <c r="N530" s="166"/>
      <c r="O530" s="166"/>
      <c r="P530" s="166"/>
      <c r="Q530" s="166"/>
      <c r="R530" s="166"/>
      <c r="S530" s="166"/>
      <c r="T530" s="167"/>
      <c r="AT530" s="161" t="s">
        <v>126</v>
      </c>
      <c r="AU530" s="161" t="s">
        <v>124</v>
      </c>
      <c r="AV530" s="12" t="s">
        <v>124</v>
      </c>
      <c r="AW530" s="12" t="s">
        <v>30</v>
      </c>
      <c r="AX530" s="12" t="s">
        <v>73</v>
      </c>
      <c r="AY530" s="161" t="s">
        <v>119</v>
      </c>
    </row>
    <row r="531" spans="1:65" s="12" customFormat="1">
      <c r="B531" s="159"/>
      <c r="D531" s="160" t="s">
        <v>126</v>
      </c>
      <c r="E531" s="161" t="s">
        <v>462</v>
      </c>
      <c r="F531" s="162" t="s">
        <v>1245</v>
      </c>
      <c r="H531" s="163">
        <v>4.08</v>
      </c>
      <c r="I531" s="164"/>
      <c r="L531" s="159"/>
      <c r="M531" s="165"/>
      <c r="N531" s="166"/>
      <c r="O531" s="166"/>
      <c r="P531" s="166"/>
      <c r="Q531" s="166"/>
      <c r="R531" s="166"/>
      <c r="S531" s="166"/>
      <c r="T531" s="167"/>
      <c r="AT531" s="161" t="s">
        <v>126</v>
      </c>
      <c r="AU531" s="161" t="s">
        <v>124</v>
      </c>
      <c r="AV531" s="12" t="s">
        <v>124</v>
      </c>
      <c r="AW531" s="12" t="s">
        <v>30</v>
      </c>
      <c r="AX531" s="12" t="s">
        <v>73</v>
      </c>
      <c r="AY531" s="161" t="s">
        <v>119</v>
      </c>
    </row>
    <row r="532" spans="1:65" s="12" customFormat="1">
      <c r="B532" s="159"/>
      <c r="D532" s="160" t="s">
        <v>126</v>
      </c>
      <c r="E532" s="161" t="s">
        <v>502</v>
      </c>
      <c r="F532" s="162" t="s">
        <v>1089</v>
      </c>
      <c r="H532" s="163">
        <v>18.2</v>
      </c>
      <c r="I532" s="164"/>
      <c r="L532" s="159"/>
      <c r="M532" s="165"/>
      <c r="N532" s="166"/>
      <c r="O532" s="166"/>
      <c r="P532" s="166"/>
      <c r="Q532" s="166"/>
      <c r="R532" s="166"/>
      <c r="S532" s="166"/>
      <c r="T532" s="167"/>
      <c r="AT532" s="161" t="s">
        <v>126</v>
      </c>
      <c r="AU532" s="161" t="s">
        <v>124</v>
      </c>
      <c r="AV532" s="12" t="s">
        <v>124</v>
      </c>
      <c r="AW532" s="12" t="s">
        <v>30</v>
      </c>
      <c r="AX532" s="12" t="s">
        <v>73</v>
      </c>
      <c r="AY532" s="161" t="s">
        <v>119</v>
      </c>
    </row>
    <row r="533" spans="1:65" s="12" customFormat="1">
      <c r="B533" s="159"/>
      <c r="D533" s="160" t="s">
        <v>126</v>
      </c>
      <c r="E533" s="161" t="s">
        <v>526</v>
      </c>
      <c r="F533" s="162" t="s">
        <v>1246</v>
      </c>
      <c r="H533" s="163">
        <v>23.55</v>
      </c>
      <c r="I533" s="164"/>
      <c r="L533" s="159"/>
      <c r="M533" s="165"/>
      <c r="N533" s="166"/>
      <c r="O533" s="166"/>
      <c r="P533" s="166"/>
      <c r="Q533" s="166"/>
      <c r="R533" s="166"/>
      <c r="S533" s="166"/>
      <c r="T533" s="167"/>
      <c r="AT533" s="161" t="s">
        <v>126</v>
      </c>
      <c r="AU533" s="161" t="s">
        <v>124</v>
      </c>
      <c r="AV533" s="12" t="s">
        <v>124</v>
      </c>
      <c r="AW533" s="12" t="s">
        <v>30</v>
      </c>
      <c r="AX533" s="12" t="s">
        <v>73</v>
      </c>
      <c r="AY533" s="161" t="s">
        <v>119</v>
      </c>
    </row>
    <row r="534" spans="1:65" s="12" customFormat="1">
      <c r="B534" s="159"/>
      <c r="D534" s="160" t="s">
        <v>126</v>
      </c>
      <c r="E534" s="161" t="s">
        <v>1247</v>
      </c>
      <c r="F534" s="162" t="s">
        <v>1248</v>
      </c>
      <c r="H534" s="163">
        <v>58.07</v>
      </c>
      <c r="I534" s="164"/>
      <c r="L534" s="159"/>
      <c r="M534" s="165"/>
      <c r="N534" s="166"/>
      <c r="O534" s="166"/>
      <c r="P534" s="166"/>
      <c r="Q534" s="166"/>
      <c r="R534" s="166"/>
      <c r="S534" s="166"/>
      <c r="T534" s="167"/>
      <c r="AT534" s="161" t="s">
        <v>126</v>
      </c>
      <c r="AU534" s="161" t="s">
        <v>124</v>
      </c>
      <c r="AV534" s="12" t="s">
        <v>124</v>
      </c>
      <c r="AW534" s="12" t="s">
        <v>30</v>
      </c>
      <c r="AX534" s="12" t="s">
        <v>81</v>
      </c>
      <c r="AY534" s="161" t="s">
        <v>119</v>
      </c>
    </row>
    <row r="535" spans="1:65" s="2" customFormat="1" ht="16.5" customHeight="1">
      <c r="A535" s="32"/>
      <c r="B535" s="144"/>
      <c r="C535" s="180" t="s">
        <v>1249</v>
      </c>
      <c r="D535" s="180" t="s">
        <v>235</v>
      </c>
      <c r="E535" s="181" t="s">
        <v>1250</v>
      </c>
      <c r="F535" s="182" t="s">
        <v>1251</v>
      </c>
      <c r="G535" s="183" t="s">
        <v>238</v>
      </c>
      <c r="H535" s="184">
        <v>66.781000000000006</v>
      </c>
      <c r="I535" s="185"/>
      <c r="J535" s="186">
        <f>ROUND(I535*H535,2)</f>
        <v>0</v>
      </c>
      <c r="K535" s="187"/>
      <c r="L535" s="188"/>
      <c r="M535" s="189" t="s">
        <v>1</v>
      </c>
      <c r="N535" s="190" t="s">
        <v>39</v>
      </c>
      <c r="O535" s="61"/>
      <c r="P535" s="155">
        <f>O535*H535</f>
        <v>0</v>
      </c>
      <c r="Q535" s="155">
        <v>3.8800000000000002E-3</v>
      </c>
      <c r="R535" s="155">
        <f>Q535*H535</f>
        <v>0.25911028000000003</v>
      </c>
      <c r="S535" s="155">
        <v>0</v>
      </c>
      <c r="T535" s="156">
        <f>S535*H535</f>
        <v>0</v>
      </c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R535" s="157" t="s">
        <v>160</v>
      </c>
      <c r="AT535" s="157" t="s">
        <v>235</v>
      </c>
      <c r="AU535" s="157" t="s">
        <v>124</v>
      </c>
      <c r="AY535" s="17" t="s">
        <v>119</v>
      </c>
      <c r="BE535" s="158">
        <f>IF(N535="základná",J535,0)</f>
        <v>0</v>
      </c>
      <c r="BF535" s="158">
        <f>IF(N535="znížená",J535,0)</f>
        <v>0</v>
      </c>
      <c r="BG535" s="158">
        <f>IF(N535="zákl. prenesená",J535,0)</f>
        <v>0</v>
      </c>
      <c r="BH535" s="158">
        <f>IF(N535="zníž. prenesená",J535,0)</f>
        <v>0</v>
      </c>
      <c r="BI535" s="158">
        <f>IF(N535="nulová",J535,0)</f>
        <v>0</v>
      </c>
      <c r="BJ535" s="17" t="s">
        <v>124</v>
      </c>
      <c r="BK535" s="158">
        <f>ROUND(I535*H535,2)</f>
        <v>0</v>
      </c>
      <c r="BL535" s="17" t="s">
        <v>118</v>
      </c>
      <c r="BM535" s="157" t="s">
        <v>1252</v>
      </c>
    </row>
    <row r="536" spans="1:65" s="2" customFormat="1" ht="37.950000000000003" customHeight="1">
      <c r="A536" s="32"/>
      <c r="B536" s="144"/>
      <c r="C536" s="145" t="s">
        <v>1253</v>
      </c>
      <c r="D536" s="145" t="s">
        <v>120</v>
      </c>
      <c r="E536" s="146" t="s">
        <v>1254</v>
      </c>
      <c r="F536" s="147" t="s">
        <v>1255</v>
      </c>
      <c r="G536" s="148" t="s">
        <v>223</v>
      </c>
      <c r="H536" s="149">
        <v>242</v>
      </c>
      <c r="I536" s="150"/>
      <c r="J536" s="151">
        <f>ROUND(I536*H536,2)</f>
        <v>0</v>
      </c>
      <c r="K536" s="152"/>
      <c r="L536" s="33"/>
      <c r="M536" s="153" t="s">
        <v>1</v>
      </c>
      <c r="N536" s="154" t="s">
        <v>39</v>
      </c>
      <c r="O536" s="61"/>
      <c r="P536" s="155">
        <f>O536*H536</f>
        <v>0</v>
      </c>
      <c r="Q536" s="155">
        <v>0</v>
      </c>
      <c r="R536" s="155">
        <f>Q536*H536</f>
        <v>0</v>
      </c>
      <c r="S536" s="155">
        <v>0</v>
      </c>
      <c r="T536" s="156">
        <f>S536*H536</f>
        <v>0</v>
      </c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R536" s="157" t="s">
        <v>196</v>
      </c>
      <c r="AT536" s="157" t="s">
        <v>120</v>
      </c>
      <c r="AU536" s="157" t="s">
        <v>124</v>
      </c>
      <c r="AY536" s="17" t="s">
        <v>119</v>
      </c>
      <c r="BE536" s="158">
        <f>IF(N536="základná",J536,0)</f>
        <v>0</v>
      </c>
      <c r="BF536" s="158">
        <f>IF(N536="znížená",J536,0)</f>
        <v>0</v>
      </c>
      <c r="BG536" s="158">
        <f>IF(N536="zákl. prenesená",J536,0)</f>
        <v>0</v>
      </c>
      <c r="BH536" s="158">
        <f>IF(N536="zníž. prenesená",J536,0)</f>
        <v>0</v>
      </c>
      <c r="BI536" s="158">
        <f>IF(N536="nulová",J536,0)</f>
        <v>0</v>
      </c>
      <c r="BJ536" s="17" t="s">
        <v>124</v>
      </c>
      <c r="BK536" s="158">
        <f>ROUND(I536*H536,2)</f>
        <v>0</v>
      </c>
      <c r="BL536" s="17" t="s">
        <v>196</v>
      </c>
      <c r="BM536" s="157" t="s">
        <v>1256</v>
      </c>
    </row>
    <row r="537" spans="1:65" s="12" customFormat="1">
      <c r="B537" s="159"/>
      <c r="D537" s="160" t="s">
        <v>126</v>
      </c>
      <c r="E537" s="161" t="s">
        <v>1257</v>
      </c>
      <c r="F537" s="162" t="s">
        <v>1258</v>
      </c>
      <c r="H537" s="163">
        <v>242</v>
      </c>
      <c r="I537" s="164"/>
      <c r="L537" s="159"/>
      <c r="M537" s="165"/>
      <c r="N537" s="166"/>
      <c r="O537" s="166"/>
      <c r="P537" s="166"/>
      <c r="Q537" s="166"/>
      <c r="R537" s="166"/>
      <c r="S537" s="166"/>
      <c r="T537" s="167"/>
      <c r="AT537" s="161" t="s">
        <v>126</v>
      </c>
      <c r="AU537" s="161" t="s">
        <v>124</v>
      </c>
      <c r="AV537" s="12" t="s">
        <v>124</v>
      </c>
      <c r="AW537" s="12" t="s">
        <v>30</v>
      </c>
      <c r="AX537" s="12" t="s">
        <v>73</v>
      </c>
      <c r="AY537" s="161" t="s">
        <v>119</v>
      </c>
    </row>
    <row r="538" spans="1:65" s="12" customFormat="1">
      <c r="B538" s="159"/>
      <c r="D538" s="160" t="s">
        <v>126</v>
      </c>
      <c r="E538" s="161" t="s">
        <v>1259</v>
      </c>
      <c r="F538" s="162" t="s">
        <v>1260</v>
      </c>
      <c r="H538" s="163">
        <v>242</v>
      </c>
      <c r="I538" s="164"/>
      <c r="L538" s="159"/>
      <c r="M538" s="165"/>
      <c r="N538" s="166"/>
      <c r="O538" s="166"/>
      <c r="P538" s="166"/>
      <c r="Q538" s="166"/>
      <c r="R538" s="166"/>
      <c r="S538" s="166"/>
      <c r="T538" s="167"/>
      <c r="AT538" s="161" t="s">
        <v>126</v>
      </c>
      <c r="AU538" s="161" t="s">
        <v>124</v>
      </c>
      <c r="AV538" s="12" t="s">
        <v>124</v>
      </c>
      <c r="AW538" s="12" t="s">
        <v>30</v>
      </c>
      <c r="AX538" s="12" t="s">
        <v>81</v>
      </c>
      <c r="AY538" s="161" t="s">
        <v>119</v>
      </c>
    </row>
    <row r="539" spans="1:65" s="2" customFormat="1" ht="16.5" customHeight="1">
      <c r="A539" s="32"/>
      <c r="B539" s="144"/>
      <c r="C539" s="180" t="s">
        <v>1261</v>
      </c>
      <c r="D539" s="180" t="s">
        <v>235</v>
      </c>
      <c r="E539" s="181" t="s">
        <v>1262</v>
      </c>
      <c r="F539" s="182" t="s">
        <v>1263</v>
      </c>
      <c r="G539" s="183" t="s">
        <v>238</v>
      </c>
      <c r="H539" s="184">
        <v>278.3</v>
      </c>
      <c r="I539" s="185"/>
      <c r="J539" s="186">
        <f>ROUND(I539*H539,2)</f>
        <v>0</v>
      </c>
      <c r="K539" s="187"/>
      <c r="L539" s="188"/>
      <c r="M539" s="189" t="s">
        <v>1</v>
      </c>
      <c r="N539" s="190" t="s">
        <v>39</v>
      </c>
      <c r="O539" s="61"/>
      <c r="P539" s="155">
        <f>O539*H539</f>
        <v>0</v>
      </c>
      <c r="Q539" s="155">
        <v>2.5400000000000002E-3</v>
      </c>
      <c r="R539" s="155">
        <f>Q539*H539</f>
        <v>0.70688200000000012</v>
      </c>
      <c r="S539" s="155">
        <v>0</v>
      </c>
      <c r="T539" s="156">
        <f>S539*H539</f>
        <v>0</v>
      </c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R539" s="157" t="s">
        <v>160</v>
      </c>
      <c r="AT539" s="157" t="s">
        <v>235</v>
      </c>
      <c r="AU539" s="157" t="s">
        <v>124</v>
      </c>
      <c r="AY539" s="17" t="s">
        <v>119</v>
      </c>
      <c r="BE539" s="158">
        <f>IF(N539="základná",J539,0)</f>
        <v>0</v>
      </c>
      <c r="BF539" s="158">
        <f>IF(N539="znížená",J539,0)</f>
        <v>0</v>
      </c>
      <c r="BG539" s="158">
        <f>IF(N539="zákl. prenesená",J539,0)</f>
        <v>0</v>
      </c>
      <c r="BH539" s="158">
        <f>IF(N539="zníž. prenesená",J539,0)</f>
        <v>0</v>
      </c>
      <c r="BI539" s="158">
        <f>IF(N539="nulová",J539,0)</f>
        <v>0</v>
      </c>
      <c r="BJ539" s="17" t="s">
        <v>124</v>
      </c>
      <c r="BK539" s="158">
        <f>ROUND(I539*H539,2)</f>
        <v>0</v>
      </c>
      <c r="BL539" s="17" t="s">
        <v>118</v>
      </c>
      <c r="BM539" s="157" t="s">
        <v>1264</v>
      </c>
    </row>
    <row r="540" spans="1:65" s="2" customFormat="1" ht="37.950000000000003" customHeight="1">
      <c r="A540" s="32"/>
      <c r="B540" s="144"/>
      <c r="C540" s="145" t="s">
        <v>1265</v>
      </c>
      <c r="D540" s="145" t="s">
        <v>120</v>
      </c>
      <c r="E540" s="146" t="s">
        <v>1266</v>
      </c>
      <c r="F540" s="147" t="s">
        <v>1267</v>
      </c>
      <c r="G540" s="148" t="s">
        <v>223</v>
      </c>
      <c r="H540" s="149">
        <v>654.5</v>
      </c>
      <c r="I540" s="150"/>
      <c r="J540" s="151">
        <f>ROUND(I540*H540,2)</f>
        <v>0</v>
      </c>
      <c r="K540" s="152"/>
      <c r="L540" s="33"/>
      <c r="M540" s="153" t="s">
        <v>1</v>
      </c>
      <c r="N540" s="154" t="s">
        <v>39</v>
      </c>
      <c r="O540" s="61"/>
      <c r="P540" s="155">
        <f>O540*H540</f>
        <v>0</v>
      </c>
      <c r="Q540" s="155">
        <v>0</v>
      </c>
      <c r="R540" s="155">
        <f>Q540*H540</f>
        <v>0</v>
      </c>
      <c r="S540" s="155">
        <v>0</v>
      </c>
      <c r="T540" s="156">
        <f>S540*H540</f>
        <v>0</v>
      </c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R540" s="157" t="s">
        <v>196</v>
      </c>
      <c r="AT540" s="157" t="s">
        <v>120</v>
      </c>
      <c r="AU540" s="157" t="s">
        <v>124</v>
      </c>
      <c r="AY540" s="17" t="s">
        <v>119</v>
      </c>
      <c r="BE540" s="158">
        <f>IF(N540="základná",J540,0)</f>
        <v>0</v>
      </c>
      <c r="BF540" s="158">
        <f>IF(N540="znížená",J540,0)</f>
        <v>0</v>
      </c>
      <c r="BG540" s="158">
        <f>IF(N540="zákl. prenesená",J540,0)</f>
        <v>0</v>
      </c>
      <c r="BH540" s="158">
        <f>IF(N540="zníž. prenesená",J540,0)</f>
        <v>0</v>
      </c>
      <c r="BI540" s="158">
        <f>IF(N540="nulová",J540,0)</f>
        <v>0</v>
      </c>
      <c r="BJ540" s="17" t="s">
        <v>124</v>
      </c>
      <c r="BK540" s="158">
        <f>ROUND(I540*H540,2)</f>
        <v>0</v>
      </c>
      <c r="BL540" s="17" t="s">
        <v>196</v>
      </c>
      <c r="BM540" s="157" t="s">
        <v>1268</v>
      </c>
    </row>
    <row r="541" spans="1:65" s="12" customFormat="1">
      <c r="B541" s="159"/>
      <c r="D541" s="160" t="s">
        <v>126</v>
      </c>
      <c r="E541" s="161" t="s">
        <v>1269</v>
      </c>
      <c r="F541" s="162" t="s">
        <v>1270</v>
      </c>
      <c r="H541" s="163">
        <v>170.5</v>
      </c>
      <c r="I541" s="164"/>
      <c r="L541" s="159"/>
      <c r="M541" s="165"/>
      <c r="N541" s="166"/>
      <c r="O541" s="166"/>
      <c r="P541" s="166"/>
      <c r="Q541" s="166"/>
      <c r="R541" s="166"/>
      <c r="S541" s="166"/>
      <c r="T541" s="167"/>
      <c r="AT541" s="161" t="s">
        <v>126</v>
      </c>
      <c r="AU541" s="161" t="s">
        <v>124</v>
      </c>
      <c r="AV541" s="12" t="s">
        <v>124</v>
      </c>
      <c r="AW541" s="12" t="s">
        <v>30</v>
      </c>
      <c r="AX541" s="12" t="s">
        <v>73</v>
      </c>
      <c r="AY541" s="161" t="s">
        <v>119</v>
      </c>
    </row>
    <row r="542" spans="1:65" s="12" customFormat="1">
      <c r="B542" s="159"/>
      <c r="D542" s="160" t="s">
        <v>126</v>
      </c>
      <c r="E542" s="161" t="s">
        <v>464</v>
      </c>
      <c r="F542" s="162" t="s">
        <v>1271</v>
      </c>
      <c r="H542" s="163">
        <v>484</v>
      </c>
      <c r="I542" s="164"/>
      <c r="L542" s="159"/>
      <c r="M542" s="165"/>
      <c r="N542" s="166"/>
      <c r="O542" s="166"/>
      <c r="P542" s="166"/>
      <c r="Q542" s="166"/>
      <c r="R542" s="166"/>
      <c r="S542" s="166"/>
      <c r="T542" s="167"/>
      <c r="AT542" s="161" t="s">
        <v>126</v>
      </c>
      <c r="AU542" s="161" t="s">
        <v>124</v>
      </c>
      <c r="AV542" s="12" t="s">
        <v>124</v>
      </c>
      <c r="AW542" s="12" t="s">
        <v>30</v>
      </c>
      <c r="AX542" s="12" t="s">
        <v>73</v>
      </c>
      <c r="AY542" s="161" t="s">
        <v>119</v>
      </c>
    </row>
    <row r="543" spans="1:65" s="12" customFormat="1">
      <c r="B543" s="159"/>
      <c r="D543" s="160" t="s">
        <v>126</v>
      </c>
      <c r="E543" s="161" t="s">
        <v>1272</v>
      </c>
      <c r="F543" s="162" t="s">
        <v>1273</v>
      </c>
      <c r="H543" s="163">
        <v>654.5</v>
      </c>
      <c r="I543" s="164"/>
      <c r="L543" s="159"/>
      <c r="M543" s="165"/>
      <c r="N543" s="166"/>
      <c r="O543" s="166"/>
      <c r="P543" s="166"/>
      <c r="Q543" s="166"/>
      <c r="R543" s="166"/>
      <c r="S543" s="166"/>
      <c r="T543" s="167"/>
      <c r="AT543" s="161" t="s">
        <v>126</v>
      </c>
      <c r="AU543" s="161" t="s">
        <v>124</v>
      </c>
      <c r="AV543" s="12" t="s">
        <v>124</v>
      </c>
      <c r="AW543" s="12" t="s">
        <v>30</v>
      </c>
      <c r="AX543" s="12" t="s">
        <v>81</v>
      </c>
      <c r="AY543" s="161" t="s">
        <v>119</v>
      </c>
    </row>
    <row r="544" spans="1:65" s="2" customFormat="1" ht="24.15" customHeight="1">
      <c r="A544" s="32"/>
      <c r="B544" s="144"/>
      <c r="C544" s="180" t="s">
        <v>1274</v>
      </c>
      <c r="D544" s="180" t="s">
        <v>235</v>
      </c>
      <c r="E544" s="181" t="s">
        <v>1275</v>
      </c>
      <c r="F544" s="182" t="s">
        <v>1276</v>
      </c>
      <c r="G544" s="183" t="s">
        <v>238</v>
      </c>
      <c r="H544" s="184">
        <v>752.67499999999995</v>
      </c>
      <c r="I544" s="185"/>
      <c r="J544" s="186">
        <f>ROUND(I544*H544,2)</f>
        <v>0</v>
      </c>
      <c r="K544" s="187"/>
      <c r="L544" s="188"/>
      <c r="M544" s="189" t="s">
        <v>1</v>
      </c>
      <c r="N544" s="190" t="s">
        <v>39</v>
      </c>
      <c r="O544" s="61"/>
      <c r="P544" s="155">
        <f>O544*H544</f>
        <v>0</v>
      </c>
      <c r="Q544" s="155">
        <v>5.9999999999999995E-4</v>
      </c>
      <c r="R544" s="155">
        <f>Q544*H544</f>
        <v>0.45160499999999992</v>
      </c>
      <c r="S544" s="155">
        <v>0</v>
      </c>
      <c r="T544" s="156">
        <f>S544*H544</f>
        <v>0</v>
      </c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R544" s="157" t="s">
        <v>160</v>
      </c>
      <c r="AT544" s="157" t="s">
        <v>235</v>
      </c>
      <c r="AU544" s="157" t="s">
        <v>124</v>
      </c>
      <c r="AY544" s="17" t="s">
        <v>119</v>
      </c>
      <c r="BE544" s="158">
        <f>IF(N544="základná",J544,0)</f>
        <v>0</v>
      </c>
      <c r="BF544" s="158">
        <f>IF(N544="znížená",J544,0)</f>
        <v>0</v>
      </c>
      <c r="BG544" s="158">
        <f>IF(N544="zákl. prenesená",J544,0)</f>
        <v>0</v>
      </c>
      <c r="BH544" s="158">
        <f>IF(N544="zníž. prenesená",J544,0)</f>
        <v>0</v>
      </c>
      <c r="BI544" s="158">
        <f>IF(N544="nulová",J544,0)</f>
        <v>0</v>
      </c>
      <c r="BJ544" s="17" t="s">
        <v>124</v>
      </c>
      <c r="BK544" s="158">
        <f>ROUND(I544*H544,2)</f>
        <v>0</v>
      </c>
      <c r="BL544" s="17" t="s">
        <v>118</v>
      </c>
      <c r="BM544" s="157" t="s">
        <v>1277</v>
      </c>
    </row>
    <row r="545" spans="1:65" s="2" customFormat="1" ht="37.950000000000003" customHeight="1">
      <c r="A545" s="32"/>
      <c r="B545" s="144"/>
      <c r="C545" s="145" t="s">
        <v>1278</v>
      </c>
      <c r="D545" s="145" t="s">
        <v>120</v>
      </c>
      <c r="E545" s="146" t="s">
        <v>1279</v>
      </c>
      <c r="F545" s="147" t="s">
        <v>1280</v>
      </c>
      <c r="G545" s="148" t="s">
        <v>223</v>
      </c>
      <c r="H545" s="149">
        <v>358.31</v>
      </c>
      <c r="I545" s="150"/>
      <c r="J545" s="151">
        <f>ROUND(I545*H545,2)</f>
        <v>0</v>
      </c>
      <c r="K545" s="152"/>
      <c r="L545" s="33"/>
      <c r="M545" s="153" t="s">
        <v>1</v>
      </c>
      <c r="N545" s="154" t="s">
        <v>39</v>
      </c>
      <c r="O545" s="61"/>
      <c r="P545" s="155">
        <f>O545*H545</f>
        <v>0</v>
      </c>
      <c r="Q545" s="155">
        <v>2.0000000000000002E-5</v>
      </c>
      <c r="R545" s="155">
        <f>Q545*H545</f>
        <v>7.166200000000001E-3</v>
      </c>
      <c r="S545" s="155">
        <v>0</v>
      </c>
      <c r="T545" s="156">
        <f>S545*H545</f>
        <v>0</v>
      </c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R545" s="157" t="s">
        <v>196</v>
      </c>
      <c r="AT545" s="157" t="s">
        <v>120</v>
      </c>
      <c r="AU545" s="157" t="s">
        <v>124</v>
      </c>
      <c r="AY545" s="17" t="s">
        <v>119</v>
      </c>
      <c r="BE545" s="158">
        <f>IF(N545="základná",J545,0)</f>
        <v>0</v>
      </c>
      <c r="BF545" s="158">
        <f>IF(N545="znížená",J545,0)</f>
        <v>0</v>
      </c>
      <c r="BG545" s="158">
        <f>IF(N545="zákl. prenesená",J545,0)</f>
        <v>0</v>
      </c>
      <c r="BH545" s="158">
        <f>IF(N545="zníž. prenesená",J545,0)</f>
        <v>0</v>
      </c>
      <c r="BI545" s="158">
        <f>IF(N545="nulová",J545,0)</f>
        <v>0</v>
      </c>
      <c r="BJ545" s="17" t="s">
        <v>124</v>
      </c>
      <c r="BK545" s="158">
        <f>ROUND(I545*H545,2)</f>
        <v>0</v>
      </c>
      <c r="BL545" s="17" t="s">
        <v>196</v>
      </c>
      <c r="BM545" s="157" t="s">
        <v>1281</v>
      </c>
    </row>
    <row r="546" spans="1:65" s="12" customFormat="1">
      <c r="B546" s="159"/>
      <c r="D546" s="160" t="s">
        <v>126</v>
      </c>
      <c r="E546" s="161" t="s">
        <v>1282</v>
      </c>
      <c r="F546" s="162" t="s">
        <v>1283</v>
      </c>
      <c r="H546" s="163">
        <v>20.309999999999999</v>
      </c>
      <c r="I546" s="164"/>
      <c r="L546" s="159"/>
      <c r="M546" s="165"/>
      <c r="N546" s="166"/>
      <c r="O546" s="166"/>
      <c r="P546" s="166"/>
      <c r="Q546" s="166"/>
      <c r="R546" s="166"/>
      <c r="S546" s="166"/>
      <c r="T546" s="167"/>
      <c r="AT546" s="161" t="s">
        <v>126</v>
      </c>
      <c r="AU546" s="161" t="s">
        <v>124</v>
      </c>
      <c r="AV546" s="12" t="s">
        <v>124</v>
      </c>
      <c r="AW546" s="12" t="s">
        <v>30</v>
      </c>
      <c r="AX546" s="12" t="s">
        <v>73</v>
      </c>
      <c r="AY546" s="161" t="s">
        <v>119</v>
      </c>
    </row>
    <row r="547" spans="1:65" s="12" customFormat="1">
      <c r="B547" s="159"/>
      <c r="D547" s="160" t="s">
        <v>126</v>
      </c>
      <c r="E547" s="161" t="s">
        <v>466</v>
      </c>
      <c r="F547" s="162" t="s">
        <v>1284</v>
      </c>
      <c r="H547" s="163">
        <v>36.6</v>
      </c>
      <c r="I547" s="164"/>
      <c r="L547" s="159"/>
      <c r="M547" s="165"/>
      <c r="N547" s="166"/>
      <c r="O547" s="166"/>
      <c r="P547" s="166"/>
      <c r="Q547" s="166"/>
      <c r="R547" s="166"/>
      <c r="S547" s="166"/>
      <c r="T547" s="167"/>
      <c r="AT547" s="161" t="s">
        <v>126</v>
      </c>
      <c r="AU547" s="161" t="s">
        <v>124</v>
      </c>
      <c r="AV547" s="12" t="s">
        <v>124</v>
      </c>
      <c r="AW547" s="12" t="s">
        <v>30</v>
      </c>
      <c r="AX547" s="12" t="s">
        <v>73</v>
      </c>
      <c r="AY547" s="161" t="s">
        <v>119</v>
      </c>
    </row>
    <row r="548" spans="1:65" s="12" customFormat="1">
      <c r="B548" s="159"/>
      <c r="D548" s="160" t="s">
        <v>126</v>
      </c>
      <c r="E548" s="161" t="s">
        <v>504</v>
      </c>
      <c r="F548" s="162" t="s">
        <v>1285</v>
      </c>
      <c r="H548" s="163">
        <v>198</v>
      </c>
      <c r="I548" s="164"/>
      <c r="L548" s="159"/>
      <c r="M548" s="165"/>
      <c r="N548" s="166"/>
      <c r="O548" s="166"/>
      <c r="P548" s="166"/>
      <c r="Q548" s="166"/>
      <c r="R548" s="166"/>
      <c r="S548" s="166"/>
      <c r="T548" s="167"/>
      <c r="AT548" s="161" t="s">
        <v>126</v>
      </c>
      <c r="AU548" s="161" t="s">
        <v>124</v>
      </c>
      <c r="AV548" s="12" t="s">
        <v>124</v>
      </c>
      <c r="AW548" s="12" t="s">
        <v>30</v>
      </c>
      <c r="AX548" s="12" t="s">
        <v>73</v>
      </c>
      <c r="AY548" s="161" t="s">
        <v>119</v>
      </c>
    </row>
    <row r="549" spans="1:65" s="12" customFormat="1">
      <c r="B549" s="159"/>
      <c r="D549" s="160" t="s">
        <v>126</v>
      </c>
      <c r="E549" s="161" t="s">
        <v>528</v>
      </c>
      <c r="F549" s="162" t="s">
        <v>1286</v>
      </c>
      <c r="H549" s="163">
        <v>103.4</v>
      </c>
      <c r="I549" s="164"/>
      <c r="L549" s="159"/>
      <c r="M549" s="165"/>
      <c r="N549" s="166"/>
      <c r="O549" s="166"/>
      <c r="P549" s="166"/>
      <c r="Q549" s="166"/>
      <c r="R549" s="166"/>
      <c r="S549" s="166"/>
      <c r="T549" s="167"/>
      <c r="AT549" s="161" t="s">
        <v>126</v>
      </c>
      <c r="AU549" s="161" t="s">
        <v>124</v>
      </c>
      <c r="AV549" s="12" t="s">
        <v>124</v>
      </c>
      <c r="AW549" s="12" t="s">
        <v>30</v>
      </c>
      <c r="AX549" s="12" t="s">
        <v>73</v>
      </c>
      <c r="AY549" s="161" t="s">
        <v>119</v>
      </c>
    </row>
    <row r="550" spans="1:65" s="12" customFormat="1">
      <c r="B550" s="159"/>
      <c r="D550" s="160" t="s">
        <v>126</v>
      </c>
      <c r="E550" s="161" t="s">
        <v>1287</v>
      </c>
      <c r="F550" s="162" t="s">
        <v>1288</v>
      </c>
      <c r="H550" s="163">
        <v>358.31</v>
      </c>
      <c r="I550" s="164"/>
      <c r="L550" s="159"/>
      <c r="M550" s="165"/>
      <c r="N550" s="166"/>
      <c r="O550" s="166"/>
      <c r="P550" s="166"/>
      <c r="Q550" s="166"/>
      <c r="R550" s="166"/>
      <c r="S550" s="166"/>
      <c r="T550" s="167"/>
      <c r="AT550" s="161" t="s">
        <v>126</v>
      </c>
      <c r="AU550" s="161" t="s">
        <v>124</v>
      </c>
      <c r="AV550" s="12" t="s">
        <v>124</v>
      </c>
      <c r="AW550" s="12" t="s">
        <v>30</v>
      </c>
      <c r="AX550" s="12" t="s">
        <v>81</v>
      </c>
      <c r="AY550" s="161" t="s">
        <v>119</v>
      </c>
    </row>
    <row r="551" spans="1:65" s="2" customFormat="1" ht="24.15" customHeight="1">
      <c r="A551" s="32"/>
      <c r="B551" s="144"/>
      <c r="C551" s="180" t="s">
        <v>201</v>
      </c>
      <c r="D551" s="180" t="s">
        <v>235</v>
      </c>
      <c r="E551" s="181" t="s">
        <v>1289</v>
      </c>
      <c r="F551" s="182" t="s">
        <v>1276</v>
      </c>
      <c r="G551" s="183" t="s">
        <v>238</v>
      </c>
      <c r="H551" s="184">
        <v>412.05700000000002</v>
      </c>
      <c r="I551" s="185"/>
      <c r="J551" s="186">
        <f>ROUND(I551*H551,2)</f>
        <v>0</v>
      </c>
      <c r="K551" s="187"/>
      <c r="L551" s="188"/>
      <c r="M551" s="189" t="s">
        <v>1</v>
      </c>
      <c r="N551" s="190" t="s">
        <v>39</v>
      </c>
      <c r="O551" s="61"/>
      <c r="P551" s="155">
        <f>O551*H551</f>
        <v>0</v>
      </c>
      <c r="Q551" s="155">
        <v>5.9999999999999995E-4</v>
      </c>
      <c r="R551" s="155">
        <f>Q551*H551</f>
        <v>0.24723419999999999</v>
      </c>
      <c r="S551" s="155">
        <v>0</v>
      </c>
      <c r="T551" s="156">
        <f>S551*H551</f>
        <v>0</v>
      </c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R551" s="157" t="s">
        <v>160</v>
      </c>
      <c r="AT551" s="157" t="s">
        <v>235</v>
      </c>
      <c r="AU551" s="157" t="s">
        <v>124</v>
      </c>
      <c r="AY551" s="17" t="s">
        <v>119</v>
      </c>
      <c r="BE551" s="158">
        <f>IF(N551="základná",J551,0)</f>
        <v>0</v>
      </c>
      <c r="BF551" s="158">
        <f>IF(N551="znížená",J551,0)</f>
        <v>0</v>
      </c>
      <c r="BG551" s="158">
        <f>IF(N551="zákl. prenesená",J551,0)</f>
        <v>0</v>
      </c>
      <c r="BH551" s="158">
        <f>IF(N551="zníž. prenesená",J551,0)</f>
        <v>0</v>
      </c>
      <c r="BI551" s="158">
        <f>IF(N551="nulová",J551,0)</f>
        <v>0</v>
      </c>
      <c r="BJ551" s="17" t="s">
        <v>124</v>
      </c>
      <c r="BK551" s="158">
        <f>ROUND(I551*H551,2)</f>
        <v>0</v>
      </c>
      <c r="BL551" s="17" t="s">
        <v>118</v>
      </c>
      <c r="BM551" s="157" t="s">
        <v>1290</v>
      </c>
    </row>
    <row r="552" spans="1:65" s="2" customFormat="1" ht="24.15" customHeight="1">
      <c r="A552" s="32"/>
      <c r="B552" s="144"/>
      <c r="C552" s="145" t="s">
        <v>1291</v>
      </c>
      <c r="D552" s="145" t="s">
        <v>120</v>
      </c>
      <c r="E552" s="146" t="s">
        <v>1292</v>
      </c>
      <c r="F552" s="147" t="s">
        <v>1293</v>
      </c>
      <c r="G552" s="148" t="s">
        <v>440</v>
      </c>
      <c r="H552" s="149">
        <v>4.3</v>
      </c>
      <c r="I552" s="150"/>
      <c r="J552" s="151">
        <f>ROUND(I552*H552,2)</f>
        <v>0</v>
      </c>
      <c r="K552" s="152"/>
      <c r="L552" s="33"/>
      <c r="M552" s="153" t="s">
        <v>1</v>
      </c>
      <c r="N552" s="154" t="s">
        <v>39</v>
      </c>
      <c r="O552" s="61"/>
      <c r="P552" s="155">
        <f>O552*H552</f>
        <v>0</v>
      </c>
      <c r="Q552" s="155">
        <v>0</v>
      </c>
      <c r="R552" s="155">
        <f>Q552*H552</f>
        <v>0</v>
      </c>
      <c r="S552" s="155">
        <v>0</v>
      </c>
      <c r="T552" s="156">
        <f>S552*H552</f>
        <v>0</v>
      </c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R552" s="157" t="s">
        <v>196</v>
      </c>
      <c r="AT552" s="157" t="s">
        <v>120</v>
      </c>
      <c r="AU552" s="157" t="s">
        <v>124</v>
      </c>
      <c r="AY552" s="17" t="s">
        <v>119</v>
      </c>
      <c r="BE552" s="158">
        <f>IF(N552="základná",J552,0)</f>
        <v>0</v>
      </c>
      <c r="BF552" s="158">
        <f>IF(N552="znížená",J552,0)</f>
        <v>0</v>
      </c>
      <c r="BG552" s="158">
        <f>IF(N552="zákl. prenesená",J552,0)</f>
        <v>0</v>
      </c>
      <c r="BH552" s="158">
        <f>IF(N552="zníž. prenesená",J552,0)</f>
        <v>0</v>
      </c>
      <c r="BI552" s="158">
        <f>IF(N552="nulová",J552,0)</f>
        <v>0</v>
      </c>
      <c r="BJ552" s="17" t="s">
        <v>124</v>
      </c>
      <c r="BK552" s="158">
        <f>ROUND(I552*H552,2)</f>
        <v>0</v>
      </c>
      <c r="BL552" s="17" t="s">
        <v>196</v>
      </c>
      <c r="BM552" s="157" t="s">
        <v>1294</v>
      </c>
    </row>
    <row r="553" spans="1:65" s="11" customFormat="1" ht="22.95" customHeight="1">
      <c r="B553" s="133"/>
      <c r="D553" s="134" t="s">
        <v>72</v>
      </c>
      <c r="E553" s="178" t="s">
        <v>1295</v>
      </c>
      <c r="F553" s="178" t="s">
        <v>1296</v>
      </c>
      <c r="I553" s="136"/>
      <c r="J553" s="179">
        <f>BK553</f>
        <v>0</v>
      </c>
      <c r="L553" s="133"/>
      <c r="M553" s="138"/>
      <c r="N553" s="139"/>
      <c r="O553" s="139"/>
      <c r="P553" s="140">
        <f>SUM(P554:P567)</f>
        <v>0</v>
      </c>
      <c r="Q553" s="139"/>
      <c r="R553" s="140">
        <f>SUM(R554:R567)</f>
        <v>0.36052000000000001</v>
      </c>
      <c r="S553" s="139"/>
      <c r="T553" s="141">
        <f>SUM(T554:T567)</f>
        <v>0</v>
      </c>
      <c r="AR553" s="134" t="s">
        <v>124</v>
      </c>
      <c r="AT553" s="142" t="s">
        <v>72</v>
      </c>
      <c r="AU553" s="142" t="s">
        <v>81</v>
      </c>
      <c r="AY553" s="134" t="s">
        <v>119</v>
      </c>
      <c r="BK553" s="143">
        <f>SUM(BK554:BK567)</f>
        <v>0</v>
      </c>
    </row>
    <row r="554" spans="1:65" s="2" customFormat="1" ht="16.5" customHeight="1">
      <c r="A554" s="32"/>
      <c r="B554" s="144"/>
      <c r="C554" s="145" t="s">
        <v>1297</v>
      </c>
      <c r="D554" s="145" t="s">
        <v>120</v>
      </c>
      <c r="E554" s="146" t="s">
        <v>1298</v>
      </c>
      <c r="F554" s="147" t="s">
        <v>1299</v>
      </c>
      <c r="G554" s="148" t="s">
        <v>223</v>
      </c>
      <c r="H554" s="149">
        <v>364.25</v>
      </c>
      <c r="I554" s="150"/>
      <c r="J554" s="151">
        <f>ROUND(I554*H554,2)</f>
        <v>0</v>
      </c>
      <c r="K554" s="152"/>
      <c r="L554" s="33"/>
      <c r="M554" s="153" t="s">
        <v>1</v>
      </c>
      <c r="N554" s="154" t="s">
        <v>39</v>
      </c>
      <c r="O554" s="61"/>
      <c r="P554" s="155">
        <f>O554*H554</f>
        <v>0</v>
      </c>
      <c r="Q554" s="155">
        <v>8.0000000000000004E-4</v>
      </c>
      <c r="R554" s="155">
        <f>Q554*H554</f>
        <v>0.29139999999999999</v>
      </c>
      <c r="S554" s="155">
        <v>0</v>
      </c>
      <c r="T554" s="156">
        <f>S554*H554</f>
        <v>0</v>
      </c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R554" s="157" t="s">
        <v>196</v>
      </c>
      <c r="AT554" s="157" t="s">
        <v>120</v>
      </c>
      <c r="AU554" s="157" t="s">
        <v>124</v>
      </c>
      <c r="AY554" s="17" t="s">
        <v>119</v>
      </c>
      <c r="BE554" s="158">
        <f>IF(N554="základná",J554,0)</f>
        <v>0</v>
      </c>
      <c r="BF554" s="158">
        <f>IF(N554="znížená",J554,0)</f>
        <v>0</v>
      </c>
      <c r="BG554" s="158">
        <f>IF(N554="zákl. prenesená",J554,0)</f>
        <v>0</v>
      </c>
      <c r="BH554" s="158">
        <f>IF(N554="zníž. prenesená",J554,0)</f>
        <v>0</v>
      </c>
      <c r="BI554" s="158">
        <f>IF(N554="nulová",J554,0)</f>
        <v>0</v>
      </c>
      <c r="BJ554" s="17" t="s">
        <v>124</v>
      </c>
      <c r="BK554" s="158">
        <f>ROUND(I554*H554,2)</f>
        <v>0</v>
      </c>
      <c r="BL554" s="17" t="s">
        <v>196</v>
      </c>
      <c r="BM554" s="157" t="s">
        <v>1300</v>
      </c>
    </row>
    <row r="555" spans="1:65" s="15" customFormat="1">
      <c r="B555" s="202"/>
      <c r="D555" s="160" t="s">
        <v>126</v>
      </c>
      <c r="E555" s="203" t="s">
        <v>1</v>
      </c>
      <c r="F555" s="204" t="s">
        <v>1301</v>
      </c>
      <c r="H555" s="203" t="s">
        <v>1</v>
      </c>
      <c r="I555" s="205"/>
      <c r="L555" s="202"/>
      <c r="M555" s="206"/>
      <c r="N555" s="207"/>
      <c r="O555" s="207"/>
      <c r="P555" s="207"/>
      <c r="Q555" s="207"/>
      <c r="R555" s="207"/>
      <c r="S555" s="207"/>
      <c r="T555" s="208"/>
      <c r="AT555" s="203" t="s">
        <v>126</v>
      </c>
      <c r="AU555" s="203" t="s">
        <v>124</v>
      </c>
      <c r="AV555" s="15" t="s">
        <v>81</v>
      </c>
      <c r="AW555" s="15" t="s">
        <v>30</v>
      </c>
      <c r="AX555" s="15" t="s">
        <v>73</v>
      </c>
      <c r="AY555" s="203" t="s">
        <v>119</v>
      </c>
    </row>
    <row r="556" spans="1:65" s="12" customFormat="1">
      <c r="B556" s="159"/>
      <c r="D556" s="160" t="s">
        <v>126</v>
      </c>
      <c r="E556" s="161" t="s">
        <v>1302</v>
      </c>
      <c r="F556" s="162" t="s">
        <v>1303</v>
      </c>
      <c r="H556" s="163">
        <v>124</v>
      </c>
      <c r="I556" s="164"/>
      <c r="L556" s="159"/>
      <c r="M556" s="165"/>
      <c r="N556" s="166"/>
      <c r="O556" s="166"/>
      <c r="P556" s="166"/>
      <c r="Q556" s="166"/>
      <c r="R556" s="166"/>
      <c r="S556" s="166"/>
      <c r="T556" s="167"/>
      <c r="AT556" s="161" t="s">
        <v>126</v>
      </c>
      <c r="AU556" s="161" t="s">
        <v>124</v>
      </c>
      <c r="AV556" s="12" t="s">
        <v>124</v>
      </c>
      <c r="AW556" s="12" t="s">
        <v>30</v>
      </c>
      <c r="AX556" s="12" t="s">
        <v>73</v>
      </c>
      <c r="AY556" s="161" t="s">
        <v>119</v>
      </c>
    </row>
    <row r="557" spans="1:65" s="12" customFormat="1">
      <c r="B557" s="159"/>
      <c r="D557" s="160" t="s">
        <v>126</v>
      </c>
      <c r="E557" s="161" t="s">
        <v>468</v>
      </c>
      <c r="F557" s="162" t="s">
        <v>1304</v>
      </c>
      <c r="H557" s="163">
        <v>120</v>
      </c>
      <c r="I557" s="164"/>
      <c r="L557" s="159"/>
      <c r="M557" s="165"/>
      <c r="N557" s="166"/>
      <c r="O557" s="166"/>
      <c r="P557" s="166"/>
      <c r="Q557" s="166"/>
      <c r="R557" s="166"/>
      <c r="S557" s="166"/>
      <c r="T557" s="167"/>
      <c r="AT557" s="161" t="s">
        <v>126</v>
      </c>
      <c r="AU557" s="161" t="s">
        <v>124</v>
      </c>
      <c r="AV557" s="12" t="s">
        <v>124</v>
      </c>
      <c r="AW557" s="12" t="s">
        <v>30</v>
      </c>
      <c r="AX557" s="12" t="s">
        <v>73</v>
      </c>
      <c r="AY557" s="161" t="s">
        <v>119</v>
      </c>
    </row>
    <row r="558" spans="1:65" s="12" customFormat="1">
      <c r="B558" s="159"/>
      <c r="D558" s="160" t="s">
        <v>126</v>
      </c>
      <c r="E558" s="161" t="s">
        <v>506</v>
      </c>
      <c r="F558" s="162" t="s">
        <v>1305</v>
      </c>
      <c r="H558" s="163">
        <v>37</v>
      </c>
      <c r="I558" s="164"/>
      <c r="L558" s="159"/>
      <c r="M558" s="165"/>
      <c r="N558" s="166"/>
      <c r="O558" s="166"/>
      <c r="P558" s="166"/>
      <c r="Q558" s="166"/>
      <c r="R558" s="166"/>
      <c r="S558" s="166"/>
      <c r="T558" s="167"/>
      <c r="AT558" s="161" t="s">
        <v>126</v>
      </c>
      <c r="AU558" s="161" t="s">
        <v>124</v>
      </c>
      <c r="AV558" s="12" t="s">
        <v>124</v>
      </c>
      <c r="AW558" s="12" t="s">
        <v>30</v>
      </c>
      <c r="AX558" s="12" t="s">
        <v>73</v>
      </c>
      <c r="AY558" s="161" t="s">
        <v>119</v>
      </c>
    </row>
    <row r="559" spans="1:65" s="12" customFormat="1">
      <c r="B559" s="159"/>
      <c r="D559" s="160" t="s">
        <v>126</v>
      </c>
      <c r="E559" s="161" t="s">
        <v>530</v>
      </c>
      <c r="F559" s="162" t="s">
        <v>1306</v>
      </c>
      <c r="H559" s="163">
        <v>83.25</v>
      </c>
      <c r="I559" s="164"/>
      <c r="L559" s="159"/>
      <c r="M559" s="165"/>
      <c r="N559" s="166"/>
      <c r="O559" s="166"/>
      <c r="P559" s="166"/>
      <c r="Q559" s="166"/>
      <c r="R559" s="166"/>
      <c r="S559" s="166"/>
      <c r="T559" s="167"/>
      <c r="AT559" s="161" t="s">
        <v>126</v>
      </c>
      <c r="AU559" s="161" t="s">
        <v>124</v>
      </c>
      <c r="AV559" s="12" t="s">
        <v>124</v>
      </c>
      <c r="AW559" s="12" t="s">
        <v>30</v>
      </c>
      <c r="AX559" s="12" t="s">
        <v>73</v>
      </c>
      <c r="AY559" s="161" t="s">
        <v>119</v>
      </c>
    </row>
    <row r="560" spans="1:65" s="12" customFormat="1">
      <c r="B560" s="159"/>
      <c r="D560" s="160" t="s">
        <v>126</v>
      </c>
      <c r="E560" s="161" t="s">
        <v>1307</v>
      </c>
      <c r="F560" s="162" t="s">
        <v>1308</v>
      </c>
      <c r="H560" s="163">
        <v>364.25</v>
      </c>
      <c r="I560" s="164"/>
      <c r="L560" s="159"/>
      <c r="M560" s="165"/>
      <c r="N560" s="166"/>
      <c r="O560" s="166"/>
      <c r="P560" s="166"/>
      <c r="Q560" s="166"/>
      <c r="R560" s="166"/>
      <c r="S560" s="166"/>
      <c r="T560" s="167"/>
      <c r="AT560" s="161" t="s">
        <v>126</v>
      </c>
      <c r="AU560" s="161" t="s">
        <v>124</v>
      </c>
      <c r="AV560" s="12" t="s">
        <v>124</v>
      </c>
      <c r="AW560" s="12" t="s">
        <v>30</v>
      </c>
      <c r="AX560" s="12" t="s">
        <v>81</v>
      </c>
      <c r="AY560" s="161" t="s">
        <v>119</v>
      </c>
    </row>
    <row r="561" spans="1:65" s="2" customFormat="1" ht="16.5" customHeight="1">
      <c r="A561" s="32"/>
      <c r="B561" s="144"/>
      <c r="C561" s="145" t="s">
        <v>1309</v>
      </c>
      <c r="D561" s="145" t="s">
        <v>120</v>
      </c>
      <c r="E561" s="146" t="s">
        <v>1310</v>
      </c>
      <c r="F561" s="147" t="s">
        <v>1299</v>
      </c>
      <c r="G561" s="148" t="s">
        <v>223</v>
      </c>
      <c r="H561" s="149">
        <v>86.4</v>
      </c>
      <c r="I561" s="150"/>
      <c r="J561" s="151">
        <f>ROUND(I561*H561,2)</f>
        <v>0</v>
      </c>
      <c r="K561" s="152"/>
      <c r="L561" s="33"/>
      <c r="M561" s="153" t="s">
        <v>1</v>
      </c>
      <c r="N561" s="154" t="s">
        <v>39</v>
      </c>
      <c r="O561" s="61"/>
      <c r="P561" s="155">
        <f>O561*H561</f>
        <v>0</v>
      </c>
      <c r="Q561" s="155">
        <v>8.0000000000000004E-4</v>
      </c>
      <c r="R561" s="155">
        <f>Q561*H561</f>
        <v>6.9120000000000015E-2</v>
      </c>
      <c r="S561" s="155">
        <v>0</v>
      </c>
      <c r="T561" s="156">
        <f>S561*H561</f>
        <v>0</v>
      </c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R561" s="157" t="s">
        <v>196</v>
      </c>
      <c r="AT561" s="157" t="s">
        <v>120</v>
      </c>
      <c r="AU561" s="157" t="s">
        <v>124</v>
      </c>
      <c r="AY561" s="17" t="s">
        <v>119</v>
      </c>
      <c r="BE561" s="158">
        <f>IF(N561="základná",J561,0)</f>
        <v>0</v>
      </c>
      <c r="BF561" s="158">
        <f>IF(N561="znížená",J561,0)</f>
        <v>0</v>
      </c>
      <c r="BG561" s="158">
        <f>IF(N561="zákl. prenesená",J561,0)</f>
        <v>0</v>
      </c>
      <c r="BH561" s="158">
        <f>IF(N561="zníž. prenesená",J561,0)</f>
        <v>0</v>
      </c>
      <c r="BI561" s="158">
        <f>IF(N561="nulová",J561,0)</f>
        <v>0</v>
      </c>
      <c r="BJ561" s="17" t="s">
        <v>124</v>
      </c>
      <c r="BK561" s="158">
        <f>ROUND(I561*H561,2)</f>
        <v>0</v>
      </c>
      <c r="BL561" s="17" t="s">
        <v>196</v>
      </c>
      <c r="BM561" s="157" t="s">
        <v>1311</v>
      </c>
    </row>
    <row r="562" spans="1:65" s="12" customFormat="1" ht="20.399999999999999">
      <c r="B562" s="159"/>
      <c r="D562" s="160" t="s">
        <v>126</v>
      </c>
      <c r="E562" s="161" t="s">
        <v>1312</v>
      </c>
      <c r="F562" s="162" t="s">
        <v>1313</v>
      </c>
      <c r="H562" s="163">
        <v>86.4</v>
      </c>
      <c r="I562" s="164"/>
      <c r="L562" s="159"/>
      <c r="M562" s="165"/>
      <c r="N562" s="166"/>
      <c r="O562" s="166"/>
      <c r="P562" s="166"/>
      <c r="Q562" s="166"/>
      <c r="R562" s="166"/>
      <c r="S562" s="166"/>
      <c r="T562" s="167"/>
      <c r="AT562" s="161" t="s">
        <v>126</v>
      </c>
      <c r="AU562" s="161" t="s">
        <v>124</v>
      </c>
      <c r="AV562" s="12" t="s">
        <v>124</v>
      </c>
      <c r="AW562" s="12" t="s">
        <v>30</v>
      </c>
      <c r="AX562" s="12" t="s">
        <v>73</v>
      </c>
      <c r="AY562" s="161" t="s">
        <v>119</v>
      </c>
    </row>
    <row r="563" spans="1:65" s="15" customFormat="1" ht="20.399999999999999">
      <c r="B563" s="202"/>
      <c r="D563" s="160" t="s">
        <v>126</v>
      </c>
      <c r="E563" s="203" t="s">
        <v>1</v>
      </c>
      <c r="F563" s="204" t="s">
        <v>651</v>
      </c>
      <c r="H563" s="203" t="s">
        <v>1</v>
      </c>
      <c r="I563" s="205"/>
      <c r="L563" s="202"/>
      <c r="M563" s="206"/>
      <c r="N563" s="207"/>
      <c r="O563" s="207"/>
      <c r="P563" s="207"/>
      <c r="Q563" s="207"/>
      <c r="R563" s="207"/>
      <c r="S563" s="207"/>
      <c r="T563" s="208"/>
      <c r="AT563" s="203" t="s">
        <v>126</v>
      </c>
      <c r="AU563" s="203" t="s">
        <v>124</v>
      </c>
      <c r="AV563" s="15" t="s">
        <v>81</v>
      </c>
      <c r="AW563" s="15" t="s">
        <v>30</v>
      </c>
      <c r="AX563" s="15" t="s">
        <v>73</v>
      </c>
      <c r="AY563" s="203" t="s">
        <v>119</v>
      </c>
    </row>
    <row r="564" spans="1:65" s="15" customFormat="1">
      <c r="B564" s="202"/>
      <c r="D564" s="160" t="s">
        <v>126</v>
      </c>
      <c r="E564" s="203" t="s">
        <v>1</v>
      </c>
      <c r="F564" s="204" t="s">
        <v>652</v>
      </c>
      <c r="H564" s="203" t="s">
        <v>1</v>
      </c>
      <c r="I564" s="205"/>
      <c r="L564" s="202"/>
      <c r="M564" s="206"/>
      <c r="N564" s="207"/>
      <c r="O564" s="207"/>
      <c r="P564" s="207"/>
      <c r="Q564" s="207"/>
      <c r="R564" s="207"/>
      <c r="S564" s="207"/>
      <c r="T564" s="208"/>
      <c r="AT564" s="203" t="s">
        <v>126</v>
      </c>
      <c r="AU564" s="203" t="s">
        <v>124</v>
      </c>
      <c r="AV564" s="15" t="s">
        <v>81</v>
      </c>
      <c r="AW564" s="15" t="s">
        <v>30</v>
      </c>
      <c r="AX564" s="15" t="s">
        <v>73</v>
      </c>
      <c r="AY564" s="203" t="s">
        <v>119</v>
      </c>
    </row>
    <row r="565" spans="1:65" s="15" customFormat="1">
      <c r="B565" s="202"/>
      <c r="D565" s="160" t="s">
        <v>126</v>
      </c>
      <c r="E565" s="203" t="s">
        <v>1</v>
      </c>
      <c r="F565" s="204" t="s">
        <v>1314</v>
      </c>
      <c r="H565" s="203" t="s">
        <v>1</v>
      </c>
      <c r="I565" s="205"/>
      <c r="L565" s="202"/>
      <c r="M565" s="206"/>
      <c r="N565" s="207"/>
      <c r="O565" s="207"/>
      <c r="P565" s="207"/>
      <c r="Q565" s="207"/>
      <c r="R565" s="207"/>
      <c r="S565" s="207"/>
      <c r="T565" s="208"/>
      <c r="AT565" s="203" t="s">
        <v>126</v>
      </c>
      <c r="AU565" s="203" t="s">
        <v>124</v>
      </c>
      <c r="AV565" s="15" t="s">
        <v>81</v>
      </c>
      <c r="AW565" s="15" t="s">
        <v>30</v>
      </c>
      <c r="AX565" s="15" t="s">
        <v>73</v>
      </c>
      <c r="AY565" s="203" t="s">
        <v>119</v>
      </c>
    </row>
    <row r="566" spans="1:65" s="15" customFormat="1">
      <c r="B566" s="202"/>
      <c r="D566" s="160" t="s">
        <v>126</v>
      </c>
      <c r="E566" s="203" t="s">
        <v>1</v>
      </c>
      <c r="F566" s="204" t="s">
        <v>1315</v>
      </c>
      <c r="H566" s="203" t="s">
        <v>1</v>
      </c>
      <c r="I566" s="205"/>
      <c r="L566" s="202"/>
      <c r="M566" s="206"/>
      <c r="N566" s="207"/>
      <c r="O566" s="207"/>
      <c r="P566" s="207"/>
      <c r="Q566" s="207"/>
      <c r="R566" s="207"/>
      <c r="S566" s="207"/>
      <c r="T566" s="208"/>
      <c r="AT566" s="203" t="s">
        <v>126</v>
      </c>
      <c r="AU566" s="203" t="s">
        <v>124</v>
      </c>
      <c r="AV566" s="15" t="s">
        <v>81</v>
      </c>
      <c r="AW566" s="15" t="s">
        <v>30</v>
      </c>
      <c r="AX566" s="15" t="s">
        <v>73</v>
      </c>
      <c r="AY566" s="203" t="s">
        <v>119</v>
      </c>
    </row>
    <row r="567" spans="1:65" s="12" customFormat="1">
      <c r="B567" s="159"/>
      <c r="D567" s="160" t="s">
        <v>126</v>
      </c>
      <c r="E567" s="161" t="s">
        <v>1316</v>
      </c>
      <c r="F567" s="162" t="s">
        <v>1317</v>
      </c>
      <c r="H567" s="163">
        <v>86.4</v>
      </c>
      <c r="I567" s="164"/>
      <c r="L567" s="159"/>
      <c r="M567" s="213"/>
      <c r="N567" s="214"/>
      <c r="O567" s="214"/>
      <c r="P567" s="214"/>
      <c r="Q567" s="214"/>
      <c r="R567" s="214"/>
      <c r="S567" s="214"/>
      <c r="T567" s="215"/>
      <c r="AT567" s="161" t="s">
        <v>126</v>
      </c>
      <c r="AU567" s="161" t="s">
        <v>124</v>
      </c>
      <c r="AV567" s="12" t="s">
        <v>124</v>
      </c>
      <c r="AW567" s="12" t="s">
        <v>30</v>
      </c>
      <c r="AX567" s="12" t="s">
        <v>81</v>
      </c>
      <c r="AY567" s="161" t="s">
        <v>119</v>
      </c>
    </row>
    <row r="568" spans="1:65" s="2" customFormat="1" ht="6.9" customHeight="1">
      <c r="A568" s="32"/>
      <c r="B568" s="50"/>
      <c r="C568" s="51"/>
      <c r="D568" s="51"/>
      <c r="E568" s="51"/>
      <c r="F568" s="51"/>
      <c r="G568" s="51"/>
      <c r="H568" s="51"/>
      <c r="I568" s="51"/>
      <c r="J568" s="51"/>
      <c r="K568" s="51"/>
      <c r="L568" s="33"/>
      <c r="M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</row>
  </sheetData>
  <autoFilter ref="C128:K567" xr:uid="{00000000-0009-0000-0000-000003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95"/>
  <sheetViews>
    <sheetView showGridLines="0" workbookViewId="0"/>
  </sheetViews>
  <sheetFormatPr defaultRowHeight="10.199999999999999"/>
  <cols>
    <col min="1" max="1" width="8.28515625" style="1" customWidth="1"/>
    <col min="2" max="2" width="1.7109375" style="1" customWidth="1"/>
    <col min="3" max="3" width="25" style="1" customWidth="1"/>
    <col min="4" max="4" width="75.85546875" style="1" customWidth="1"/>
    <col min="5" max="5" width="13.28515625" style="1" customWidth="1"/>
    <col min="6" max="6" width="20" style="1" customWidth="1"/>
    <col min="7" max="7" width="1.7109375" style="1" customWidth="1"/>
    <col min="8" max="8" width="8.28515625" style="1" customWidth="1"/>
  </cols>
  <sheetData>
    <row r="1" spans="1:8" s="1" customFormat="1" ht="11.25" customHeight="1"/>
    <row r="2" spans="1:8" s="1" customFormat="1" ht="36.9" customHeight="1"/>
    <row r="3" spans="1:8" s="1" customFormat="1" ht="6.9" customHeight="1">
      <c r="B3" s="18"/>
      <c r="C3" s="19"/>
      <c r="D3" s="19"/>
      <c r="E3" s="19"/>
      <c r="F3" s="19"/>
      <c r="G3" s="19"/>
      <c r="H3" s="20"/>
    </row>
    <row r="4" spans="1:8" s="1" customFormat="1" ht="24.9" customHeight="1">
      <c r="B4" s="20"/>
      <c r="C4" s="21" t="s">
        <v>1318</v>
      </c>
      <c r="H4" s="20"/>
    </row>
    <row r="5" spans="1:8" s="1" customFormat="1" ht="12" customHeight="1">
      <c r="B5" s="20"/>
      <c r="C5" s="24" t="s">
        <v>12</v>
      </c>
      <c r="D5" s="239" t="s">
        <v>13</v>
      </c>
      <c r="E5" s="235"/>
      <c r="F5" s="235"/>
      <c r="H5" s="20"/>
    </row>
    <row r="6" spans="1:8" s="1" customFormat="1" ht="36.9" customHeight="1">
      <c r="B6" s="20"/>
      <c r="C6" s="26" t="s">
        <v>15</v>
      </c>
      <c r="D6" s="236" t="s">
        <v>16</v>
      </c>
      <c r="E6" s="235"/>
      <c r="F6" s="235"/>
      <c r="H6" s="20"/>
    </row>
    <row r="7" spans="1:8" s="1" customFormat="1" ht="16.5" customHeight="1">
      <c r="B7" s="20"/>
      <c r="C7" s="27" t="s">
        <v>21</v>
      </c>
      <c r="D7" s="58">
        <f>'Rekapitulácia stavby'!AN8</f>
        <v>0</v>
      </c>
      <c r="H7" s="20"/>
    </row>
    <row r="8" spans="1:8" s="2" customFormat="1" ht="10.95" customHeight="1">
      <c r="A8" s="32"/>
      <c r="B8" s="33"/>
      <c r="C8" s="32"/>
      <c r="D8" s="32"/>
      <c r="E8" s="32"/>
      <c r="F8" s="32"/>
      <c r="G8" s="32"/>
      <c r="H8" s="33"/>
    </row>
    <row r="9" spans="1:8" s="10" customFormat="1" ht="29.25" customHeight="1">
      <c r="A9" s="122"/>
      <c r="B9" s="123"/>
      <c r="C9" s="124" t="s">
        <v>54</v>
      </c>
      <c r="D9" s="125" t="s">
        <v>55</v>
      </c>
      <c r="E9" s="125" t="s">
        <v>106</v>
      </c>
      <c r="F9" s="126" t="s">
        <v>1319</v>
      </c>
      <c r="G9" s="122"/>
      <c r="H9" s="123"/>
    </row>
    <row r="10" spans="1:8" s="2" customFormat="1" ht="26.4" customHeight="1">
      <c r="A10" s="32"/>
      <c r="B10" s="33"/>
      <c r="C10" s="216" t="s">
        <v>1320</v>
      </c>
      <c r="D10" s="216" t="s">
        <v>79</v>
      </c>
      <c r="E10" s="32"/>
      <c r="F10" s="32"/>
      <c r="G10" s="32"/>
      <c r="H10" s="33"/>
    </row>
    <row r="11" spans="1:8" s="2" customFormat="1" ht="16.95" customHeight="1">
      <c r="A11" s="32"/>
      <c r="B11" s="33"/>
      <c r="C11" s="217" t="s">
        <v>127</v>
      </c>
      <c r="D11" s="218" t="s">
        <v>127</v>
      </c>
      <c r="E11" s="219" t="s">
        <v>1</v>
      </c>
      <c r="F11" s="220">
        <v>1</v>
      </c>
      <c r="G11" s="32"/>
      <c r="H11" s="33"/>
    </row>
    <row r="12" spans="1:8" s="2" customFormat="1" ht="20.399999999999999">
      <c r="A12" s="32"/>
      <c r="B12" s="33"/>
      <c r="C12" s="221" t="s">
        <v>127</v>
      </c>
      <c r="D12" s="221" t="s">
        <v>128</v>
      </c>
      <c r="E12" s="17" t="s">
        <v>1</v>
      </c>
      <c r="F12" s="222">
        <v>1</v>
      </c>
      <c r="G12" s="32"/>
      <c r="H12" s="33"/>
    </row>
    <row r="13" spans="1:8" s="2" customFormat="1" ht="16.95" customHeight="1">
      <c r="A13" s="32"/>
      <c r="B13" s="33"/>
      <c r="C13" s="223" t="s">
        <v>1321</v>
      </c>
      <c r="D13" s="32"/>
      <c r="E13" s="32"/>
      <c r="F13" s="32"/>
      <c r="G13" s="32"/>
      <c r="H13" s="33"/>
    </row>
    <row r="14" spans="1:8" s="2" customFormat="1" ht="16.95" customHeight="1">
      <c r="A14" s="32"/>
      <c r="B14" s="33"/>
      <c r="C14" s="221" t="s">
        <v>121</v>
      </c>
      <c r="D14" s="221" t="s">
        <v>122</v>
      </c>
      <c r="E14" s="17" t="s">
        <v>123</v>
      </c>
      <c r="F14" s="222">
        <v>1</v>
      </c>
      <c r="G14" s="32"/>
      <c r="H14" s="33"/>
    </row>
    <row r="15" spans="1:8" s="2" customFormat="1" ht="16.95" customHeight="1">
      <c r="A15" s="32"/>
      <c r="B15" s="33"/>
      <c r="C15" s="217" t="s">
        <v>129</v>
      </c>
      <c r="D15" s="218" t="s">
        <v>129</v>
      </c>
      <c r="E15" s="219" t="s">
        <v>1</v>
      </c>
      <c r="F15" s="220">
        <v>1</v>
      </c>
      <c r="G15" s="32"/>
      <c r="H15" s="33"/>
    </row>
    <row r="16" spans="1:8" s="2" customFormat="1" ht="16.95" customHeight="1">
      <c r="A16" s="32"/>
      <c r="B16" s="33"/>
      <c r="C16" s="221" t="s">
        <v>129</v>
      </c>
      <c r="D16" s="221" t="s">
        <v>130</v>
      </c>
      <c r="E16" s="17" t="s">
        <v>1</v>
      </c>
      <c r="F16" s="222">
        <v>1</v>
      </c>
      <c r="G16" s="32"/>
      <c r="H16" s="33"/>
    </row>
    <row r="17" spans="1:8" s="2" customFormat="1" ht="26.4" customHeight="1">
      <c r="A17" s="32"/>
      <c r="B17" s="33"/>
      <c r="C17" s="216" t="s">
        <v>1322</v>
      </c>
      <c r="D17" s="216" t="s">
        <v>84</v>
      </c>
      <c r="E17" s="32"/>
      <c r="F17" s="32"/>
      <c r="G17" s="32"/>
      <c r="H17" s="33"/>
    </row>
    <row r="18" spans="1:8" s="2" customFormat="1" ht="16.95" customHeight="1">
      <c r="A18" s="32"/>
      <c r="B18" s="33"/>
      <c r="C18" s="217" t="s">
        <v>127</v>
      </c>
      <c r="D18" s="218" t="s">
        <v>127</v>
      </c>
      <c r="E18" s="219" t="s">
        <v>1</v>
      </c>
      <c r="F18" s="220">
        <v>372.3</v>
      </c>
      <c r="G18" s="32"/>
      <c r="H18" s="33"/>
    </row>
    <row r="19" spans="1:8" s="2" customFormat="1" ht="16.95" customHeight="1">
      <c r="A19" s="32"/>
      <c r="B19" s="33"/>
      <c r="C19" s="221" t="s">
        <v>127</v>
      </c>
      <c r="D19" s="221" t="s">
        <v>220</v>
      </c>
      <c r="E19" s="17" t="s">
        <v>1</v>
      </c>
      <c r="F19" s="222">
        <v>372.3</v>
      </c>
      <c r="G19" s="32"/>
      <c r="H19" s="33"/>
    </row>
    <row r="20" spans="1:8" s="2" customFormat="1" ht="16.95" customHeight="1">
      <c r="A20" s="32"/>
      <c r="B20" s="33"/>
      <c r="C20" s="223" t="s">
        <v>1321</v>
      </c>
      <c r="D20" s="32"/>
      <c r="E20" s="32"/>
      <c r="F20" s="32"/>
      <c r="G20" s="32"/>
      <c r="H20" s="33"/>
    </row>
    <row r="21" spans="1:8" s="2" customFormat="1" ht="20.399999999999999">
      <c r="A21" s="32"/>
      <c r="B21" s="33"/>
      <c r="C21" s="221" t="s">
        <v>216</v>
      </c>
      <c r="D21" s="221" t="s">
        <v>217</v>
      </c>
      <c r="E21" s="17" t="s">
        <v>218</v>
      </c>
      <c r="F21" s="222">
        <v>372.3</v>
      </c>
      <c r="G21" s="32"/>
      <c r="H21" s="33"/>
    </row>
    <row r="22" spans="1:8" s="2" customFormat="1" ht="16.95" customHeight="1">
      <c r="A22" s="32"/>
      <c r="B22" s="33"/>
      <c r="C22" s="217" t="s">
        <v>265</v>
      </c>
      <c r="D22" s="218" t="s">
        <v>265</v>
      </c>
      <c r="E22" s="219" t="s">
        <v>1</v>
      </c>
      <c r="F22" s="220">
        <v>2</v>
      </c>
      <c r="G22" s="32"/>
      <c r="H22" s="33"/>
    </row>
    <row r="23" spans="1:8" s="2" customFormat="1" ht="16.95" customHeight="1">
      <c r="A23" s="32"/>
      <c r="B23" s="33"/>
      <c r="C23" s="221" t="s">
        <v>265</v>
      </c>
      <c r="D23" s="221" t="s">
        <v>266</v>
      </c>
      <c r="E23" s="17" t="s">
        <v>1</v>
      </c>
      <c r="F23" s="222">
        <v>2</v>
      </c>
      <c r="G23" s="32"/>
      <c r="H23" s="33"/>
    </row>
    <row r="24" spans="1:8" s="2" customFormat="1" ht="16.95" customHeight="1">
      <c r="A24" s="32"/>
      <c r="B24" s="33"/>
      <c r="C24" s="223" t="s">
        <v>1321</v>
      </c>
      <c r="D24" s="32"/>
      <c r="E24" s="32"/>
      <c r="F24" s="32"/>
      <c r="G24" s="32"/>
      <c r="H24" s="33"/>
    </row>
    <row r="25" spans="1:8" s="2" customFormat="1" ht="16.95" customHeight="1">
      <c r="A25" s="32"/>
      <c r="B25" s="33"/>
      <c r="C25" s="221" t="s">
        <v>262</v>
      </c>
      <c r="D25" s="221" t="s">
        <v>263</v>
      </c>
      <c r="E25" s="17" t="s">
        <v>218</v>
      </c>
      <c r="F25" s="222">
        <v>2</v>
      </c>
      <c r="G25" s="32"/>
      <c r="H25" s="33"/>
    </row>
    <row r="26" spans="1:8" s="2" customFormat="1" ht="16.95" customHeight="1">
      <c r="A26" s="32"/>
      <c r="B26" s="33"/>
      <c r="C26" s="217" t="s">
        <v>274</v>
      </c>
      <c r="D26" s="218" t="s">
        <v>274</v>
      </c>
      <c r="E26" s="219" t="s">
        <v>1</v>
      </c>
      <c r="F26" s="220">
        <v>154.96</v>
      </c>
      <c r="G26" s="32"/>
      <c r="H26" s="33"/>
    </row>
    <row r="27" spans="1:8" s="2" customFormat="1" ht="16.95" customHeight="1">
      <c r="A27" s="32"/>
      <c r="B27" s="33"/>
      <c r="C27" s="221" t="s">
        <v>274</v>
      </c>
      <c r="D27" s="221" t="s">
        <v>275</v>
      </c>
      <c r="E27" s="17" t="s">
        <v>1</v>
      </c>
      <c r="F27" s="222">
        <v>154.96</v>
      </c>
      <c r="G27" s="32"/>
      <c r="H27" s="33"/>
    </row>
    <row r="28" spans="1:8" s="2" customFormat="1" ht="16.95" customHeight="1">
      <c r="A28" s="32"/>
      <c r="B28" s="33"/>
      <c r="C28" s="223" t="s">
        <v>1321</v>
      </c>
      <c r="D28" s="32"/>
      <c r="E28" s="32"/>
      <c r="F28" s="32"/>
      <c r="G28" s="32"/>
      <c r="H28" s="33"/>
    </row>
    <row r="29" spans="1:8" s="2" customFormat="1" ht="16.95" customHeight="1">
      <c r="A29" s="32"/>
      <c r="B29" s="33"/>
      <c r="C29" s="221" t="s">
        <v>270</v>
      </c>
      <c r="D29" s="221" t="s">
        <v>271</v>
      </c>
      <c r="E29" s="17" t="s">
        <v>272</v>
      </c>
      <c r="F29" s="222">
        <v>154.96</v>
      </c>
      <c r="G29" s="32"/>
      <c r="H29" s="33"/>
    </row>
    <row r="30" spans="1:8" s="2" customFormat="1" ht="16.95" customHeight="1">
      <c r="A30" s="32"/>
      <c r="B30" s="33"/>
      <c r="C30" s="217" t="s">
        <v>281</v>
      </c>
      <c r="D30" s="218" t="s">
        <v>281</v>
      </c>
      <c r="E30" s="219" t="s">
        <v>1</v>
      </c>
      <c r="F30" s="220">
        <v>154.96</v>
      </c>
      <c r="G30" s="32"/>
      <c r="H30" s="33"/>
    </row>
    <row r="31" spans="1:8" s="2" customFormat="1" ht="16.95" customHeight="1">
      <c r="A31" s="32"/>
      <c r="B31" s="33"/>
      <c r="C31" s="221" t="s">
        <v>281</v>
      </c>
      <c r="D31" s="221" t="s">
        <v>282</v>
      </c>
      <c r="E31" s="17" t="s">
        <v>1</v>
      </c>
      <c r="F31" s="222">
        <v>154.96</v>
      </c>
      <c r="G31" s="32"/>
      <c r="H31" s="33"/>
    </row>
    <row r="32" spans="1:8" s="2" customFormat="1" ht="16.95" customHeight="1">
      <c r="A32" s="32"/>
      <c r="B32" s="33"/>
      <c r="C32" s="223" t="s">
        <v>1321</v>
      </c>
      <c r="D32" s="32"/>
      <c r="E32" s="32"/>
      <c r="F32" s="32"/>
      <c r="G32" s="32"/>
      <c r="H32" s="33"/>
    </row>
    <row r="33" spans="1:8" s="2" customFormat="1" ht="16.95" customHeight="1">
      <c r="A33" s="32"/>
      <c r="B33" s="33"/>
      <c r="C33" s="221" t="s">
        <v>278</v>
      </c>
      <c r="D33" s="221" t="s">
        <v>279</v>
      </c>
      <c r="E33" s="17" t="s">
        <v>235</v>
      </c>
      <c r="F33" s="222">
        <v>154.96</v>
      </c>
      <c r="G33" s="32"/>
      <c r="H33" s="33"/>
    </row>
    <row r="34" spans="1:8" s="2" customFormat="1" ht="16.95" customHeight="1">
      <c r="A34" s="32"/>
      <c r="B34" s="33"/>
      <c r="C34" s="217" t="s">
        <v>289</v>
      </c>
      <c r="D34" s="218" t="s">
        <v>289</v>
      </c>
      <c r="E34" s="219" t="s">
        <v>1</v>
      </c>
      <c r="F34" s="220">
        <v>180</v>
      </c>
      <c r="G34" s="32"/>
      <c r="H34" s="33"/>
    </row>
    <row r="35" spans="1:8" s="2" customFormat="1" ht="16.95" customHeight="1">
      <c r="A35" s="32"/>
      <c r="B35" s="33"/>
      <c r="C35" s="221" t="s">
        <v>289</v>
      </c>
      <c r="D35" s="221" t="s">
        <v>290</v>
      </c>
      <c r="E35" s="17" t="s">
        <v>1</v>
      </c>
      <c r="F35" s="222">
        <v>180</v>
      </c>
      <c r="G35" s="32"/>
      <c r="H35" s="33"/>
    </row>
    <row r="36" spans="1:8" s="2" customFormat="1" ht="16.95" customHeight="1">
      <c r="A36" s="32"/>
      <c r="B36" s="33"/>
      <c r="C36" s="217" t="s">
        <v>294</v>
      </c>
      <c r="D36" s="218" t="s">
        <v>294</v>
      </c>
      <c r="E36" s="219" t="s">
        <v>1</v>
      </c>
      <c r="F36" s="220">
        <v>180</v>
      </c>
      <c r="G36" s="32"/>
      <c r="H36" s="33"/>
    </row>
    <row r="37" spans="1:8" s="2" customFormat="1" ht="16.95" customHeight="1">
      <c r="A37" s="32"/>
      <c r="B37" s="33"/>
      <c r="C37" s="221" t="s">
        <v>294</v>
      </c>
      <c r="D37" s="221" t="s">
        <v>295</v>
      </c>
      <c r="E37" s="17" t="s">
        <v>1</v>
      </c>
      <c r="F37" s="222">
        <v>180</v>
      </c>
      <c r="G37" s="32"/>
      <c r="H37" s="33"/>
    </row>
    <row r="38" spans="1:8" s="2" customFormat="1" ht="16.95" customHeight="1">
      <c r="A38" s="32"/>
      <c r="B38" s="33"/>
      <c r="C38" s="223" t="s">
        <v>1321</v>
      </c>
      <c r="D38" s="32"/>
      <c r="E38" s="32"/>
      <c r="F38" s="32"/>
      <c r="G38" s="32"/>
      <c r="H38" s="33"/>
    </row>
    <row r="39" spans="1:8" s="2" customFormat="1" ht="20.399999999999999">
      <c r="A39" s="32"/>
      <c r="B39" s="33"/>
      <c r="C39" s="221" t="s">
        <v>291</v>
      </c>
      <c r="D39" s="221" t="s">
        <v>292</v>
      </c>
      <c r="E39" s="17" t="s">
        <v>223</v>
      </c>
      <c r="F39" s="222">
        <v>180</v>
      </c>
      <c r="G39" s="32"/>
      <c r="H39" s="33"/>
    </row>
    <row r="40" spans="1:8" s="2" customFormat="1" ht="16.95" customHeight="1">
      <c r="A40" s="32"/>
      <c r="B40" s="33"/>
      <c r="C40" s="217" t="s">
        <v>1323</v>
      </c>
      <c r="D40" s="218" t="s">
        <v>1323</v>
      </c>
      <c r="E40" s="219" t="s">
        <v>1</v>
      </c>
      <c r="F40" s="220">
        <v>110</v>
      </c>
      <c r="G40" s="32"/>
      <c r="H40" s="33"/>
    </row>
    <row r="41" spans="1:8" s="2" customFormat="1" ht="16.95" customHeight="1">
      <c r="A41" s="32"/>
      <c r="B41" s="33"/>
      <c r="C41" s="217" t="s">
        <v>314</v>
      </c>
      <c r="D41" s="218" t="s">
        <v>314</v>
      </c>
      <c r="E41" s="219" t="s">
        <v>1</v>
      </c>
      <c r="F41" s="220">
        <v>110</v>
      </c>
      <c r="G41" s="32"/>
      <c r="H41" s="33"/>
    </row>
    <row r="42" spans="1:8" s="2" customFormat="1" ht="16.95" customHeight="1">
      <c r="A42" s="32"/>
      <c r="B42" s="33"/>
      <c r="C42" s="221" t="s">
        <v>314</v>
      </c>
      <c r="D42" s="221" t="s">
        <v>315</v>
      </c>
      <c r="E42" s="17" t="s">
        <v>1</v>
      </c>
      <c r="F42" s="222">
        <v>110</v>
      </c>
      <c r="G42" s="32"/>
      <c r="H42" s="33"/>
    </row>
    <row r="43" spans="1:8" s="2" customFormat="1" ht="16.95" customHeight="1">
      <c r="A43" s="32"/>
      <c r="B43" s="33"/>
      <c r="C43" s="223" t="s">
        <v>1321</v>
      </c>
      <c r="D43" s="32"/>
      <c r="E43" s="32"/>
      <c r="F43" s="32"/>
      <c r="G43" s="32"/>
      <c r="H43" s="33"/>
    </row>
    <row r="44" spans="1:8" s="2" customFormat="1" ht="16.95" customHeight="1">
      <c r="A44" s="32"/>
      <c r="B44" s="33"/>
      <c r="C44" s="221" t="s">
        <v>311</v>
      </c>
      <c r="D44" s="221" t="s">
        <v>312</v>
      </c>
      <c r="E44" s="17" t="s">
        <v>223</v>
      </c>
      <c r="F44" s="222">
        <v>110</v>
      </c>
      <c r="G44" s="32"/>
      <c r="H44" s="33"/>
    </row>
    <row r="45" spans="1:8" s="2" customFormat="1" ht="16.95" customHeight="1">
      <c r="A45" s="32"/>
      <c r="B45" s="33"/>
      <c r="C45" s="217" t="s">
        <v>1324</v>
      </c>
      <c r="D45" s="218" t="s">
        <v>1324</v>
      </c>
      <c r="E45" s="219" t="s">
        <v>1</v>
      </c>
      <c r="F45" s="220">
        <v>490</v>
      </c>
      <c r="G45" s="32"/>
      <c r="H45" s="33"/>
    </row>
    <row r="46" spans="1:8" s="2" customFormat="1" ht="16.95" customHeight="1">
      <c r="A46" s="32"/>
      <c r="B46" s="33"/>
      <c r="C46" s="217" t="s">
        <v>329</v>
      </c>
      <c r="D46" s="218" t="s">
        <v>329</v>
      </c>
      <c r="E46" s="219" t="s">
        <v>1</v>
      </c>
      <c r="F46" s="220">
        <v>108</v>
      </c>
      <c r="G46" s="32"/>
      <c r="H46" s="33"/>
    </row>
    <row r="47" spans="1:8" s="2" customFormat="1" ht="16.95" customHeight="1">
      <c r="A47" s="32"/>
      <c r="B47" s="33"/>
      <c r="C47" s="221" t="s">
        <v>329</v>
      </c>
      <c r="D47" s="221" t="s">
        <v>330</v>
      </c>
      <c r="E47" s="17" t="s">
        <v>1</v>
      </c>
      <c r="F47" s="222">
        <v>108</v>
      </c>
      <c r="G47" s="32"/>
      <c r="H47" s="33"/>
    </row>
    <row r="48" spans="1:8" s="2" customFormat="1" ht="16.95" customHeight="1">
      <c r="A48" s="32"/>
      <c r="B48" s="33"/>
      <c r="C48" s="223" t="s">
        <v>1321</v>
      </c>
      <c r="D48" s="32"/>
      <c r="E48" s="32"/>
      <c r="F48" s="32"/>
      <c r="G48" s="32"/>
      <c r="H48" s="33"/>
    </row>
    <row r="49" spans="1:8" s="2" customFormat="1" ht="16.95" customHeight="1">
      <c r="A49" s="32"/>
      <c r="B49" s="33"/>
      <c r="C49" s="221" t="s">
        <v>326</v>
      </c>
      <c r="D49" s="221" t="s">
        <v>327</v>
      </c>
      <c r="E49" s="17" t="s">
        <v>223</v>
      </c>
      <c r="F49" s="222">
        <v>108</v>
      </c>
      <c r="G49" s="32"/>
      <c r="H49" s="33"/>
    </row>
    <row r="50" spans="1:8" s="2" customFormat="1" ht="16.95" customHeight="1">
      <c r="A50" s="32"/>
      <c r="B50" s="33"/>
      <c r="C50" s="217" t="s">
        <v>337</v>
      </c>
      <c r="D50" s="218" t="s">
        <v>337</v>
      </c>
      <c r="E50" s="219" t="s">
        <v>1</v>
      </c>
      <c r="F50" s="220">
        <v>108</v>
      </c>
      <c r="G50" s="32"/>
      <c r="H50" s="33"/>
    </row>
    <row r="51" spans="1:8" s="2" customFormat="1" ht="16.95" customHeight="1">
      <c r="A51" s="32"/>
      <c r="B51" s="33"/>
      <c r="C51" s="221" t="s">
        <v>337</v>
      </c>
      <c r="D51" s="221" t="s">
        <v>338</v>
      </c>
      <c r="E51" s="17" t="s">
        <v>1</v>
      </c>
      <c r="F51" s="222">
        <v>108</v>
      </c>
      <c r="G51" s="32"/>
      <c r="H51" s="33"/>
    </row>
    <row r="52" spans="1:8" s="2" customFormat="1" ht="16.95" customHeight="1">
      <c r="A52" s="32"/>
      <c r="B52" s="33"/>
      <c r="C52" s="223" t="s">
        <v>1321</v>
      </c>
      <c r="D52" s="32"/>
      <c r="E52" s="32"/>
      <c r="F52" s="32"/>
      <c r="G52" s="32"/>
      <c r="H52" s="33"/>
    </row>
    <row r="53" spans="1:8" s="2" customFormat="1" ht="16.95" customHeight="1">
      <c r="A53" s="32"/>
      <c r="B53" s="33"/>
      <c r="C53" s="221" t="s">
        <v>334</v>
      </c>
      <c r="D53" s="221" t="s">
        <v>335</v>
      </c>
      <c r="E53" s="17" t="s">
        <v>223</v>
      </c>
      <c r="F53" s="222">
        <v>108</v>
      </c>
      <c r="G53" s="32"/>
      <c r="H53" s="33"/>
    </row>
    <row r="54" spans="1:8" s="2" customFormat="1" ht="16.95" customHeight="1">
      <c r="A54" s="32"/>
      <c r="B54" s="33"/>
      <c r="C54" s="217" t="s">
        <v>661</v>
      </c>
      <c r="D54" s="218" t="s">
        <v>661</v>
      </c>
      <c r="E54" s="219" t="s">
        <v>1</v>
      </c>
      <c r="F54" s="220">
        <v>490</v>
      </c>
      <c r="G54" s="32"/>
      <c r="H54" s="33"/>
    </row>
    <row r="55" spans="1:8" s="2" customFormat="1" ht="16.95" customHeight="1">
      <c r="A55" s="32"/>
      <c r="B55" s="33"/>
      <c r="C55" s="217" t="s">
        <v>363</v>
      </c>
      <c r="D55" s="218" t="s">
        <v>363</v>
      </c>
      <c r="E55" s="219" t="s">
        <v>1</v>
      </c>
      <c r="F55" s="220">
        <v>110</v>
      </c>
      <c r="G55" s="32"/>
      <c r="H55" s="33"/>
    </row>
    <row r="56" spans="1:8" s="2" customFormat="1" ht="16.95" customHeight="1">
      <c r="A56" s="32"/>
      <c r="B56" s="33"/>
      <c r="C56" s="221" t="s">
        <v>363</v>
      </c>
      <c r="D56" s="221" t="s">
        <v>201</v>
      </c>
      <c r="E56" s="17" t="s">
        <v>1</v>
      </c>
      <c r="F56" s="222">
        <v>110</v>
      </c>
      <c r="G56" s="32"/>
      <c r="H56" s="33"/>
    </row>
    <row r="57" spans="1:8" s="2" customFormat="1" ht="16.95" customHeight="1">
      <c r="A57" s="32"/>
      <c r="B57" s="33"/>
      <c r="C57" s="223" t="s">
        <v>1321</v>
      </c>
      <c r="D57" s="32"/>
      <c r="E57" s="32"/>
      <c r="F57" s="32"/>
      <c r="G57" s="32"/>
      <c r="H57" s="33"/>
    </row>
    <row r="58" spans="1:8" s="2" customFormat="1" ht="16.95" customHeight="1">
      <c r="A58" s="32"/>
      <c r="B58" s="33"/>
      <c r="C58" s="221" t="s">
        <v>360</v>
      </c>
      <c r="D58" s="221" t="s">
        <v>361</v>
      </c>
      <c r="E58" s="17" t="s">
        <v>238</v>
      </c>
      <c r="F58" s="222">
        <v>115.5</v>
      </c>
      <c r="G58" s="32"/>
      <c r="H58" s="33"/>
    </row>
    <row r="59" spans="1:8" s="2" customFormat="1" ht="16.95" customHeight="1">
      <c r="A59" s="32"/>
      <c r="B59" s="33"/>
      <c r="C59" s="217" t="s">
        <v>373</v>
      </c>
      <c r="D59" s="218" t="s">
        <v>373</v>
      </c>
      <c r="E59" s="219" t="s">
        <v>1</v>
      </c>
      <c r="F59" s="220">
        <v>3</v>
      </c>
      <c r="G59" s="32"/>
      <c r="H59" s="33"/>
    </row>
    <row r="60" spans="1:8" s="2" customFormat="1" ht="16.95" customHeight="1">
      <c r="A60" s="32"/>
      <c r="B60" s="33"/>
      <c r="C60" s="221" t="s">
        <v>373</v>
      </c>
      <c r="D60" s="221" t="s">
        <v>374</v>
      </c>
      <c r="E60" s="17" t="s">
        <v>1</v>
      </c>
      <c r="F60" s="222">
        <v>3</v>
      </c>
      <c r="G60" s="32"/>
      <c r="H60" s="33"/>
    </row>
    <row r="61" spans="1:8" s="2" customFormat="1" ht="16.95" customHeight="1">
      <c r="A61" s="32"/>
      <c r="B61" s="33"/>
      <c r="C61" s="223" t="s">
        <v>1321</v>
      </c>
      <c r="D61" s="32"/>
      <c r="E61" s="32"/>
      <c r="F61" s="32"/>
      <c r="G61" s="32"/>
      <c r="H61" s="33"/>
    </row>
    <row r="62" spans="1:8" s="2" customFormat="1" ht="16.95" customHeight="1">
      <c r="A62" s="32"/>
      <c r="B62" s="33"/>
      <c r="C62" s="221" t="s">
        <v>369</v>
      </c>
      <c r="D62" s="221" t="s">
        <v>370</v>
      </c>
      <c r="E62" s="17" t="s">
        <v>371</v>
      </c>
      <c r="F62" s="222">
        <v>3</v>
      </c>
      <c r="G62" s="32"/>
      <c r="H62" s="33"/>
    </row>
    <row r="63" spans="1:8" s="2" customFormat="1" ht="16.95" customHeight="1">
      <c r="A63" s="32"/>
      <c r="B63" s="33"/>
      <c r="C63" s="217" t="s">
        <v>679</v>
      </c>
      <c r="D63" s="218" t="s">
        <v>679</v>
      </c>
      <c r="E63" s="219" t="s">
        <v>1</v>
      </c>
      <c r="F63" s="220">
        <v>137.5</v>
      </c>
      <c r="G63" s="32"/>
      <c r="H63" s="33"/>
    </row>
    <row r="64" spans="1:8" s="2" customFormat="1" ht="16.95" customHeight="1">
      <c r="A64" s="32"/>
      <c r="B64" s="33"/>
      <c r="C64" s="217" t="s">
        <v>391</v>
      </c>
      <c r="D64" s="218" t="s">
        <v>391</v>
      </c>
      <c r="E64" s="219" t="s">
        <v>1</v>
      </c>
      <c r="F64" s="220">
        <v>12</v>
      </c>
      <c r="G64" s="32"/>
      <c r="H64" s="33"/>
    </row>
    <row r="65" spans="1:8" s="2" customFormat="1" ht="16.95" customHeight="1">
      <c r="A65" s="32"/>
      <c r="B65" s="33"/>
      <c r="C65" s="221" t="s">
        <v>391</v>
      </c>
      <c r="D65" s="221" t="s">
        <v>392</v>
      </c>
      <c r="E65" s="17" t="s">
        <v>1</v>
      </c>
      <c r="F65" s="222">
        <v>12</v>
      </c>
      <c r="G65" s="32"/>
      <c r="H65" s="33"/>
    </row>
    <row r="66" spans="1:8" s="2" customFormat="1" ht="16.95" customHeight="1">
      <c r="A66" s="32"/>
      <c r="B66" s="33"/>
      <c r="C66" s="223" t="s">
        <v>1321</v>
      </c>
      <c r="D66" s="32"/>
      <c r="E66" s="32"/>
      <c r="F66" s="32"/>
      <c r="G66" s="32"/>
      <c r="H66" s="33"/>
    </row>
    <row r="67" spans="1:8" s="2" customFormat="1" ht="20.399999999999999">
      <c r="A67" s="32"/>
      <c r="B67" s="33"/>
      <c r="C67" s="221" t="s">
        <v>388</v>
      </c>
      <c r="D67" s="221" t="s">
        <v>389</v>
      </c>
      <c r="E67" s="17" t="s">
        <v>223</v>
      </c>
      <c r="F67" s="222">
        <v>12</v>
      </c>
      <c r="G67" s="32"/>
      <c r="H67" s="33"/>
    </row>
    <row r="68" spans="1:8" s="2" customFormat="1" ht="16.95" customHeight="1">
      <c r="A68" s="32"/>
      <c r="B68" s="33"/>
      <c r="C68" s="217" t="s">
        <v>425</v>
      </c>
      <c r="D68" s="218" t="s">
        <v>425</v>
      </c>
      <c r="E68" s="219" t="s">
        <v>1</v>
      </c>
      <c r="F68" s="220">
        <v>7.8</v>
      </c>
      <c r="G68" s="32"/>
      <c r="H68" s="33"/>
    </row>
    <row r="69" spans="1:8" s="2" customFormat="1" ht="16.95" customHeight="1">
      <c r="A69" s="32"/>
      <c r="B69" s="33"/>
      <c r="C69" s="221" t="s">
        <v>425</v>
      </c>
      <c r="D69" s="221" t="s">
        <v>426</v>
      </c>
      <c r="E69" s="17" t="s">
        <v>1</v>
      </c>
      <c r="F69" s="222">
        <v>7.8</v>
      </c>
      <c r="G69" s="32"/>
      <c r="H69" s="33"/>
    </row>
    <row r="70" spans="1:8" s="2" customFormat="1" ht="16.95" customHeight="1">
      <c r="A70" s="32"/>
      <c r="B70" s="33"/>
      <c r="C70" s="217" t="s">
        <v>431</v>
      </c>
      <c r="D70" s="218" t="s">
        <v>431</v>
      </c>
      <c r="E70" s="219" t="s">
        <v>1</v>
      </c>
      <c r="F70" s="220">
        <v>3</v>
      </c>
      <c r="G70" s="32"/>
      <c r="H70" s="33"/>
    </row>
    <row r="71" spans="1:8" s="2" customFormat="1" ht="16.95" customHeight="1">
      <c r="A71" s="32"/>
      <c r="B71" s="33"/>
      <c r="C71" s="221" t="s">
        <v>431</v>
      </c>
      <c r="D71" s="221" t="s">
        <v>432</v>
      </c>
      <c r="E71" s="17" t="s">
        <v>1</v>
      </c>
      <c r="F71" s="222">
        <v>3</v>
      </c>
      <c r="G71" s="32"/>
      <c r="H71" s="33"/>
    </row>
    <row r="72" spans="1:8" s="2" customFormat="1" ht="16.95" customHeight="1">
      <c r="A72" s="32"/>
      <c r="B72" s="33"/>
      <c r="C72" s="223" t="s">
        <v>1321</v>
      </c>
      <c r="D72" s="32"/>
      <c r="E72" s="32"/>
      <c r="F72" s="32"/>
      <c r="G72" s="32"/>
      <c r="H72" s="33"/>
    </row>
    <row r="73" spans="1:8" s="2" customFormat="1" ht="16.95" customHeight="1">
      <c r="A73" s="32"/>
      <c r="B73" s="33"/>
      <c r="C73" s="221" t="s">
        <v>428</v>
      </c>
      <c r="D73" s="221" t="s">
        <v>429</v>
      </c>
      <c r="E73" s="17" t="s">
        <v>371</v>
      </c>
      <c r="F73" s="222">
        <v>3</v>
      </c>
      <c r="G73" s="32"/>
      <c r="H73" s="33"/>
    </row>
    <row r="74" spans="1:8" s="2" customFormat="1" ht="16.95" customHeight="1">
      <c r="A74" s="32"/>
      <c r="B74" s="33"/>
      <c r="C74" s="217" t="s">
        <v>450</v>
      </c>
      <c r="D74" s="218" t="s">
        <v>450</v>
      </c>
      <c r="E74" s="219" t="s">
        <v>1</v>
      </c>
      <c r="F74" s="220">
        <v>110</v>
      </c>
      <c r="G74" s="32"/>
      <c r="H74" s="33"/>
    </row>
    <row r="75" spans="1:8" s="2" customFormat="1" ht="16.95" customHeight="1">
      <c r="A75" s="32"/>
      <c r="B75" s="33"/>
      <c r="C75" s="221" t="s">
        <v>450</v>
      </c>
      <c r="D75" s="221" t="s">
        <v>451</v>
      </c>
      <c r="E75" s="17" t="s">
        <v>1</v>
      </c>
      <c r="F75" s="222">
        <v>110</v>
      </c>
      <c r="G75" s="32"/>
      <c r="H75" s="33"/>
    </row>
    <row r="76" spans="1:8" s="2" customFormat="1" ht="16.95" customHeight="1">
      <c r="A76" s="32"/>
      <c r="B76" s="33"/>
      <c r="C76" s="223" t="s">
        <v>1321</v>
      </c>
      <c r="D76" s="32"/>
      <c r="E76" s="32"/>
      <c r="F76" s="32"/>
      <c r="G76" s="32"/>
      <c r="H76" s="33"/>
    </row>
    <row r="77" spans="1:8" s="2" customFormat="1" ht="20.399999999999999">
      <c r="A77" s="32"/>
      <c r="B77" s="33"/>
      <c r="C77" s="221" t="s">
        <v>447</v>
      </c>
      <c r="D77" s="221" t="s">
        <v>448</v>
      </c>
      <c r="E77" s="17" t="s">
        <v>223</v>
      </c>
      <c r="F77" s="222">
        <v>110</v>
      </c>
      <c r="G77" s="32"/>
      <c r="H77" s="33"/>
    </row>
    <row r="78" spans="1:8" s="2" customFormat="1" ht="16.95" customHeight="1">
      <c r="A78" s="32"/>
      <c r="B78" s="33"/>
      <c r="C78" s="217" t="s">
        <v>231</v>
      </c>
      <c r="D78" s="218" t="s">
        <v>231</v>
      </c>
      <c r="E78" s="219" t="s">
        <v>1</v>
      </c>
      <c r="F78" s="220">
        <v>456</v>
      </c>
      <c r="G78" s="32"/>
      <c r="H78" s="33"/>
    </row>
    <row r="79" spans="1:8" s="2" customFormat="1" ht="16.95" customHeight="1">
      <c r="A79" s="32"/>
      <c r="B79" s="33"/>
      <c r="C79" s="221" t="s">
        <v>231</v>
      </c>
      <c r="D79" s="221" t="s">
        <v>232</v>
      </c>
      <c r="E79" s="17" t="s">
        <v>1</v>
      </c>
      <c r="F79" s="222">
        <v>456</v>
      </c>
      <c r="G79" s="32"/>
      <c r="H79" s="33"/>
    </row>
    <row r="80" spans="1:8" s="2" customFormat="1" ht="16.95" customHeight="1">
      <c r="A80" s="32"/>
      <c r="B80" s="33"/>
      <c r="C80" s="223" t="s">
        <v>1321</v>
      </c>
      <c r="D80" s="32"/>
      <c r="E80" s="32"/>
      <c r="F80" s="32"/>
      <c r="G80" s="32"/>
      <c r="H80" s="33"/>
    </row>
    <row r="81" spans="1:8" s="2" customFormat="1" ht="16.95" customHeight="1">
      <c r="A81" s="32"/>
      <c r="B81" s="33"/>
      <c r="C81" s="221" t="s">
        <v>228</v>
      </c>
      <c r="D81" s="221" t="s">
        <v>229</v>
      </c>
      <c r="E81" s="17" t="s">
        <v>223</v>
      </c>
      <c r="F81" s="222">
        <v>456</v>
      </c>
      <c r="G81" s="32"/>
      <c r="H81" s="33"/>
    </row>
    <row r="82" spans="1:8" s="2" customFormat="1" ht="16.95" customHeight="1">
      <c r="A82" s="32"/>
      <c r="B82" s="33"/>
      <c r="C82" s="217" t="s">
        <v>247</v>
      </c>
      <c r="D82" s="218" t="s">
        <v>247</v>
      </c>
      <c r="E82" s="219" t="s">
        <v>1</v>
      </c>
      <c r="F82" s="220">
        <v>13.68</v>
      </c>
      <c r="G82" s="32"/>
      <c r="H82" s="33"/>
    </row>
    <row r="83" spans="1:8" s="2" customFormat="1" ht="16.95" customHeight="1">
      <c r="A83" s="32"/>
      <c r="B83" s="33"/>
      <c r="C83" s="221" t="s">
        <v>247</v>
      </c>
      <c r="D83" s="221" t="s">
        <v>248</v>
      </c>
      <c r="E83" s="17" t="s">
        <v>1</v>
      </c>
      <c r="F83" s="222">
        <v>13.68</v>
      </c>
      <c r="G83" s="32"/>
      <c r="H83" s="33"/>
    </row>
    <row r="84" spans="1:8" s="2" customFormat="1" ht="16.95" customHeight="1">
      <c r="A84" s="32"/>
      <c r="B84" s="33"/>
      <c r="C84" s="223" t="s">
        <v>1321</v>
      </c>
      <c r="D84" s="32"/>
      <c r="E84" s="32"/>
      <c r="F84" s="32"/>
      <c r="G84" s="32"/>
      <c r="H84" s="33"/>
    </row>
    <row r="85" spans="1:8" s="2" customFormat="1" ht="16.95" customHeight="1">
      <c r="A85" s="32"/>
      <c r="B85" s="33"/>
      <c r="C85" s="221" t="s">
        <v>243</v>
      </c>
      <c r="D85" s="221" t="s">
        <v>244</v>
      </c>
      <c r="E85" s="17" t="s">
        <v>245</v>
      </c>
      <c r="F85" s="222">
        <v>13.68</v>
      </c>
      <c r="G85" s="32"/>
      <c r="H85" s="33"/>
    </row>
    <row r="86" spans="1:8" s="2" customFormat="1" ht="16.95" customHeight="1">
      <c r="A86" s="32"/>
      <c r="B86" s="33"/>
      <c r="C86" s="217" t="s">
        <v>258</v>
      </c>
      <c r="D86" s="218" t="s">
        <v>258</v>
      </c>
      <c r="E86" s="219" t="s">
        <v>1</v>
      </c>
      <c r="F86" s="220">
        <v>2.5</v>
      </c>
      <c r="G86" s="32"/>
      <c r="H86" s="33"/>
    </row>
    <row r="87" spans="1:8" s="2" customFormat="1" ht="16.95" customHeight="1">
      <c r="A87" s="32"/>
      <c r="B87" s="33"/>
      <c r="C87" s="221" t="s">
        <v>258</v>
      </c>
      <c r="D87" s="221" t="s">
        <v>259</v>
      </c>
      <c r="E87" s="17" t="s">
        <v>1</v>
      </c>
      <c r="F87" s="222">
        <v>2.5</v>
      </c>
      <c r="G87" s="32"/>
      <c r="H87" s="33"/>
    </row>
    <row r="88" spans="1:8" s="2" customFormat="1" ht="16.95" customHeight="1">
      <c r="A88" s="32"/>
      <c r="B88" s="33"/>
      <c r="C88" s="223" t="s">
        <v>1321</v>
      </c>
      <c r="D88" s="32"/>
      <c r="E88" s="32"/>
      <c r="F88" s="32"/>
      <c r="G88" s="32"/>
      <c r="H88" s="33"/>
    </row>
    <row r="89" spans="1:8" s="2" customFormat="1" ht="16.95" customHeight="1">
      <c r="A89" s="32"/>
      <c r="B89" s="33"/>
      <c r="C89" s="221" t="s">
        <v>255</v>
      </c>
      <c r="D89" s="221" t="s">
        <v>256</v>
      </c>
      <c r="E89" s="17" t="s">
        <v>218</v>
      </c>
      <c r="F89" s="222">
        <v>2.5</v>
      </c>
      <c r="G89" s="32"/>
      <c r="H89" s="33"/>
    </row>
    <row r="90" spans="1:8" s="2" customFormat="1" ht="16.95" customHeight="1">
      <c r="A90" s="32"/>
      <c r="B90" s="33"/>
      <c r="C90" s="217" t="s">
        <v>129</v>
      </c>
      <c r="D90" s="218" t="s">
        <v>129</v>
      </c>
      <c r="E90" s="219" t="s">
        <v>1</v>
      </c>
      <c r="F90" s="220">
        <v>372.3</v>
      </c>
      <c r="G90" s="32"/>
      <c r="H90" s="33"/>
    </row>
    <row r="91" spans="1:8" s="2" customFormat="1" ht="16.95" customHeight="1">
      <c r="A91" s="32"/>
      <c r="B91" s="33"/>
      <c r="C91" s="221" t="s">
        <v>129</v>
      </c>
      <c r="D91" s="221" t="s">
        <v>130</v>
      </c>
      <c r="E91" s="17" t="s">
        <v>1</v>
      </c>
      <c r="F91" s="222">
        <v>372.3</v>
      </c>
      <c r="G91" s="32"/>
      <c r="H91" s="33"/>
    </row>
    <row r="92" spans="1:8" s="2" customFormat="1" ht="16.95" customHeight="1">
      <c r="A92" s="32"/>
      <c r="B92" s="33"/>
      <c r="C92" s="217" t="s">
        <v>267</v>
      </c>
      <c r="D92" s="218" t="s">
        <v>267</v>
      </c>
      <c r="E92" s="219" t="s">
        <v>1</v>
      </c>
      <c r="F92" s="220">
        <v>2</v>
      </c>
      <c r="G92" s="32"/>
      <c r="H92" s="33"/>
    </row>
    <row r="93" spans="1:8" s="2" customFormat="1" ht="16.95" customHeight="1">
      <c r="A93" s="32"/>
      <c r="B93" s="33"/>
      <c r="C93" s="221" t="s">
        <v>267</v>
      </c>
      <c r="D93" s="221" t="s">
        <v>268</v>
      </c>
      <c r="E93" s="17" t="s">
        <v>1</v>
      </c>
      <c r="F93" s="222">
        <v>2</v>
      </c>
      <c r="G93" s="32"/>
      <c r="H93" s="33"/>
    </row>
    <row r="94" spans="1:8" s="2" customFormat="1" ht="16.95" customHeight="1">
      <c r="A94" s="32"/>
      <c r="B94" s="33"/>
      <c r="C94" s="217" t="s">
        <v>276</v>
      </c>
      <c r="D94" s="218" t="s">
        <v>276</v>
      </c>
      <c r="E94" s="219" t="s">
        <v>1</v>
      </c>
      <c r="F94" s="220">
        <v>154.96</v>
      </c>
      <c r="G94" s="32"/>
      <c r="H94" s="33"/>
    </row>
    <row r="95" spans="1:8" s="2" customFormat="1" ht="16.95" customHeight="1">
      <c r="A95" s="32"/>
      <c r="B95" s="33"/>
      <c r="C95" s="221" t="s">
        <v>276</v>
      </c>
      <c r="D95" s="221" t="s">
        <v>277</v>
      </c>
      <c r="E95" s="17" t="s">
        <v>1</v>
      </c>
      <c r="F95" s="222">
        <v>154.96</v>
      </c>
      <c r="G95" s="32"/>
      <c r="H95" s="33"/>
    </row>
    <row r="96" spans="1:8" s="2" customFormat="1" ht="16.95" customHeight="1">
      <c r="A96" s="32"/>
      <c r="B96" s="33"/>
      <c r="C96" s="217" t="s">
        <v>283</v>
      </c>
      <c r="D96" s="218" t="s">
        <v>283</v>
      </c>
      <c r="E96" s="219" t="s">
        <v>1</v>
      </c>
      <c r="F96" s="220">
        <v>154.96</v>
      </c>
      <c r="G96" s="32"/>
      <c r="H96" s="33"/>
    </row>
    <row r="97" spans="1:8" s="2" customFormat="1" ht="16.95" customHeight="1">
      <c r="A97" s="32"/>
      <c r="B97" s="33"/>
      <c r="C97" s="221" t="s">
        <v>283</v>
      </c>
      <c r="D97" s="221" t="s">
        <v>284</v>
      </c>
      <c r="E97" s="17" t="s">
        <v>1</v>
      </c>
      <c r="F97" s="222">
        <v>154.96</v>
      </c>
      <c r="G97" s="32"/>
      <c r="H97" s="33"/>
    </row>
    <row r="98" spans="1:8" s="2" customFormat="1" ht="16.95" customHeight="1">
      <c r="A98" s="32"/>
      <c r="B98" s="33"/>
      <c r="C98" s="217" t="s">
        <v>296</v>
      </c>
      <c r="D98" s="218" t="s">
        <v>296</v>
      </c>
      <c r="E98" s="219" t="s">
        <v>1</v>
      </c>
      <c r="F98" s="220">
        <v>180</v>
      </c>
      <c r="G98" s="32"/>
      <c r="H98" s="33"/>
    </row>
    <row r="99" spans="1:8" s="2" customFormat="1" ht="16.95" customHeight="1">
      <c r="A99" s="32"/>
      <c r="B99" s="33"/>
      <c r="C99" s="221" t="s">
        <v>296</v>
      </c>
      <c r="D99" s="221" t="s">
        <v>297</v>
      </c>
      <c r="E99" s="17" t="s">
        <v>1</v>
      </c>
      <c r="F99" s="222">
        <v>180</v>
      </c>
      <c r="G99" s="32"/>
      <c r="H99" s="33"/>
    </row>
    <row r="100" spans="1:8" s="2" customFormat="1" ht="16.95" customHeight="1">
      <c r="A100" s="32"/>
      <c r="B100" s="33"/>
      <c r="C100" s="217" t="s">
        <v>1325</v>
      </c>
      <c r="D100" s="218" t="s">
        <v>1325</v>
      </c>
      <c r="E100" s="219" t="s">
        <v>1</v>
      </c>
      <c r="F100" s="220">
        <v>490</v>
      </c>
      <c r="G100" s="32"/>
      <c r="H100" s="33"/>
    </row>
    <row r="101" spans="1:8" s="2" customFormat="1" ht="16.95" customHeight="1">
      <c r="A101" s="32"/>
      <c r="B101" s="33"/>
      <c r="C101" s="217" t="s">
        <v>316</v>
      </c>
      <c r="D101" s="218" t="s">
        <v>316</v>
      </c>
      <c r="E101" s="219" t="s">
        <v>1</v>
      </c>
      <c r="F101" s="220">
        <v>110</v>
      </c>
      <c r="G101" s="32"/>
      <c r="H101" s="33"/>
    </row>
    <row r="102" spans="1:8" s="2" customFormat="1" ht="16.95" customHeight="1">
      <c r="A102" s="32"/>
      <c r="B102" s="33"/>
      <c r="C102" s="221" t="s">
        <v>316</v>
      </c>
      <c r="D102" s="221" t="s">
        <v>317</v>
      </c>
      <c r="E102" s="17" t="s">
        <v>1</v>
      </c>
      <c r="F102" s="222">
        <v>110</v>
      </c>
      <c r="G102" s="32"/>
      <c r="H102" s="33"/>
    </row>
    <row r="103" spans="1:8" s="2" customFormat="1" ht="16.95" customHeight="1">
      <c r="A103" s="32"/>
      <c r="B103" s="33"/>
      <c r="C103" s="217" t="s">
        <v>1326</v>
      </c>
      <c r="D103" s="218" t="s">
        <v>1326</v>
      </c>
      <c r="E103" s="219" t="s">
        <v>1</v>
      </c>
      <c r="F103" s="220">
        <v>490</v>
      </c>
      <c r="G103" s="32"/>
      <c r="H103" s="33"/>
    </row>
    <row r="104" spans="1:8" s="2" customFormat="1" ht="16.95" customHeight="1">
      <c r="A104" s="32"/>
      <c r="B104" s="33"/>
      <c r="C104" s="217" t="s">
        <v>331</v>
      </c>
      <c r="D104" s="218" t="s">
        <v>331</v>
      </c>
      <c r="E104" s="219" t="s">
        <v>1</v>
      </c>
      <c r="F104" s="220">
        <v>108</v>
      </c>
      <c r="G104" s="32"/>
      <c r="H104" s="33"/>
    </row>
    <row r="105" spans="1:8" s="2" customFormat="1" ht="16.95" customHeight="1">
      <c r="A105" s="32"/>
      <c r="B105" s="33"/>
      <c r="C105" s="221" t="s">
        <v>331</v>
      </c>
      <c r="D105" s="221" t="s">
        <v>332</v>
      </c>
      <c r="E105" s="17" t="s">
        <v>1</v>
      </c>
      <c r="F105" s="222">
        <v>108</v>
      </c>
      <c r="G105" s="32"/>
      <c r="H105" s="33"/>
    </row>
    <row r="106" spans="1:8" s="2" customFormat="1" ht="16.95" customHeight="1">
      <c r="A106" s="32"/>
      <c r="B106" s="33"/>
      <c r="C106" s="217" t="s">
        <v>339</v>
      </c>
      <c r="D106" s="218" t="s">
        <v>339</v>
      </c>
      <c r="E106" s="219" t="s">
        <v>1</v>
      </c>
      <c r="F106" s="220">
        <v>108</v>
      </c>
      <c r="G106" s="32"/>
      <c r="H106" s="33"/>
    </row>
    <row r="107" spans="1:8" s="2" customFormat="1" ht="16.95" customHeight="1">
      <c r="A107" s="32"/>
      <c r="B107" s="33"/>
      <c r="C107" s="221" t="s">
        <v>339</v>
      </c>
      <c r="D107" s="221" t="s">
        <v>340</v>
      </c>
      <c r="E107" s="17" t="s">
        <v>1</v>
      </c>
      <c r="F107" s="222">
        <v>108</v>
      </c>
      <c r="G107" s="32"/>
      <c r="H107" s="33"/>
    </row>
    <row r="108" spans="1:8" s="2" customFormat="1" ht="16.95" customHeight="1">
      <c r="A108" s="32"/>
      <c r="B108" s="33"/>
      <c r="C108" s="217" t="s">
        <v>665</v>
      </c>
      <c r="D108" s="218" t="s">
        <v>665</v>
      </c>
      <c r="E108" s="219" t="s">
        <v>1</v>
      </c>
      <c r="F108" s="220">
        <v>110</v>
      </c>
      <c r="G108" s="32"/>
      <c r="H108" s="33"/>
    </row>
    <row r="109" spans="1:8" s="2" customFormat="1" ht="16.95" customHeight="1">
      <c r="A109" s="32"/>
      <c r="B109" s="33"/>
      <c r="C109" s="217" t="s">
        <v>200</v>
      </c>
      <c r="D109" s="218" t="s">
        <v>200</v>
      </c>
      <c r="E109" s="219" t="s">
        <v>1</v>
      </c>
      <c r="F109" s="220">
        <v>110</v>
      </c>
      <c r="G109" s="32"/>
      <c r="H109" s="33"/>
    </row>
    <row r="110" spans="1:8" s="2" customFormat="1" ht="16.95" customHeight="1">
      <c r="A110" s="32"/>
      <c r="B110" s="33"/>
      <c r="C110" s="221" t="s">
        <v>200</v>
      </c>
      <c r="D110" s="221" t="s">
        <v>364</v>
      </c>
      <c r="E110" s="17" t="s">
        <v>1</v>
      </c>
      <c r="F110" s="222">
        <v>110</v>
      </c>
      <c r="G110" s="32"/>
      <c r="H110" s="33"/>
    </row>
    <row r="111" spans="1:8" s="2" customFormat="1" ht="16.95" customHeight="1">
      <c r="A111" s="32"/>
      <c r="B111" s="33"/>
      <c r="C111" s="223" t="s">
        <v>1321</v>
      </c>
      <c r="D111" s="32"/>
      <c r="E111" s="32"/>
      <c r="F111" s="32"/>
      <c r="G111" s="32"/>
      <c r="H111" s="33"/>
    </row>
    <row r="112" spans="1:8" s="2" customFormat="1" ht="16.95" customHeight="1">
      <c r="A112" s="32"/>
      <c r="B112" s="33"/>
      <c r="C112" s="221" t="s">
        <v>360</v>
      </c>
      <c r="D112" s="221" t="s">
        <v>361</v>
      </c>
      <c r="E112" s="17" t="s">
        <v>238</v>
      </c>
      <c r="F112" s="222">
        <v>115.5</v>
      </c>
      <c r="G112" s="32"/>
      <c r="H112" s="33"/>
    </row>
    <row r="113" spans="1:8" s="2" customFormat="1" ht="16.95" customHeight="1">
      <c r="A113" s="32"/>
      <c r="B113" s="33"/>
      <c r="C113" s="217" t="s">
        <v>375</v>
      </c>
      <c r="D113" s="218" t="s">
        <v>375</v>
      </c>
      <c r="E113" s="219" t="s">
        <v>1</v>
      </c>
      <c r="F113" s="220">
        <v>3</v>
      </c>
      <c r="G113" s="32"/>
      <c r="H113" s="33"/>
    </row>
    <row r="114" spans="1:8" s="2" customFormat="1" ht="16.95" customHeight="1">
      <c r="A114" s="32"/>
      <c r="B114" s="33"/>
      <c r="C114" s="221" t="s">
        <v>375</v>
      </c>
      <c r="D114" s="221" t="s">
        <v>376</v>
      </c>
      <c r="E114" s="17" t="s">
        <v>1</v>
      </c>
      <c r="F114" s="222">
        <v>3</v>
      </c>
      <c r="G114" s="32"/>
      <c r="H114" s="33"/>
    </row>
    <row r="115" spans="1:8" s="2" customFormat="1" ht="16.95" customHeight="1">
      <c r="A115" s="32"/>
      <c r="B115" s="33"/>
      <c r="C115" s="217" t="s">
        <v>470</v>
      </c>
      <c r="D115" s="218" t="s">
        <v>470</v>
      </c>
      <c r="E115" s="219" t="s">
        <v>1</v>
      </c>
      <c r="F115" s="220">
        <v>137.5</v>
      </c>
      <c r="G115" s="32"/>
      <c r="H115" s="33"/>
    </row>
    <row r="116" spans="1:8" s="2" customFormat="1" ht="16.95" customHeight="1">
      <c r="A116" s="32"/>
      <c r="B116" s="33"/>
      <c r="C116" s="217" t="s">
        <v>393</v>
      </c>
      <c r="D116" s="218" t="s">
        <v>393</v>
      </c>
      <c r="E116" s="219" t="s">
        <v>1</v>
      </c>
      <c r="F116" s="220">
        <v>12</v>
      </c>
      <c r="G116" s="32"/>
      <c r="H116" s="33"/>
    </row>
    <row r="117" spans="1:8" s="2" customFormat="1" ht="16.95" customHeight="1">
      <c r="A117" s="32"/>
      <c r="B117" s="33"/>
      <c r="C117" s="221" t="s">
        <v>393</v>
      </c>
      <c r="D117" s="221" t="s">
        <v>394</v>
      </c>
      <c r="E117" s="17" t="s">
        <v>1</v>
      </c>
      <c r="F117" s="222">
        <v>12</v>
      </c>
      <c r="G117" s="32"/>
      <c r="H117" s="33"/>
    </row>
    <row r="118" spans="1:8" s="2" customFormat="1" ht="16.95" customHeight="1">
      <c r="A118" s="32"/>
      <c r="B118" s="33"/>
      <c r="C118" s="217" t="s">
        <v>433</v>
      </c>
      <c r="D118" s="218" t="s">
        <v>433</v>
      </c>
      <c r="E118" s="219" t="s">
        <v>1</v>
      </c>
      <c r="F118" s="220">
        <v>3</v>
      </c>
      <c r="G118" s="32"/>
      <c r="H118" s="33"/>
    </row>
    <row r="119" spans="1:8" s="2" customFormat="1" ht="16.95" customHeight="1">
      <c r="A119" s="32"/>
      <c r="B119" s="33"/>
      <c r="C119" s="221" t="s">
        <v>433</v>
      </c>
      <c r="D119" s="221" t="s">
        <v>434</v>
      </c>
      <c r="E119" s="17" t="s">
        <v>1</v>
      </c>
      <c r="F119" s="222">
        <v>3</v>
      </c>
      <c r="G119" s="32"/>
      <c r="H119" s="33"/>
    </row>
    <row r="120" spans="1:8" s="2" customFormat="1" ht="16.95" customHeight="1">
      <c r="A120" s="32"/>
      <c r="B120" s="33"/>
      <c r="C120" s="217" t="s">
        <v>452</v>
      </c>
      <c r="D120" s="218" t="s">
        <v>452</v>
      </c>
      <c r="E120" s="219" t="s">
        <v>1</v>
      </c>
      <c r="F120" s="220">
        <v>110</v>
      </c>
      <c r="G120" s="32"/>
      <c r="H120" s="33"/>
    </row>
    <row r="121" spans="1:8" s="2" customFormat="1" ht="16.95" customHeight="1">
      <c r="A121" s="32"/>
      <c r="B121" s="33"/>
      <c r="C121" s="221" t="s">
        <v>452</v>
      </c>
      <c r="D121" s="221" t="s">
        <v>453</v>
      </c>
      <c r="E121" s="17" t="s">
        <v>1</v>
      </c>
      <c r="F121" s="222">
        <v>110</v>
      </c>
      <c r="G121" s="32"/>
      <c r="H121" s="33"/>
    </row>
    <row r="122" spans="1:8" s="2" customFormat="1" ht="16.95" customHeight="1">
      <c r="A122" s="32"/>
      <c r="B122" s="33"/>
      <c r="C122" s="217" t="s">
        <v>233</v>
      </c>
      <c r="D122" s="218" t="s">
        <v>233</v>
      </c>
      <c r="E122" s="219" t="s">
        <v>1</v>
      </c>
      <c r="F122" s="220">
        <v>456</v>
      </c>
      <c r="G122" s="32"/>
      <c r="H122" s="33"/>
    </row>
    <row r="123" spans="1:8" s="2" customFormat="1" ht="16.95" customHeight="1">
      <c r="A123" s="32"/>
      <c r="B123" s="33"/>
      <c r="C123" s="221" t="s">
        <v>233</v>
      </c>
      <c r="D123" s="221" t="s">
        <v>234</v>
      </c>
      <c r="E123" s="17" t="s">
        <v>1</v>
      </c>
      <c r="F123" s="222">
        <v>456</v>
      </c>
      <c r="G123" s="32"/>
      <c r="H123" s="33"/>
    </row>
    <row r="124" spans="1:8" s="2" customFormat="1" ht="16.95" customHeight="1">
      <c r="A124" s="32"/>
      <c r="B124" s="33"/>
      <c r="C124" s="217" t="s">
        <v>249</v>
      </c>
      <c r="D124" s="218" t="s">
        <v>249</v>
      </c>
      <c r="E124" s="219" t="s">
        <v>1</v>
      </c>
      <c r="F124" s="220">
        <v>13.68</v>
      </c>
      <c r="G124" s="32"/>
      <c r="H124" s="33"/>
    </row>
    <row r="125" spans="1:8" s="2" customFormat="1" ht="16.95" customHeight="1">
      <c r="A125" s="32"/>
      <c r="B125" s="33"/>
      <c r="C125" s="221" t="s">
        <v>249</v>
      </c>
      <c r="D125" s="221" t="s">
        <v>250</v>
      </c>
      <c r="E125" s="17" t="s">
        <v>1</v>
      </c>
      <c r="F125" s="222">
        <v>13.68</v>
      </c>
      <c r="G125" s="32"/>
      <c r="H125" s="33"/>
    </row>
    <row r="126" spans="1:8" s="2" customFormat="1" ht="16.95" customHeight="1">
      <c r="A126" s="32"/>
      <c r="B126" s="33"/>
      <c r="C126" s="217" t="s">
        <v>260</v>
      </c>
      <c r="D126" s="218" t="s">
        <v>260</v>
      </c>
      <c r="E126" s="219" t="s">
        <v>1</v>
      </c>
      <c r="F126" s="220">
        <v>2.5</v>
      </c>
      <c r="G126" s="32"/>
      <c r="H126" s="33"/>
    </row>
    <row r="127" spans="1:8" s="2" customFormat="1" ht="16.95" customHeight="1">
      <c r="A127" s="32"/>
      <c r="B127" s="33"/>
      <c r="C127" s="221" t="s">
        <v>260</v>
      </c>
      <c r="D127" s="221" t="s">
        <v>261</v>
      </c>
      <c r="E127" s="17" t="s">
        <v>1</v>
      </c>
      <c r="F127" s="222">
        <v>2.5</v>
      </c>
      <c r="G127" s="32"/>
      <c r="H127" s="33"/>
    </row>
    <row r="128" spans="1:8" s="2" customFormat="1" ht="16.95" customHeight="1">
      <c r="A128" s="32"/>
      <c r="B128" s="33"/>
      <c r="C128" s="217" t="s">
        <v>1327</v>
      </c>
      <c r="D128" s="218" t="s">
        <v>1327</v>
      </c>
      <c r="E128" s="219" t="s">
        <v>1</v>
      </c>
      <c r="F128" s="220">
        <v>0</v>
      </c>
      <c r="G128" s="32"/>
      <c r="H128" s="33"/>
    </row>
    <row r="129" spans="1:8" s="2" customFormat="1" ht="16.95" customHeight="1">
      <c r="A129" s="32"/>
      <c r="B129" s="33"/>
      <c r="C129" s="217" t="s">
        <v>1328</v>
      </c>
      <c r="D129" s="218" t="s">
        <v>1328</v>
      </c>
      <c r="E129" s="219" t="s">
        <v>1</v>
      </c>
      <c r="F129" s="220">
        <v>600</v>
      </c>
      <c r="G129" s="32"/>
      <c r="H129" s="33"/>
    </row>
    <row r="130" spans="1:8" s="2" customFormat="1" ht="16.95" customHeight="1">
      <c r="A130" s="32"/>
      <c r="B130" s="33"/>
      <c r="C130" s="217" t="s">
        <v>365</v>
      </c>
      <c r="D130" s="218" t="s">
        <v>365</v>
      </c>
      <c r="E130" s="219" t="s">
        <v>1</v>
      </c>
      <c r="F130" s="220">
        <v>115.5</v>
      </c>
      <c r="G130" s="32"/>
      <c r="H130" s="33"/>
    </row>
    <row r="131" spans="1:8" s="2" customFormat="1" ht="16.95" customHeight="1">
      <c r="A131" s="32"/>
      <c r="B131" s="33"/>
      <c r="C131" s="221" t="s">
        <v>365</v>
      </c>
      <c r="D131" s="221" t="s">
        <v>366</v>
      </c>
      <c r="E131" s="17" t="s">
        <v>1</v>
      </c>
      <c r="F131" s="222">
        <v>115.5</v>
      </c>
      <c r="G131" s="32"/>
      <c r="H131" s="33"/>
    </row>
    <row r="132" spans="1:8" s="2" customFormat="1" ht="26.4" customHeight="1">
      <c r="A132" s="32"/>
      <c r="B132" s="33"/>
      <c r="C132" s="216" t="s">
        <v>1329</v>
      </c>
      <c r="D132" s="216" t="s">
        <v>87</v>
      </c>
      <c r="E132" s="32"/>
      <c r="F132" s="32"/>
      <c r="G132" s="32"/>
      <c r="H132" s="33"/>
    </row>
    <row r="133" spans="1:8" s="2" customFormat="1" ht="16.95" customHeight="1">
      <c r="A133" s="32"/>
      <c r="B133" s="33"/>
      <c r="C133" s="217" t="s">
        <v>1219</v>
      </c>
      <c r="D133" s="218" t="s">
        <v>1219</v>
      </c>
      <c r="E133" s="219" t="s">
        <v>1</v>
      </c>
      <c r="F133" s="220">
        <v>0.68400000000000005</v>
      </c>
      <c r="G133" s="32"/>
      <c r="H133" s="33"/>
    </row>
    <row r="134" spans="1:8" s="2" customFormat="1" ht="16.95" customHeight="1">
      <c r="A134" s="32"/>
      <c r="B134" s="33"/>
      <c r="C134" s="221" t="s">
        <v>1219</v>
      </c>
      <c r="D134" s="221" t="s">
        <v>1220</v>
      </c>
      <c r="E134" s="17" t="s">
        <v>1</v>
      </c>
      <c r="F134" s="222">
        <v>0.68400000000000005</v>
      </c>
      <c r="G134" s="32"/>
      <c r="H134" s="33"/>
    </row>
    <row r="135" spans="1:8" s="2" customFormat="1" ht="16.95" customHeight="1">
      <c r="A135" s="32"/>
      <c r="B135" s="33"/>
      <c r="C135" s="223" t="s">
        <v>1321</v>
      </c>
      <c r="D135" s="32"/>
      <c r="E135" s="32"/>
      <c r="F135" s="32"/>
      <c r="G135" s="32"/>
      <c r="H135" s="33"/>
    </row>
    <row r="136" spans="1:8" s="2" customFormat="1" ht="16.95" customHeight="1">
      <c r="A136" s="32"/>
      <c r="B136" s="33"/>
      <c r="C136" s="221" t="s">
        <v>1216</v>
      </c>
      <c r="D136" s="221" t="s">
        <v>1217</v>
      </c>
      <c r="E136" s="17" t="s">
        <v>733</v>
      </c>
      <c r="F136" s="222">
        <v>0.68400000000000005</v>
      </c>
      <c r="G136" s="32"/>
      <c r="H136" s="33"/>
    </row>
    <row r="137" spans="1:8" s="2" customFormat="1" ht="16.95" customHeight="1">
      <c r="A137" s="32"/>
      <c r="B137" s="33"/>
      <c r="C137" s="217" t="s">
        <v>1227</v>
      </c>
      <c r="D137" s="218" t="s">
        <v>1227</v>
      </c>
      <c r="E137" s="219" t="s">
        <v>1</v>
      </c>
      <c r="F137" s="220">
        <v>1105.6199999999999</v>
      </c>
      <c r="G137" s="32"/>
      <c r="H137" s="33"/>
    </row>
    <row r="138" spans="1:8" s="2" customFormat="1" ht="16.95" customHeight="1">
      <c r="A138" s="32"/>
      <c r="B138" s="33"/>
      <c r="C138" s="221" t="s">
        <v>1227</v>
      </c>
      <c r="D138" s="221" t="s">
        <v>1228</v>
      </c>
      <c r="E138" s="17" t="s">
        <v>1</v>
      </c>
      <c r="F138" s="222">
        <v>1105.6199999999999</v>
      </c>
      <c r="G138" s="32"/>
      <c r="H138" s="33"/>
    </row>
    <row r="139" spans="1:8" s="2" customFormat="1" ht="16.95" customHeight="1">
      <c r="A139" s="32"/>
      <c r="B139" s="33"/>
      <c r="C139" s="223" t="s">
        <v>1321</v>
      </c>
      <c r="D139" s="32"/>
      <c r="E139" s="32"/>
      <c r="F139" s="32"/>
      <c r="G139" s="32"/>
      <c r="H139" s="33"/>
    </row>
    <row r="140" spans="1:8" s="2" customFormat="1" ht="16.95" customHeight="1">
      <c r="A140" s="32"/>
      <c r="B140" s="33"/>
      <c r="C140" s="221" t="s">
        <v>1224</v>
      </c>
      <c r="D140" s="221" t="s">
        <v>1225</v>
      </c>
      <c r="E140" s="17" t="s">
        <v>223</v>
      </c>
      <c r="F140" s="222">
        <v>1105.6199999999999</v>
      </c>
      <c r="G140" s="32"/>
      <c r="H140" s="33"/>
    </row>
    <row r="141" spans="1:8" s="2" customFormat="1" ht="16.95" customHeight="1">
      <c r="A141" s="32"/>
      <c r="B141" s="33"/>
      <c r="C141" s="217" t="s">
        <v>1234</v>
      </c>
      <c r="D141" s="218" t="s">
        <v>1234</v>
      </c>
      <c r="E141" s="219" t="s">
        <v>1</v>
      </c>
      <c r="F141" s="220">
        <v>1.1060000000000001</v>
      </c>
      <c r="G141" s="32"/>
      <c r="H141" s="33"/>
    </row>
    <row r="142" spans="1:8" s="2" customFormat="1" ht="16.95" customHeight="1">
      <c r="A142" s="32"/>
      <c r="B142" s="33"/>
      <c r="C142" s="221" t="s">
        <v>1234</v>
      </c>
      <c r="D142" s="221" t="s">
        <v>1235</v>
      </c>
      <c r="E142" s="17" t="s">
        <v>1</v>
      </c>
      <c r="F142" s="222">
        <v>1.1060000000000001</v>
      </c>
      <c r="G142" s="32"/>
      <c r="H142" s="33"/>
    </row>
    <row r="143" spans="1:8" s="2" customFormat="1" ht="16.95" customHeight="1">
      <c r="A143" s="32"/>
      <c r="B143" s="33"/>
      <c r="C143" s="223" t="s">
        <v>1321</v>
      </c>
      <c r="D143" s="32"/>
      <c r="E143" s="32"/>
      <c r="F143" s="32"/>
      <c r="G143" s="32"/>
      <c r="H143" s="33"/>
    </row>
    <row r="144" spans="1:8" s="2" customFormat="1" ht="16.95" customHeight="1">
      <c r="A144" s="32"/>
      <c r="B144" s="33"/>
      <c r="C144" s="221" t="s">
        <v>1232</v>
      </c>
      <c r="D144" s="221" t="s">
        <v>1217</v>
      </c>
      <c r="E144" s="17" t="s">
        <v>733</v>
      </c>
      <c r="F144" s="222">
        <v>1.1060000000000001</v>
      </c>
      <c r="G144" s="32"/>
      <c r="H144" s="33"/>
    </row>
    <row r="145" spans="1:8" s="2" customFormat="1" ht="16.95" customHeight="1">
      <c r="A145" s="32"/>
      <c r="B145" s="33"/>
      <c r="C145" s="217" t="s">
        <v>1243</v>
      </c>
      <c r="D145" s="218" t="s">
        <v>1243</v>
      </c>
      <c r="E145" s="219" t="s">
        <v>1</v>
      </c>
      <c r="F145" s="220">
        <v>12.24</v>
      </c>
      <c r="G145" s="32"/>
      <c r="H145" s="33"/>
    </row>
    <row r="146" spans="1:8" s="2" customFormat="1" ht="16.95" customHeight="1">
      <c r="A146" s="32"/>
      <c r="B146" s="33"/>
      <c r="C146" s="221" t="s">
        <v>1</v>
      </c>
      <c r="D146" s="221" t="s">
        <v>1242</v>
      </c>
      <c r="E146" s="17" t="s">
        <v>1</v>
      </c>
      <c r="F146" s="222">
        <v>0</v>
      </c>
      <c r="G146" s="32"/>
      <c r="H146" s="33"/>
    </row>
    <row r="147" spans="1:8" s="2" customFormat="1" ht="16.95" customHeight="1">
      <c r="A147" s="32"/>
      <c r="B147" s="33"/>
      <c r="C147" s="221" t="s">
        <v>1243</v>
      </c>
      <c r="D147" s="221" t="s">
        <v>1244</v>
      </c>
      <c r="E147" s="17" t="s">
        <v>1</v>
      </c>
      <c r="F147" s="222">
        <v>12.24</v>
      </c>
      <c r="G147" s="32"/>
      <c r="H147" s="33"/>
    </row>
    <row r="148" spans="1:8" s="2" customFormat="1" ht="16.95" customHeight="1">
      <c r="A148" s="32"/>
      <c r="B148" s="33"/>
      <c r="C148" s="223" t="s">
        <v>1321</v>
      </c>
      <c r="D148" s="32"/>
      <c r="E148" s="32"/>
      <c r="F148" s="32"/>
      <c r="G148" s="32"/>
      <c r="H148" s="33"/>
    </row>
    <row r="149" spans="1:8" s="2" customFormat="1" ht="16.95" customHeight="1">
      <c r="A149" s="32"/>
      <c r="B149" s="33"/>
      <c r="C149" s="221" t="s">
        <v>1239</v>
      </c>
      <c r="D149" s="221" t="s">
        <v>1240</v>
      </c>
      <c r="E149" s="17" t="s">
        <v>223</v>
      </c>
      <c r="F149" s="222">
        <v>58.07</v>
      </c>
      <c r="G149" s="32"/>
      <c r="H149" s="33"/>
    </row>
    <row r="150" spans="1:8" s="2" customFormat="1" ht="16.95" customHeight="1">
      <c r="A150" s="32"/>
      <c r="B150" s="33"/>
      <c r="C150" s="217" t="s">
        <v>1257</v>
      </c>
      <c r="D150" s="218" t="s">
        <v>1257</v>
      </c>
      <c r="E150" s="219" t="s">
        <v>1</v>
      </c>
      <c r="F150" s="220">
        <v>242</v>
      </c>
      <c r="G150" s="32"/>
      <c r="H150" s="33"/>
    </row>
    <row r="151" spans="1:8" s="2" customFormat="1" ht="16.95" customHeight="1">
      <c r="A151" s="32"/>
      <c r="B151" s="33"/>
      <c r="C151" s="221" t="s">
        <v>1257</v>
      </c>
      <c r="D151" s="221" t="s">
        <v>1258</v>
      </c>
      <c r="E151" s="17" t="s">
        <v>1</v>
      </c>
      <c r="F151" s="222">
        <v>242</v>
      </c>
      <c r="G151" s="32"/>
      <c r="H151" s="33"/>
    </row>
    <row r="152" spans="1:8" s="2" customFormat="1" ht="16.95" customHeight="1">
      <c r="A152" s="32"/>
      <c r="B152" s="33"/>
      <c r="C152" s="223" t="s">
        <v>1321</v>
      </c>
      <c r="D152" s="32"/>
      <c r="E152" s="32"/>
      <c r="F152" s="32"/>
      <c r="G152" s="32"/>
      <c r="H152" s="33"/>
    </row>
    <row r="153" spans="1:8" s="2" customFormat="1" ht="20.399999999999999">
      <c r="A153" s="32"/>
      <c r="B153" s="33"/>
      <c r="C153" s="221" t="s">
        <v>1254</v>
      </c>
      <c r="D153" s="221" t="s">
        <v>1255</v>
      </c>
      <c r="E153" s="17" t="s">
        <v>223</v>
      </c>
      <c r="F153" s="222">
        <v>242</v>
      </c>
      <c r="G153" s="32"/>
      <c r="H153" s="33"/>
    </row>
    <row r="154" spans="1:8" s="2" customFormat="1" ht="16.95" customHeight="1">
      <c r="A154" s="32"/>
      <c r="B154" s="33"/>
      <c r="C154" s="217" t="s">
        <v>1269</v>
      </c>
      <c r="D154" s="218" t="s">
        <v>1269</v>
      </c>
      <c r="E154" s="219" t="s">
        <v>1</v>
      </c>
      <c r="F154" s="220">
        <v>170.5</v>
      </c>
      <c r="G154" s="32"/>
      <c r="H154" s="33"/>
    </row>
    <row r="155" spans="1:8" s="2" customFormat="1" ht="16.95" customHeight="1">
      <c r="A155" s="32"/>
      <c r="B155" s="33"/>
      <c r="C155" s="221" t="s">
        <v>1269</v>
      </c>
      <c r="D155" s="221" t="s">
        <v>1270</v>
      </c>
      <c r="E155" s="17" t="s">
        <v>1</v>
      </c>
      <c r="F155" s="222">
        <v>170.5</v>
      </c>
      <c r="G155" s="32"/>
      <c r="H155" s="33"/>
    </row>
    <row r="156" spans="1:8" s="2" customFormat="1" ht="16.95" customHeight="1">
      <c r="A156" s="32"/>
      <c r="B156" s="33"/>
      <c r="C156" s="223" t="s">
        <v>1321</v>
      </c>
      <c r="D156" s="32"/>
      <c r="E156" s="32"/>
      <c r="F156" s="32"/>
      <c r="G156" s="32"/>
      <c r="H156" s="33"/>
    </row>
    <row r="157" spans="1:8" s="2" customFormat="1" ht="20.399999999999999">
      <c r="A157" s="32"/>
      <c r="B157" s="33"/>
      <c r="C157" s="221" t="s">
        <v>1266</v>
      </c>
      <c r="D157" s="221" t="s">
        <v>1267</v>
      </c>
      <c r="E157" s="17" t="s">
        <v>223</v>
      </c>
      <c r="F157" s="222">
        <v>654.5</v>
      </c>
      <c r="G157" s="32"/>
      <c r="H157" s="33"/>
    </row>
    <row r="158" spans="1:8" s="2" customFormat="1" ht="16.95" customHeight="1">
      <c r="A158" s="32"/>
      <c r="B158" s="33"/>
      <c r="C158" s="217" t="s">
        <v>1282</v>
      </c>
      <c r="D158" s="218" t="s">
        <v>1282</v>
      </c>
      <c r="E158" s="219" t="s">
        <v>1</v>
      </c>
      <c r="F158" s="220">
        <v>20.309999999999999</v>
      </c>
      <c r="G158" s="32"/>
      <c r="H158" s="33"/>
    </row>
    <row r="159" spans="1:8" s="2" customFormat="1" ht="16.95" customHeight="1">
      <c r="A159" s="32"/>
      <c r="B159" s="33"/>
      <c r="C159" s="221" t="s">
        <v>1282</v>
      </c>
      <c r="D159" s="221" t="s">
        <v>1283</v>
      </c>
      <c r="E159" s="17" t="s">
        <v>1</v>
      </c>
      <c r="F159" s="222">
        <v>20.309999999999999</v>
      </c>
      <c r="G159" s="32"/>
      <c r="H159" s="33"/>
    </row>
    <row r="160" spans="1:8" s="2" customFormat="1" ht="16.95" customHeight="1">
      <c r="A160" s="32"/>
      <c r="B160" s="33"/>
      <c r="C160" s="223" t="s">
        <v>1321</v>
      </c>
      <c r="D160" s="32"/>
      <c r="E160" s="32"/>
      <c r="F160" s="32"/>
      <c r="G160" s="32"/>
      <c r="H160" s="33"/>
    </row>
    <row r="161" spans="1:8" s="2" customFormat="1" ht="20.399999999999999">
      <c r="A161" s="32"/>
      <c r="B161" s="33"/>
      <c r="C161" s="221" t="s">
        <v>1279</v>
      </c>
      <c r="D161" s="221" t="s">
        <v>1280</v>
      </c>
      <c r="E161" s="17" t="s">
        <v>223</v>
      </c>
      <c r="F161" s="222">
        <v>358.31</v>
      </c>
      <c r="G161" s="32"/>
      <c r="H161" s="33"/>
    </row>
    <row r="162" spans="1:8" s="2" customFormat="1" ht="16.95" customHeight="1">
      <c r="A162" s="32"/>
      <c r="B162" s="33"/>
      <c r="C162" s="217" t="s">
        <v>1302</v>
      </c>
      <c r="D162" s="218" t="s">
        <v>1302</v>
      </c>
      <c r="E162" s="219" t="s">
        <v>1</v>
      </c>
      <c r="F162" s="220">
        <v>124</v>
      </c>
      <c r="G162" s="32"/>
      <c r="H162" s="33"/>
    </row>
    <row r="163" spans="1:8" s="2" customFormat="1" ht="16.95" customHeight="1">
      <c r="A163" s="32"/>
      <c r="B163" s="33"/>
      <c r="C163" s="221" t="s">
        <v>1</v>
      </c>
      <c r="D163" s="221" t="s">
        <v>1301</v>
      </c>
      <c r="E163" s="17" t="s">
        <v>1</v>
      </c>
      <c r="F163" s="222">
        <v>0</v>
      </c>
      <c r="G163" s="32"/>
      <c r="H163" s="33"/>
    </row>
    <row r="164" spans="1:8" s="2" customFormat="1" ht="16.95" customHeight="1">
      <c r="A164" s="32"/>
      <c r="B164" s="33"/>
      <c r="C164" s="221" t="s">
        <v>1302</v>
      </c>
      <c r="D164" s="221" t="s">
        <v>1303</v>
      </c>
      <c r="E164" s="17" t="s">
        <v>1</v>
      </c>
      <c r="F164" s="222">
        <v>124</v>
      </c>
      <c r="G164" s="32"/>
      <c r="H164" s="33"/>
    </row>
    <row r="165" spans="1:8" s="2" customFormat="1" ht="16.95" customHeight="1">
      <c r="A165" s="32"/>
      <c r="B165" s="33"/>
      <c r="C165" s="223" t="s">
        <v>1321</v>
      </c>
      <c r="D165" s="32"/>
      <c r="E165" s="32"/>
      <c r="F165" s="32"/>
      <c r="G165" s="32"/>
      <c r="H165" s="33"/>
    </row>
    <row r="166" spans="1:8" s="2" customFormat="1" ht="16.95" customHeight="1">
      <c r="A166" s="32"/>
      <c r="B166" s="33"/>
      <c r="C166" s="221" t="s">
        <v>1298</v>
      </c>
      <c r="D166" s="221" t="s">
        <v>1299</v>
      </c>
      <c r="E166" s="17" t="s">
        <v>223</v>
      </c>
      <c r="F166" s="222">
        <v>364.25</v>
      </c>
      <c r="G166" s="32"/>
      <c r="H166" s="33"/>
    </row>
    <row r="167" spans="1:8" s="2" customFormat="1" ht="16.95" customHeight="1">
      <c r="A167" s="32"/>
      <c r="B167" s="33"/>
      <c r="C167" s="217" t="s">
        <v>1312</v>
      </c>
      <c r="D167" s="218" t="s">
        <v>1312</v>
      </c>
      <c r="E167" s="219" t="s">
        <v>1</v>
      </c>
      <c r="F167" s="220">
        <v>86.4</v>
      </c>
      <c r="G167" s="32"/>
      <c r="H167" s="33"/>
    </row>
    <row r="168" spans="1:8" s="2" customFormat="1" ht="16.95" customHeight="1">
      <c r="A168" s="32"/>
      <c r="B168" s="33"/>
      <c r="C168" s="221" t="s">
        <v>1312</v>
      </c>
      <c r="D168" s="221" t="s">
        <v>1313</v>
      </c>
      <c r="E168" s="17" t="s">
        <v>1</v>
      </c>
      <c r="F168" s="222">
        <v>86.4</v>
      </c>
      <c r="G168" s="32"/>
      <c r="H168" s="33"/>
    </row>
    <row r="169" spans="1:8" s="2" customFormat="1" ht="16.95" customHeight="1">
      <c r="A169" s="32"/>
      <c r="B169" s="33"/>
      <c r="C169" s="223" t="s">
        <v>1321</v>
      </c>
      <c r="D169" s="32"/>
      <c r="E169" s="32"/>
      <c r="F169" s="32"/>
      <c r="G169" s="32"/>
      <c r="H169" s="33"/>
    </row>
    <row r="170" spans="1:8" s="2" customFormat="1" ht="16.95" customHeight="1">
      <c r="A170" s="32"/>
      <c r="B170" s="33"/>
      <c r="C170" s="221" t="s">
        <v>1310</v>
      </c>
      <c r="D170" s="221" t="s">
        <v>1299</v>
      </c>
      <c r="E170" s="17" t="s">
        <v>223</v>
      </c>
      <c r="F170" s="222">
        <v>86.4</v>
      </c>
      <c r="G170" s="32"/>
      <c r="H170" s="33"/>
    </row>
    <row r="171" spans="1:8" s="2" customFormat="1" ht="16.95" customHeight="1">
      <c r="A171" s="32"/>
      <c r="B171" s="33"/>
      <c r="C171" s="217" t="s">
        <v>661</v>
      </c>
      <c r="D171" s="218" t="s">
        <v>661</v>
      </c>
      <c r="E171" s="219" t="s">
        <v>1</v>
      </c>
      <c r="F171" s="220">
        <v>72</v>
      </c>
      <c r="G171" s="32"/>
      <c r="H171" s="33"/>
    </row>
    <row r="172" spans="1:8" s="2" customFormat="1" ht="16.95" customHeight="1">
      <c r="A172" s="32"/>
      <c r="B172" s="33"/>
      <c r="C172" s="221" t="s">
        <v>661</v>
      </c>
      <c r="D172" s="221" t="s">
        <v>662</v>
      </c>
      <c r="E172" s="17" t="s">
        <v>1</v>
      </c>
      <c r="F172" s="222">
        <v>72</v>
      </c>
      <c r="G172" s="32"/>
      <c r="H172" s="33"/>
    </row>
    <row r="173" spans="1:8" s="2" customFormat="1" ht="16.95" customHeight="1">
      <c r="A173" s="32"/>
      <c r="B173" s="33"/>
      <c r="C173" s="223" t="s">
        <v>1321</v>
      </c>
      <c r="D173" s="32"/>
      <c r="E173" s="32"/>
      <c r="F173" s="32"/>
      <c r="G173" s="32"/>
      <c r="H173" s="33"/>
    </row>
    <row r="174" spans="1:8" s="2" customFormat="1" ht="20.399999999999999">
      <c r="A174" s="32"/>
      <c r="B174" s="33"/>
      <c r="C174" s="221" t="s">
        <v>658</v>
      </c>
      <c r="D174" s="221" t="s">
        <v>659</v>
      </c>
      <c r="E174" s="17" t="s">
        <v>272</v>
      </c>
      <c r="F174" s="222">
        <v>72</v>
      </c>
      <c r="G174" s="32"/>
      <c r="H174" s="33"/>
    </row>
    <row r="175" spans="1:8" s="2" customFormat="1" ht="16.95" customHeight="1">
      <c r="A175" s="32"/>
      <c r="B175" s="33"/>
      <c r="C175" s="217" t="s">
        <v>679</v>
      </c>
      <c r="D175" s="218" t="s">
        <v>679</v>
      </c>
      <c r="E175" s="219" t="s">
        <v>1</v>
      </c>
      <c r="F175" s="220">
        <v>86.415999999999997</v>
      </c>
      <c r="G175" s="32"/>
      <c r="H175" s="33"/>
    </row>
    <row r="176" spans="1:8" s="2" customFormat="1" ht="16.95" customHeight="1">
      <c r="A176" s="32"/>
      <c r="B176" s="33"/>
      <c r="C176" s="221" t="s">
        <v>679</v>
      </c>
      <c r="D176" s="221" t="s">
        <v>680</v>
      </c>
      <c r="E176" s="17" t="s">
        <v>1</v>
      </c>
      <c r="F176" s="222">
        <v>86.415999999999997</v>
      </c>
      <c r="G176" s="32"/>
      <c r="H176" s="33"/>
    </row>
    <row r="177" spans="1:8" s="2" customFormat="1" ht="16.95" customHeight="1">
      <c r="A177" s="32"/>
      <c r="B177" s="33"/>
      <c r="C177" s="223" t="s">
        <v>1321</v>
      </c>
      <c r="D177" s="32"/>
      <c r="E177" s="32"/>
      <c r="F177" s="32"/>
      <c r="G177" s="32"/>
      <c r="H177" s="33"/>
    </row>
    <row r="178" spans="1:8" s="2" customFormat="1" ht="16.95" customHeight="1">
      <c r="A178" s="32"/>
      <c r="B178" s="33"/>
      <c r="C178" s="221" t="s">
        <v>676</v>
      </c>
      <c r="D178" s="221" t="s">
        <v>677</v>
      </c>
      <c r="E178" s="17" t="s">
        <v>223</v>
      </c>
      <c r="F178" s="222">
        <v>205.316</v>
      </c>
      <c r="G178" s="32"/>
      <c r="H178" s="33"/>
    </row>
    <row r="179" spans="1:8" s="2" customFormat="1" ht="16.95" customHeight="1">
      <c r="A179" s="32"/>
      <c r="B179" s="33"/>
      <c r="C179" s="217" t="s">
        <v>458</v>
      </c>
      <c r="D179" s="218" t="s">
        <v>458</v>
      </c>
      <c r="E179" s="219" t="s">
        <v>1</v>
      </c>
      <c r="F179" s="220">
        <v>30.48</v>
      </c>
      <c r="G179" s="32"/>
      <c r="H179" s="33"/>
    </row>
    <row r="180" spans="1:8" s="2" customFormat="1" ht="16.95" customHeight="1">
      <c r="A180" s="32"/>
      <c r="B180" s="33"/>
      <c r="C180" s="221" t="s">
        <v>1</v>
      </c>
      <c r="D180" s="221" t="s">
        <v>701</v>
      </c>
      <c r="E180" s="17" t="s">
        <v>1</v>
      </c>
      <c r="F180" s="222">
        <v>0</v>
      </c>
      <c r="G180" s="32"/>
      <c r="H180" s="33"/>
    </row>
    <row r="181" spans="1:8" s="2" customFormat="1" ht="16.95" customHeight="1">
      <c r="A181" s="32"/>
      <c r="B181" s="33"/>
      <c r="C181" s="221" t="s">
        <v>1</v>
      </c>
      <c r="D181" s="221" t="s">
        <v>702</v>
      </c>
      <c r="E181" s="17" t="s">
        <v>1</v>
      </c>
      <c r="F181" s="222">
        <v>0</v>
      </c>
      <c r="G181" s="32"/>
      <c r="H181" s="33"/>
    </row>
    <row r="182" spans="1:8" s="2" customFormat="1" ht="16.95" customHeight="1">
      <c r="A182" s="32"/>
      <c r="B182" s="33"/>
      <c r="C182" s="221" t="s">
        <v>458</v>
      </c>
      <c r="D182" s="221" t="s">
        <v>703</v>
      </c>
      <c r="E182" s="17" t="s">
        <v>1</v>
      </c>
      <c r="F182" s="222">
        <v>30.48</v>
      </c>
      <c r="G182" s="32"/>
      <c r="H182" s="33"/>
    </row>
    <row r="183" spans="1:8" s="2" customFormat="1" ht="16.95" customHeight="1">
      <c r="A183" s="32"/>
      <c r="B183" s="33"/>
      <c r="C183" s="223" t="s">
        <v>1321</v>
      </c>
      <c r="D183" s="32"/>
      <c r="E183" s="32"/>
      <c r="F183" s="32"/>
      <c r="G183" s="32"/>
      <c r="H183" s="33"/>
    </row>
    <row r="184" spans="1:8" s="2" customFormat="1" ht="16.95" customHeight="1">
      <c r="A184" s="32"/>
      <c r="B184" s="33"/>
      <c r="C184" s="221" t="s">
        <v>698</v>
      </c>
      <c r="D184" s="221" t="s">
        <v>699</v>
      </c>
      <c r="E184" s="17" t="s">
        <v>218</v>
      </c>
      <c r="F184" s="222">
        <v>30.48</v>
      </c>
      <c r="G184" s="32"/>
      <c r="H184" s="33"/>
    </row>
    <row r="185" spans="1:8" s="2" customFormat="1" ht="16.95" customHeight="1">
      <c r="A185" s="32"/>
      <c r="B185" s="33"/>
      <c r="C185" s="217" t="s">
        <v>431</v>
      </c>
      <c r="D185" s="218" t="s">
        <v>431</v>
      </c>
      <c r="E185" s="219" t="s">
        <v>1</v>
      </c>
      <c r="F185" s="220">
        <v>19.649999999999999</v>
      </c>
      <c r="G185" s="32"/>
      <c r="H185" s="33"/>
    </row>
    <row r="186" spans="1:8" s="2" customFormat="1" ht="16.95" customHeight="1">
      <c r="A186" s="32"/>
      <c r="B186" s="33"/>
      <c r="C186" s="221" t="s">
        <v>431</v>
      </c>
      <c r="D186" s="221" t="s">
        <v>713</v>
      </c>
      <c r="E186" s="17" t="s">
        <v>1</v>
      </c>
      <c r="F186" s="222">
        <v>19.649999999999999</v>
      </c>
      <c r="G186" s="32"/>
      <c r="H186" s="33"/>
    </row>
    <row r="187" spans="1:8" s="2" customFormat="1" ht="16.95" customHeight="1">
      <c r="A187" s="32"/>
      <c r="B187" s="33"/>
      <c r="C187" s="223" t="s">
        <v>1321</v>
      </c>
      <c r="D187" s="32"/>
      <c r="E187" s="32"/>
      <c r="F187" s="32"/>
      <c r="G187" s="32"/>
      <c r="H187" s="33"/>
    </row>
    <row r="188" spans="1:8" s="2" customFormat="1" ht="16.95" customHeight="1">
      <c r="A188" s="32"/>
      <c r="B188" s="33"/>
      <c r="C188" s="221" t="s">
        <v>710</v>
      </c>
      <c r="D188" s="221" t="s">
        <v>711</v>
      </c>
      <c r="E188" s="17" t="s">
        <v>223</v>
      </c>
      <c r="F188" s="222">
        <v>158.4</v>
      </c>
      <c r="G188" s="32"/>
      <c r="H188" s="33"/>
    </row>
    <row r="189" spans="1:8" s="2" customFormat="1" ht="16.95" customHeight="1">
      <c r="A189" s="32"/>
      <c r="B189" s="33"/>
      <c r="C189" s="217" t="s">
        <v>450</v>
      </c>
      <c r="D189" s="218" t="s">
        <v>450</v>
      </c>
      <c r="E189" s="219" t="s">
        <v>1</v>
      </c>
      <c r="F189" s="220">
        <v>2.8000000000000001E-2</v>
      </c>
      <c r="G189" s="32"/>
      <c r="H189" s="33"/>
    </row>
    <row r="190" spans="1:8" s="2" customFormat="1" ht="16.95" customHeight="1">
      <c r="A190" s="32"/>
      <c r="B190" s="33"/>
      <c r="C190" s="221" t="s">
        <v>1</v>
      </c>
      <c r="D190" s="221" t="s">
        <v>723</v>
      </c>
      <c r="E190" s="17" t="s">
        <v>1</v>
      </c>
      <c r="F190" s="222">
        <v>0</v>
      </c>
      <c r="G190" s="32"/>
      <c r="H190" s="33"/>
    </row>
    <row r="191" spans="1:8" s="2" customFormat="1" ht="16.95" customHeight="1">
      <c r="A191" s="32"/>
      <c r="B191" s="33"/>
      <c r="C191" s="221" t="s">
        <v>1</v>
      </c>
      <c r="D191" s="221" t="s">
        <v>724</v>
      </c>
      <c r="E191" s="17" t="s">
        <v>1</v>
      </c>
      <c r="F191" s="222">
        <v>0</v>
      </c>
      <c r="G191" s="32"/>
      <c r="H191" s="33"/>
    </row>
    <row r="192" spans="1:8" s="2" customFormat="1" ht="16.95" customHeight="1">
      <c r="A192" s="32"/>
      <c r="B192" s="33"/>
      <c r="C192" s="221" t="s">
        <v>450</v>
      </c>
      <c r="D192" s="221" t="s">
        <v>725</v>
      </c>
      <c r="E192" s="17" t="s">
        <v>1</v>
      </c>
      <c r="F192" s="222">
        <v>2.8000000000000001E-2</v>
      </c>
      <c r="G192" s="32"/>
      <c r="H192" s="33"/>
    </row>
    <row r="193" spans="1:8" s="2" customFormat="1" ht="16.95" customHeight="1">
      <c r="A193" s="32"/>
      <c r="B193" s="33"/>
      <c r="C193" s="223" t="s">
        <v>1321</v>
      </c>
      <c r="D193" s="32"/>
      <c r="E193" s="32"/>
      <c r="F193" s="32"/>
      <c r="G193" s="32"/>
      <c r="H193" s="33"/>
    </row>
    <row r="194" spans="1:8" s="2" customFormat="1" ht="16.95" customHeight="1">
      <c r="A194" s="32"/>
      <c r="B194" s="33"/>
      <c r="C194" s="221" t="s">
        <v>720</v>
      </c>
      <c r="D194" s="221" t="s">
        <v>721</v>
      </c>
      <c r="E194" s="17" t="s">
        <v>440</v>
      </c>
      <c r="F194" s="222">
        <v>0.57899999999999996</v>
      </c>
      <c r="G194" s="32"/>
      <c r="H194" s="33"/>
    </row>
    <row r="195" spans="1:8" s="2" customFormat="1" ht="16.95" customHeight="1">
      <c r="A195" s="32"/>
      <c r="B195" s="33"/>
      <c r="C195" s="217" t="s">
        <v>735</v>
      </c>
      <c r="D195" s="218" t="s">
        <v>735</v>
      </c>
      <c r="E195" s="219" t="s">
        <v>1</v>
      </c>
      <c r="F195" s="220">
        <v>0.19400000000000001</v>
      </c>
      <c r="G195" s="32"/>
      <c r="H195" s="33"/>
    </row>
    <row r="196" spans="1:8" s="2" customFormat="1" ht="16.95" customHeight="1">
      <c r="A196" s="32"/>
      <c r="B196" s="33"/>
      <c r="C196" s="221" t="s">
        <v>735</v>
      </c>
      <c r="D196" s="221" t="s">
        <v>736</v>
      </c>
      <c r="E196" s="17" t="s">
        <v>1</v>
      </c>
      <c r="F196" s="222">
        <v>0.19400000000000001</v>
      </c>
      <c r="G196" s="32"/>
      <c r="H196" s="33"/>
    </row>
    <row r="197" spans="1:8" s="2" customFormat="1" ht="16.95" customHeight="1">
      <c r="A197" s="32"/>
      <c r="B197" s="33"/>
      <c r="C197" s="223" t="s">
        <v>1321</v>
      </c>
      <c r="D197" s="32"/>
      <c r="E197" s="32"/>
      <c r="F197" s="32"/>
      <c r="G197" s="32"/>
      <c r="H197" s="33"/>
    </row>
    <row r="198" spans="1:8" s="2" customFormat="1" ht="20.399999999999999">
      <c r="A198" s="32"/>
      <c r="B198" s="33"/>
      <c r="C198" s="221" t="s">
        <v>731</v>
      </c>
      <c r="D198" s="221" t="s">
        <v>732</v>
      </c>
      <c r="E198" s="17" t="s">
        <v>733</v>
      </c>
      <c r="F198" s="222">
        <v>0.19400000000000001</v>
      </c>
      <c r="G198" s="32"/>
      <c r="H198" s="33"/>
    </row>
    <row r="199" spans="1:8" s="2" customFormat="1" ht="16.95" customHeight="1">
      <c r="A199" s="32"/>
      <c r="B199" s="33"/>
      <c r="C199" s="217" t="s">
        <v>742</v>
      </c>
      <c r="D199" s="218" t="s">
        <v>742</v>
      </c>
      <c r="E199" s="219" t="s">
        <v>1</v>
      </c>
      <c r="F199" s="220">
        <v>2.9000000000000001E-2</v>
      </c>
      <c r="G199" s="32"/>
      <c r="H199" s="33"/>
    </row>
    <row r="200" spans="1:8" s="2" customFormat="1" ht="16.95" customHeight="1">
      <c r="A200" s="32"/>
      <c r="B200" s="33"/>
      <c r="C200" s="221" t="s">
        <v>742</v>
      </c>
      <c r="D200" s="221" t="s">
        <v>743</v>
      </c>
      <c r="E200" s="17" t="s">
        <v>1</v>
      </c>
      <c r="F200" s="222">
        <v>2.9000000000000001E-2</v>
      </c>
      <c r="G200" s="32"/>
      <c r="H200" s="33"/>
    </row>
    <row r="201" spans="1:8" s="2" customFormat="1" ht="16.95" customHeight="1">
      <c r="A201" s="32"/>
      <c r="B201" s="33"/>
      <c r="C201" s="223" t="s">
        <v>1321</v>
      </c>
      <c r="D201" s="32"/>
      <c r="E201" s="32"/>
      <c r="F201" s="32"/>
      <c r="G201" s="32"/>
      <c r="H201" s="33"/>
    </row>
    <row r="202" spans="1:8" s="2" customFormat="1" ht="16.95" customHeight="1">
      <c r="A202" s="32"/>
      <c r="B202" s="33"/>
      <c r="C202" s="221" t="s">
        <v>740</v>
      </c>
      <c r="D202" s="221" t="s">
        <v>721</v>
      </c>
      <c r="E202" s="17" t="s">
        <v>440</v>
      </c>
      <c r="F202" s="222">
        <v>0.59799999999999998</v>
      </c>
      <c r="G202" s="32"/>
      <c r="H202" s="33"/>
    </row>
    <row r="203" spans="1:8" s="2" customFormat="1" ht="16.95" customHeight="1">
      <c r="A203" s="32"/>
      <c r="B203" s="33"/>
      <c r="C203" s="217" t="s">
        <v>756</v>
      </c>
      <c r="D203" s="218" t="s">
        <v>756</v>
      </c>
      <c r="E203" s="219" t="s">
        <v>1</v>
      </c>
      <c r="F203" s="220">
        <v>14.346</v>
      </c>
      <c r="G203" s="32"/>
      <c r="H203" s="33"/>
    </row>
    <row r="204" spans="1:8" s="2" customFormat="1" ht="16.95" customHeight="1">
      <c r="A204" s="32"/>
      <c r="B204" s="33"/>
      <c r="C204" s="221" t="s">
        <v>756</v>
      </c>
      <c r="D204" s="221" t="s">
        <v>757</v>
      </c>
      <c r="E204" s="17" t="s">
        <v>1</v>
      </c>
      <c r="F204" s="222">
        <v>14.346</v>
      </c>
      <c r="G204" s="32"/>
      <c r="H204" s="33"/>
    </row>
    <row r="205" spans="1:8" s="2" customFormat="1" ht="16.95" customHeight="1">
      <c r="A205" s="32"/>
      <c r="B205" s="33"/>
      <c r="C205" s="223" t="s">
        <v>1321</v>
      </c>
      <c r="D205" s="32"/>
      <c r="E205" s="32"/>
      <c r="F205" s="32"/>
      <c r="G205" s="32"/>
      <c r="H205" s="33"/>
    </row>
    <row r="206" spans="1:8" s="2" customFormat="1" ht="20.399999999999999">
      <c r="A206" s="32"/>
      <c r="B206" s="33"/>
      <c r="C206" s="221" t="s">
        <v>752</v>
      </c>
      <c r="D206" s="221" t="s">
        <v>753</v>
      </c>
      <c r="E206" s="17" t="s">
        <v>754</v>
      </c>
      <c r="F206" s="222">
        <v>14.346</v>
      </c>
      <c r="G206" s="32"/>
      <c r="H206" s="33"/>
    </row>
    <row r="207" spans="1:8" s="2" customFormat="1" ht="16.95" customHeight="1">
      <c r="A207" s="32"/>
      <c r="B207" s="33"/>
      <c r="C207" s="217" t="s">
        <v>763</v>
      </c>
      <c r="D207" s="218" t="s">
        <v>763</v>
      </c>
      <c r="E207" s="219" t="s">
        <v>1</v>
      </c>
      <c r="F207" s="220">
        <v>72</v>
      </c>
      <c r="G207" s="32"/>
      <c r="H207" s="33"/>
    </row>
    <row r="208" spans="1:8" s="2" customFormat="1" ht="16.95" customHeight="1">
      <c r="A208" s="32"/>
      <c r="B208" s="33"/>
      <c r="C208" s="221" t="s">
        <v>763</v>
      </c>
      <c r="D208" s="221" t="s">
        <v>764</v>
      </c>
      <c r="E208" s="17" t="s">
        <v>1</v>
      </c>
      <c r="F208" s="222">
        <v>72</v>
      </c>
      <c r="G208" s="32"/>
      <c r="H208" s="33"/>
    </row>
    <row r="209" spans="1:8" s="2" customFormat="1" ht="16.95" customHeight="1">
      <c r="A209" s="32"/>
      <c r="B209" s="33"/>
      <c r="C209" s="223" t="s">
        <v>1321</v>
      </c>
      <c r="D209" s="32"/>
      <c r="E209" s="32"/>
      <c r="F209" s="32"/>
      <c r="G209" s="32"/>
      <c r="H209" s="33"/>
    </row>
    <row r="210" spans="1:8" s="2" customFormat="1" ht="20.399999999999999">
      <c r="A210" s="32"/>
      <c r="B210" s="33"/>
      <c r="C210" s="221" t="s">
        <v>760</v>
      </c>
      <c r="D210" s="221" t="s">
        <v>761</v>
      </c>
      <c r="E210" s="17" t="s">
        <v>272</v>
      </c>
      <c r="F210" s="222">
        <v>72</v>
      </c>
      <c r="G210" s="32"/>
      <c r="H210" s="33"/>
    </row>
    <row r="211" spans="1:8" s="2" customFormat="1" ht="16.95" customHeight="1">
      <c r="A211" s="32"/>
      <c r="B211" s="33"/>
      <c r="C211" s="217" t="s">
        <v>769</v>
      </c>
      <c r="D211" s="218" t="s">
        <v>769</v>
      </c>
      <c r="E211" s="219" t="s">
        <v>1</v>
      </c>
      <c r="F211" s="220">
        <v>2.2610000000000001</v>
      </c>
      <c r="G211" s="32"/>
      <c r="H211" s="33"/>
    </row>
    <row r="212" spans="1:8" s="2" customFormat="1" ht="16.95" customHeight="1">
      <c r="A212" s="32"/>
      <c r="B212" s="33"/>
      <c r="C212" s="221" t="s">
        <v>769</v>
      </c>
      <c r="D212" s="221" t="s">
        <v>770</v>
      </c>
      <c r="E212" s="17" t="s">
        <v>1</v>
      </c>
      <c r="F212" s="222">
        <v>2.2610000000000001</v>
      </c>
      <c r="G212" s="32"/>
      <c r="H212" s="33"/>
    </row>
    <row r="213" spans="1:8" s="2" customFormat="1" ht="16.95" customHeight="1">
      <c r="A213" s="32"/>
      <c r="B213" s="33"/>
      <c r="C213" s="223" t="s">
        <v>1321</v>
      </c>
      <c r="D213" s="32"/>
      <c r="E213" s="32"/>
      <c r="F213" s="32"/>
      <c r="G213" s="32"/>
      <c r="H213" s="33"/>
    </row>
    <row r="214" spans="1:8" s="2" customFormat="1" ht="20.399999999999999">
      <c r="A214" s="32"/>
      <c r="B214" s="33"/>
      <c r="C214" s="221" t="s">
        <v>767</v>
      </c>
      <c r="D214" s="221" t="s">
        <v>753</v>
      </c>
      <c r="E214" s="17" t="s">
        <v>754</v>
      </c>
      <c r="F214" s="222">
        <v>2.2610000000000001</v>
      </c>
      <c r="G214" s="32"/>
      <c r="H214" s="33"/>
    </row>
    <row r="215" spans="1:8" s="2" customFormat="1" ht="16.95" customHeight="1">
      <c r="A215" s="32"/>
      <c r="B215" s="33"/>
      <c r="C215" s="217" t="s">
        <v>776</v>
      </c>
      <c r="D215" s="218" t="s">
        <v>776</v>
      </c>
      <c r="E215" s="219" t="s">
        <v>1</v>
      </c>
      <c r="F215" s="220">
        <v>6</v>
      </c>
      <c r="G215" s="32"/>
      <c r="H215" s="33"/>
    </row>
    <row r="216" spans="1:8" s="2" customFormat="1" ht="16.95" customHeight="1">
      <c r="A216" s="32"/>
      <c r="B216" s="33"/>
      <c r="C216" s="221" t="s">
        <v>776</v>
      </c>
      <c r="D216" s="221" t="s">
        <v>149</v>
      </c>
      <c r="E216" s="17" t="s">
        <v>1</v>
      </c>
      <c r="F216" s="222">
        <v>6</v>
      </c>
      <c r="G216" s="32"/>
      <c r="H216" s="33"/>
    </row>
    <row r="217" spans="1:8" s="2" customFormat="1" ht="16.95" customHeight="1">
      <c r="A217" s="32"/>
      <c r="B217" s="33"/>
      <c r="C217" s="223" t="s">
        <v>1321</v>
      </c>
      <c r="D217" s="32"/>
      <c r="E217" s="32"/>
      <c r="F217" s="32"/>
      <c r="G217" s="32"/>
      <c r="H217" s="33"/>
    </row>
    <row r="218" spans="1:8" s="2" customFormat="1" ht="16.95" customHeight="1">
      <c r="A218" s="32"/>
      <c r="B218" s="33"/>
      <c r="C218" s="221" t="s">
        <v>773</v>
      </c>
      <c r="D218" s="221" t="s">
        <v>774</v>
      </c>
      <c r="E218" s="17" t="s">
        <v>371</v>
      </c>
      <c r="F218" s="222">
        <v>6</v>
      </c>
      <c r="G218" s="32"/>
      <c r="H218" s="33"/>
    </row>
    <row r="219" spans="1:8" s="2" customFormat="1" ht="16.95" customHeight="1">
      <c r="A219" s="32"/>
      <c r="B219" s="33"/>
      <c r="C219" s="217" t="s">
        <v>783</v>
      </c>
      <c r="D219" s="218" t="s">
        <v>783</v>
      </c>
      <c r="E219" s="219" t="s">
        <v>1</v>
      </c>
      <c r="F219" s="220">
        <v>0.24</v>
      </c>
      <c r="G219" s="32"/>
      <c r="H219" s="33"/>
    </row>
    <row r="220" spans="1:8" s="2" customFormat="1" ht="16.95" customHeight="1">
      <c r="A220" s="32"/>
      <c r="B220" s="33"/>
      <c r="C220" s="221" t="s">
        <v>783</v>
      </c>
      <c r="D220" s="221" t="s">
        <v>784</v>
      </c>
      <c r="E220" s="17" t="s">
        <v>1</v>
      </c>
      <c r="F220" s="222">
        <v>0.24</v>
      </c>
      <c r="G220" s="32"/>
      <c r="H220" s="33"/>
    </row>
    <row r="221" spans="1:8" s="2" customFormat="1" ht="16.95" customHeight="1">
      <c r="A221" s="32"/>
      <c r="B221" s="33"/>
      <c r="C221" s="223" t="s">
        <v>1321</v>
      </c>
      <c r="D221" s="32"/>
      <c r="E221" s="32"/>
      <c r="F221" s="32"/>
      <c r="G221" s="32"/>
      <c r="H221" s="33"/>
    </row>
    <row r="222" spans="1:8" s="2" customFormat="1" ht="16.95" customHeight="1">
      <c r="A222" s="32"/>
      <c r="B222" s="33"/>
      <c r="C222" s="221" t="s">
        <v>780</v>
      </c>
      <c r="D222" s="221" t="s">
        <v>781</v>
      </c>
      <c r="E222" s="17" t="s">
        <v>733</v>
      </c>
      <c r="F222" s="222">
        <v>0.24</v>
      </c>
      <c r="G222" s="32"/>
      <c r="H222" s="33"/>
    </row>
    <row r="223" spans="1:8" s="2" customFormat="1" ht="16.95" customHeight="1">
      <c r="A223" s="32"/>
      <c r="B223" s="33"/>
      <c r="C223" s="217" t="s">
        <v>791</v>
      </c>
      <c r="D223" s="218" t="s">
        <v>791</v>
      </c>
      <c r="E223" s="219" t="s">
        <v>1</v>
      </c>
      <c r="F223" s="220">
        <v>72</v>
      </c>
      <c r="G223" s="32"/>
      <c r="H223" s="33"/>
    </row>
    <row r="224" spans="1:8" s="2" customFormat="1" ht="16.95" customHeight="1">
      <c r="A224" s="32"/>
      <c r="B224" s="33"/>
      <c r="C224" s="221" t="s">
        <v>791</v>
      </c>
      <c r="D224" s="221" t="s">
        <v>792</v>
      </c>
      <c r="E224" s="17" t="s">
        <v>1</v>
      </c>
      <c r="F224" s="222">
        <v>72</v>
      </c>
      <c r="G224" s="32"/>
      <c r="H224" s="33"/>
    </row>
    <row r="225" spans="1:8" s="2" customFormat="1" ht="16.95" customHeight="1">
      <c r="A225" s="32"/>
      <c r="B225" s="33"/>
      <c r="C225" s="223" t="s">
        <v>1321</v>
      </c>
      <c r="D225" s="32"/>
      <c r="E225" s="32"/>
      <c r="F225" s="32"/>
      <c r="G225" s="32"/>
      <c r="H225" s="33"/>
    </row>
    <row r="226" spans="1:8" s="2" customFormat="1" ht="20.399999999999999">
      <c r="A226" s="32"/>
      <c r="B226" s="33"/>
      <c r="C226" s="221" t="s">
        <v>788</v>
      </c>
      <c r="D226" s="221" t="s">
        <v>789</v>
      </c>
      <c r="E226" s="17" t="s">
        <v>272</v>
      </c>
      <c r="F226" s="222">
        <v>72</v>
      </c>
      <c r="G226" s="32"/>
      <c r="H226" s="33"/>
    </row>
    <row r="227" spans="1:8" s="2" customFormat="1" ht="16.95" customHeight="1">
      <c r="A227" s="32"/>
      <c r="B227" s="33"/>
      <c r="C227" s="217" t="s">
        <v>800</v>
      </c>
      <c r="D227" s="218" t="s">
        <v>800</v>
      </c>
      <c r="E227" s="219" t="s">
        <v>1</v>
      </c>
      <c r="F227" s="220">
        <v>72</v>
      </c>
      <c r="G227" s="32"/>
      <c r="H227" s="33"/>
    </row>
    <row r="228" spans="1:8" s="2" customFormat="1" ht="16.95" customHeight="1">
      <c r="A228" s="32"/>
      <c r="B228" s="33"/>
      <c r="C228" s="221" t="s">
        <v>800</v>
      </c>
      <c r="D228" s="221" t="s">
        <v>792</v>
      </c>
      <c r="E228" s="17" t="s">
        <v>1</v>
      </c>
      <c r="F228" s="222">
        <v>72</v>
      </c>
      <c r="G228" s="32"/>
      <c r="H228" s="33"/>
    </row>
    <row r="229" spans="1:8" s="2" customFormat="1" ht="16.95" customHeight="1">
      <c r="A229" s="32"/>
      <c r="B229" s="33"/>
      <c r="C229" s="223" t="s">
        <v>1321</v>
      </c>
      <c r="D229" s="32"/>
      <c r="E229" s="32"/>
      <c r="F229" s="32"/>
      <c r="G229" s="32"/>
      <c r="H229" s="33"/>
    </row>
    <row r="230" spans="1:8" s="2" customFormat="1" ht="16.95" customHeight="1">
      <c r="A230" s="32"/>
      <c r="B230" s="33"/>
      <c r="C230" s="221" t="s">
        <v>797</v>
      </c>
      <c r="D230" s="221" t="s">
        <v>798</v>
      </c>
      <c r="E230" s="17" t="s">
        <v>272</v>
      </c>
      <c r="F230" s="222">
        <v>72</v>
      </c>
      <c r="G230" s="32"/>
      <c r="H230" s="33"/>
    </row>
    <row r="231" spans="1:8" s="2" customFormat="1" ht="16.95" customHeight="1">
      <c r="A231" s="32"/>
      <c r="B231" s="33"/>
      <c r="C231" s="217" t="s">
        <v>806</v>
      </c>
      <c r="D231" s="218" t="s">
        <v>806</v>
      </c>
      <c r="E231" s="219" t="s">
        <v>1</v>
      </c>
      <c r="F231" s="220">
        <v>6</v>
      </c>
      <c r="G231" s="32"/>
      <c r="H231" s="33"/>
    </row>
    <row r="232" spans="1:8" s="2" customFormat="1" ht="16.95" customHeight="1">
      <c r="A232" s="32"/>
      <c r="B232" s="33"/>
      <c r="C232" s="221" t="s">
        <v>806</v>
      </c>
      <c r="D232" s="221" t="s">
        <v>149</v>
      </c>
      <c r="E232" s="17" t="s">
        <v>1</v>
      </c>
      <c r="F232" s="222">
        <v>6</v>
      </c>
      <c r="G232" s="32"/>
      <c r="H232" s="33"/>
    </row>
    <row r="233" spans="1:8" s="2" customFormat="1" ht="16.95" customHeight="1">
      <c r="A233" s="32"/>
      <c r="B233" s="33"/>
      <c r="C233" s="223" t="s">
        <v>1321</v>
      </c>
      <c r="D233" s="32"/>
      <c r="E233" s="32"/>
      <c r="F233" s="32"/>
      <c r="G233" s="32"/>
      <c r="H233" s="33"/>
    </row>
    <row r="234" spans="1:8" s="2" customFormat="1" ht="16.95" customHeight="1">
      <c r="A234" s="32"/>
      <c r="B234" s="33"/>
      <c r="C234" s="221" t="s">
        <v>803</v>
      </c>
      <c r="D234" s="221" t="s">
        <v>804</v>
      </c>
      <c r="E234" s="17" t="s">
        <v>371</v>
      </c>
      <c r="F234" s="222">
        <v>6</v>
      </c>
      <c r="G234" s="32"/>
      <c r="H234" s="33"/>
    </row>
    <row r="235" spans="1:8" s="2" customFormat="1" ht="16.95" customHeight="1">
      <c r="A235" s="32"/>
      <c r="B235" s="33"/>
      <c r="C235" s="217" t="s">
        <v>814</v>
      </c>
      <c r="D235" s="218" t="s">
        <v>814</v>
      </c>
      <c r="E235" s="219" t="s">
        <v>1</v>
      </c>
      <c r="F235" s="220">
        <v>1400</v>
      </c>
      <c r="G235" s="32"/>
      <c r="H235" s="33"/>
    </row>
    <row r="236" spans="1:8" s="2" customFormat="1" ht="16.95" customHeight="1">
      <c r="A236" s="32"/>
      <c r="B236" s="33"/>
      <c r="C236" s="221" t="s">
        <v>1</v>
      </c>
      <c r="D236" s="221" t="s">
        <v>813</v>
      </c>
      <c r="E236" s="17" t="s">
        <v>1</v>
      </c>
      <c r="F236" s="222">
        <v>0</v>
      </c>
      <c r="G236" s="32"/>
      <c r="H236" s="33"/>
    </row>
    <row r="237" spans="1:8" s="2" customFormat="1" ht="16.95" customHeight="1">
      <c r="A237" s="32"/>
      <c r="B237" s="33"/>
      <c r="C237" s="221" t="s">
        <v>814</v>
      </c>
      <c r="D237" s="221" t="s">
        <v>815</v>
      </c>
      <c r="E237" s="17" t="s">
        <v>1</v>
      </c>
      <c r="F237" s="222">
        <v>1400</v>
      </c>
      <c r="G237" s="32"/>
      <c r="H237" s="33"/>
    </row>
    <row r="238" spans="1:8" s="2" customFormat="1" ht="16.95" customHeight="1">
      <c r="A238" s="32"/>
      <c r="B238" s="33"/>
      <c r="C238" s="223" t="s">
        <v>1321</v>
      </c>
      <c r="D238" s="32"/>
      <c r="E238" s="32"/>
      <c r="F238" s="32"/>
      <c r="G238" s="32"/>
      <c r="H238" s="33"/>
    </row>
    <row r="239" spans="1:8" s="2" customFormat="1" ht="20.399999999999999">
      <c r="A239" s="32"/>
      <c r="B239" s="33"/>
      <c r="C239" s="221" t="s">
        <v>810</v>
      </c>
      <c r="D239" s="221" t="s">
        <v>811</v>
      </c>
      <c r="E239" s="17" t="s">
        <v>371</v>
      </c>
      <c r="F239" s="222">
        <v>1400</v>
      </c>
      <c r="G239" s="32"/>
      <c r="H239" s="33"/>
    </row>
    <row r="240" spans="1:8" s="2" customFormat="1" ht="16.95" customHeight="1">
      <c r="A240" s="32"/>
      <c r="B240" s="33"/>
      <c r="C240" s="217" t="s">
        <v>823</v>
      </c>
      <c r="D240" s="218" t="s">
        <v>823</v>
      </c>
      <c r="E240" s="219" t="s">
        <v>1</v>
      </c>
      <c r="F240" s="220">
        <v>10.8</v>
      </c>
      <c r="G240" s="32"/>
      <c r="H240" s="33"/>
    </row>
    <row r="241" spans="1:8" s="2" customFormat="1" ht="16.95" customHeight="1">
      <c r="A241" s="32"/>
      <c r="B241" s="33"/>
      <c r="C241" s="221" t="s">
        <v>823</v>
      </c>
      <c r="D241" s="221" t="s">
        <v>824</v>
      </c>
      <c r="E241" s="17" t="s">
        <v>1</v>
      </c>
      <c r="F241" s="222">
        <v>10.8</v>
      </c>
      <c r="G241" s="32"/>
      <c r="H241" s="33"/>
    </row>
    <row r="242" spans="1:8" s="2" customFormat="1" ht="16.95" customHeight="1">
      <c r="A242" s="32"/>
      <c r="B242" s="33"/>
      <c r="C242" s="223" t="s">
        <v>1321</v>
      </c>
      <c r="D242" s="32"/>
      <c r="E242" s="32"/>
      <c r="F242" s="32"/>
      <c r="G242" s="32"/>
      <c r="H242" s="33"/>
    </row>
    <row r="243" spans="1:8" s="2" customFormat="1" ht="16.95" customHeight="1">
      <c r="A243" s="32"/>
      <c r="B243" s="33"/>
      <c r="C243" s="221" t="s">
        <v>820</v>
      </c>
      <c r="D243" s="221" t="s">
        <v>821</v>
      </c>
      <c r="E243" s="17" t="s">
        <v>218</v>
      </c>
      <c r="F243" s="222">
        <v>18.356999999999999</v>
      </c>
      <c r="G243" s="32"/>
      <c r="H243" s="33"/>
    </row>
    <row r="244" spans="1:8" s="2" customFormat="1" ht="16.95" customHeight="1">
      <c r="A244" s="32"/>
      <c r="B244" s="33"/>
      <c r="C244" s="217" t="s">
        <v>836</v>
      </c>
      <c r="D244" s="218" t="s">
        <v>836</v>
      </c>
      <c r="E244" s="219" t="s">
        <v>1</v>
      </c>
      <c r="F244" s="220">
        <v>103.44</v>
      </c>
      <c r="G244" s="32"/>
      <c r="H244" s="33"/>
    </row>
    <row r="245" spans="1:8" s="2" customFormat="1" ht="16.95" customHeight="1">
      <c r="A245" s="32"/>
      <c r="B245" s="33"/>
      <c r="C245" s="221" t="s">
        <v>836</v>
      </c>
      <c r="D245" s="221" t="s">
        <v>837</v>
      </c>
      <c r="E245" s="17" t="s">
        <v>1</v>
      </c>
      <c r="F245" s="222">
        <v>103.44</v>
      </c>
      <c r="G245" s="32"/>
      <c r="H245" s="33"/>
    </row>
    <row r="246" spans="1:8" s="2" customFormat="1" ht="16.95" customHeight="1">
      <c r="A246" s="32"/>
      <c r="B246" s="33"/>
      <c r="C246" s="223" t="s">
        <v>1321</v>
      </c>
      <c r="D246" s="32"/>
      <c r="E246" s="32"/>
      <c r="F246" s="32"/>
      <c r="G246" s="32"/>
      <c r="H246" s="33"/>
    </row>
    <row r="247" spans="1:8" s="2" customFormat="1" ht="20.399999999999999">
      <c r="A247" s="32"/>
      <c r="B247" s="33"/>
      <c r="C247" s="221" t="s">
        <v>833</v>
      </c>
      <c r="D247" s="221" t="s">
        <v>834</v>
      </c>
      <c r="E247" s="17" t="s">
        <v>223</v>
      </c>
      <c r="F247" s="222">
        <v>131.828</v>
      </c>
      <c r="G247" s="32"/>
      <c r="H247" s="33"/>
    </row>
    <row r="248" spans="1:8" s="2" customFormat="1" ht="16.95" customHeight="1">
      <c r="A248" s="32"/>
      <c r="B248" s="33"/>
      <c r="C248" s="217" t="s">
        <v>854</v>
      </c>
      <c r="D248" s="218" t="s">
        <v>854</v>
      </c>
      <c r="E248" s="219" t="s">
        <v>1</v>
      </c>
      <c r="F248" s="220">
        <v>20.309999999999999</v>
      </c>
      <c r="G248" s="32"/>
      <c r="H248" s="33"/>
    </row>
    <row r="249" spans="1:8" s="2" customFormat="1" ht="20.399999999999999">
      <c r="A249" s="32"/>
      <c r="B249" s="33"/>
      <c r="C249" s="221" t="s">
        <v>854</v>
      </c>
      <c r="D249" s="221" t="s">
        <v>855</v>
      </c>
      <c r="E249" s="17" t="s">
        <v>1</v>
      </c>
      <c r="F249" s="222">
        <v>20.309999999999999</v>
      </c>
      <c r="G249" s="32"/>
      <c r="H249" s="33"/>
    </row>
    <row r="250" spans="1:8" s="2" customFormat="1" ht="16.95" customHeight="1">
      <c r="A250" s="32"/>
      <c r="B250" s="33"/>
      <c r="C250" s="223" t="s">
        <v>1321</v>
      </c>
      <c r="D250" s="32"/>
      <c r="E250" s="32"/>
      <c r="F250" s="32"/>
      <c r="G250" s="32"/>
      <c r="H250" s="33"/>
    </row>
    <row r="251" spans="1:8" s="2" customFormat="1" ht="16.95" customHeight="1">
      <c r="A251" s="32"/>
      <c r="B251" s="33"/>
      <c r="C251" s="221" t="s">
        <v>851</v>
      </c>
      <c r="D251" s="221" t="s">
        <v>852</v>
      </c>
      <c r="E251" s="17" t="s">
        <v>218</v>
      </c>
      <c r="F251" s="222">
        <v>20.309999999999999</v>
      </c>
      <c r="G251" s="32"/>
      <c r="H251" s="33"/>
    </row>
    <row r="252" spans="1:8" s="2" customFormat="1" ht="16.95" customHeight="1">
      <c r="A252" s="32"/>
      <c r="B252" s="33"/>
      <c r="C252" s="217" t="s">
        <v>862</v>
      </c>
      <c r="D252" s="218" t="s">
        <v>862</v>
      </c>
      <c r="E252" s="219" t="s">
        <v>1</v>
      </c>
      <c r="F252" s="220">
        <v>74.61</v>
      </c>
      <c r="G252" s="32"/>
      <c r="H252" s="33"/>
    </row>
    <row r="253" spans="1:8" s="2" customFormat="1" ht="16.95" customHeight="1">
      <c r="A253" s="32"/>
      <c r="B253" s="33"/>
      <c r="C253" s="221" t="s">
        <v>862</v>
      </c>
      <c r="D253" s="221" t="s">
        <v>863</v>
      </c>
      <c r="E253" s="17" t="s">
        <v>1</v>
      </c>
      <c r="F253" s="222">
        <v>74.61</v>
      </c>
      <c r="G253" s="32"/>
      <c r="H253" s="33"/>
    </row>
    <row r="254" spans="1:8" s="2" customFormat="1" ht="16.95" customHeight="1">
      <c r="A254" s="32"/>
      <c r="B254" s="33"/>
      <c r="C254" s="223" t="s">
        <v>1321</v>
      </c>
      <c r="D254" s="32"/>
      <c r="E254" s="32"/>
      <c r="F254" s="32"/>
      <c r="G254" s="32"/>
      <c r="H254" s="33"/>
    </row>
    <row r="255" spans="1:8" s="2" customFormat="1" ht="16.95" customHeight="1">
      <c r="A255" s="32"/>
      <c r="B255" s="33"/>
      <c r="C255" s="221" t="s">
        <v>859</v>
      </c>
      <c r="D255" s="221" t="s">
        <v>860</v>
      </c>
      <c r="E255" s="17" t="s">
        <v>218</v>
      </c>
      <c r="F255" s="222">
        <v>79</v>
      </c>
      <c r="G255" s="32"/>
      <c r="H255" s="33"/>
    </row>
    <row r="256" spans="1:8" s="2" customFormat="1" ht="16.95" customHeight="1">
      <c r="A256" s="32"/>
      <c r="B256" s="33"/>
      <c r="C256" s="217" t="s">
        <v>871</v>
      </c>
      <c r="D256" s="218" t="s">
        <v>871</v>
      </c>
      <c r="E256" s="219" t="s">
        <v>1</v>
      </c>
      <c r="F256" s="220">
        <v>371</v>
      </c>
      <c r="G256" s="32"/>
      <c r="H256" s="33"/>
    </row>
    <row r="257" spans="1:8" s="2" customFormat="1" ht="16.95" customHeight="1">
      <c r="A257" s="32"/>
      <c r="B257" s="33"/>
      <c r="C257" s="221" t="s">
        <v>871</v>
      </c>
      <c r="D257" s="221" t="s">
        <v>872</v>
      </c>
      <c r="E257" s="17" t="s">
        <v>1</v>
      </c>
      <c r="F257" s="222">
        <v>371</v>
      </c>
      <c r="G257" s="32"/>
      <c r="H257" s="33"/>
    </row>
    <row r="258" spans="1:8" s="2" customFormat="1" ht="16.95" customHeight="1">
      <c r="A258" s="32"/>
      <c r="B258" s="33"/>
      <c r="C258" s="223" t="s">
        <v>1321</v>
      </c>
      <c r="D258" s="32"/>
      <c r="E258" s="32"/>
      <c r="F258" s="32"/>
      <c r="G258" s="32"/>
      <c r="H258" s="33"/>
    </row>
    <row r="259" spans="1:8" s="2" customFormat="1" ht="16.95" customHeight="1">
      <c r="A259" s="32"/>
      <c r="B259" s="33"/>
      <c r="C259" s="221" t="s">
        <v>868</v>
      </c>
      <c r="D259" s="221" t="s">
        <v>869</v>
      </c>
      <c r="E259" s="17" t="s">
        <v>223</v>
      </c>
      <c r="F259" s="222">
        <v>371.8</v>
      </c>
      <c r="G259" s="32"/>
      <c r="H259" s="33"/>
    </row>
    <row r="260" spans="1:8" s="2" customFormat="1" ht="16.95" customHeight="1">
      <c r="A260" s="32"/>
      <c r="B260" s="33"/>
      <c r="C260" s="217" t="s">
        <v>880</v>
      </c>
      <c r="D260" s="218" t="s">
        <v>880</v>
      </c>
      <c r="E260" s="219" t="s">
        <v>1</v>
      </c>
      <c r="F260" s="220">
        <v>144</v>
      </c>
      <c r="G260" s="32"/>
      <c r="H260" s="33"/>
    </row>
    <row r="261" spans="1:8" s="2" customFormat="1" ht="16.95" customHeight="1">
      <c r="A261" s="32"/>
      <c r="B261" s="33"/>
      <c r="C261" s="221" t="s">
        <v>880</v>
      </c>
      <c r="D261" s="221" t="s">
        <v>881</v>
      </c>
      <c r="E261" s="17" t="s">
        <v>1</v>
      </c>
      <c r="F261" s="222">
        <v>144</v>
      </c>
      <c r="G261" s="32"/>
      <c r="H261" s="33"/>
    </row>
    <row r="262" spans="1:8" s="2" customFormat="1" ht="16.95" customHeight="1">
      <c r="A262" s="32"/>
      <c r="B262" s="33"/>
      <c r="C262" s="223" t="s">
        <v>1321</v>
      </c>
      <c r="D262" s="32"/>
      <c r="E262" s="32"/>
      <c r="F262" s="32"/>
      <c r="G262" s="32"/>
      <c r="H262" s="33"/>
    </row>
    <row r="263" spans="1:8" s="2" customFormat="1" ht="16.95" customHeight="1">
      <c r="A263" s="32"/>
      <c r="B263" s="33"/>
      <c r="C263" s="221" t="s">
        <v>877</v>
      </c>
      <c r="D263" s="221" t="s">
        <v>878</v>
      </c>
      <c r="E263" s="17" t="s">
        <v>223</v>
      </c>
      <c r="F263" s="222">
        <v>144</v>
      </c>
      <c r="G263" s="32"/>
      <c r="H263" s="33"/>
    </row>
    <row r="264" spans="1:8" s="2" customFormat="1" ht="16.95" customHeight="1">
      <c r="A264" s="32"/>
      <c r="B264" s="33"/>
      <c r="C264" s="217" t="s">
        <v>892</v>
      </c>
      <c r="D264" s="218" t="s">
        <v>892</v>
      </c>
      <c r="E264" s="219" t="s">
        <v>1</v>
      </c>
      <c r="F264" s="220">
        <v>4.657</v>
      </c>
      <c r="G264" s="32"/>
      <c r="H264" s="33"/>
    </row>
    <row r="265" spans="1:8" s="2" customFormat="1" ht="16.95" customHeight="1">
      <c r="A265" s="32"/>
      <c r="B265" s="33"/>
      <c r="C265" s="221" t="s">
        <v>892</v>
      </c>
      <c r="D265" s="221" t="s">
        <v>893</v>
      </c>
      <c r="E265" s="17" t="s">
        <v>1</v>
      </c>
      <c r="F265" s="222">
        <v>4.657</v>
      </c>
      <c r="G265" s="32"/>
      <c r="H265" s="33"/>
    </row>
    <row r="266" spans="1:8" s="2" customFormat="1" ht="16.95" customHeight="1">
      <c r="A266" s="32"/>
      <c r="B266" s="33"/>
      <c r="C266" s="223" t="s">
        <v>1321</v>
      </c>
      <c r="D266" s="32"/>
      <c r="E266" s="32"/>
      <c r="F266" s="32"/>
      <c r="G266" s="32"/>
      <c r="H266" s="33"/>
    </row>
    <row r="267" spans="1:8" s="2" customFormat="1" ht="16.95" customHeight="1">
      <c r="A267" s="32"/>
      <c r="B267" s="33"/>
      <c r="C267" s="221" t="s">
        <v>889</v>
      </c>
      <c r="D267" s="221" t="s">
        <v>890</v>
      </c>
      <c r="E267" s="17" t="s">
        <v>440</v>
      </c>
      <c r="F267" s="222">
        <v>4.657</v>
      </c>
      <c r="G267" s="32"/>
      <c r="H267" s="33"/>
    </row>
    <row r="268" spans="1:8" s="2" customFormat="1" ht="16.95" customHeight="1">
      <c r="A268" s="32"/>
      <c r="B268" s="33"/>
      <c r="C268" s="217" t="s">
        <v>900</v>
      </c>
      <c r="D268" s="218" t="s">
        <v>900</v>
      </c>
      <c r="E268" s="219" t="s">
        <v>1</v>
      </c>
      <c r="F268" s="220">
        <v>4.1950000000000003</v>
      </c>
      <c r="G268" s="32"/>
      <c r="H268" s="33"/>
    </row>
    <row r="269" spans="1:8" s="2" customFormat="1" ht="16.95" customHeight="1">
      <c r="A269" s="32"/>
      <c r="B269" s="33"/>
      <c r="C269" s="221" t="s">
        <v>900</v>
      </c>
      <c r="D269" s="221" t="s">
        <v>901</v>
      </c>
      <c r="E269" s="17" t="s">
        <v>1</v>
      </c>
      <c r="F269" s="222">
        <v>4.1950000000000003</v>
      </c>
      <c r="G269" s="32"/>
      <c r="H269" s="33"/>
    </row>
    <row r="270" spans="1:8" s="2" customFormat="1" ht="16.95" customHeight="1">
      <c r="A270" s="32"/>
      <c r="B270" s="33"/>
      <c r="C270" s="223" t="s">
        <v>1321</v>
      </c>
      <c r="D270" s="32"/>
      <c r="E270" s="32"/>
      <c r="F270" s="32"/>
      <c r="G270" s="32"/>
      <c r="H270" s="33"/>
    </row>
    <row r="271" spans="1:8" s="2" customFormat="1" ht="16.95" customHeight="1">
      <c r="A271" s="32"/>
      <c r="B271" s="33"/>
      <c r="C271" s="221" t="s">
        <v>897</v>
      </c>
      <c r="D271" s="221" t="s">
        <v>898</v>
      </c>
      <c r="E271" s="17" t="s">
        <v>440</v>
      </c>
      <c r="F271" s="222">
        <v>4.1950000000000003</v>
      </c>
      <c r="G271" s="32"/>
      <c r="H271" s="33"/>
    </row>
    <row r="272" spans="1:8" s="2" customFormat="1" ht="16.95" customHeight="1">
      <c r="A272" s="32"/>
      <c r="B272" s="33"/>
      <c r="C272" s="217" t="s">
        <v>908</v>
      </c>
      <c r="D272" s="218" t="s">
        <v>908</v>
      </c>
      <c r="E272" s="219" t="s">
        <v>1</v>
      </c>
      <c r="F272" s="220">
        <v>60</v>
      </c>
      <c r="G272" s="32"/>
      <c r="H272" s="33"/>
    </row>
    <row r="273" spans="1:8" s="2" customFormat="1" ht="16.95" customHeight="1">
      <c r="A273" s="32"/>
      <c r="B273" s="33"/>
      <c r="C273" s="221" t="s">
        <v>908</v>
      </c>
      <c r="D273" s="221" t="s">
        <v>909</v>
      </c>
      <c r="E273" s="17" t="s">
        <v>1</v>
      </c>
      <c r="F273" s="222">
        <v>60</v>
      </c>
      <c r="G273" s="32"/>
      <c r="H273" s="33"/>
    </row>
    <row r="274" spans="1:8" s="2" customFormat="1" ht="16.95" customHeight="1">
      <c r="A274" s="32"/>
      <c r="B274" s="33"/>
      <c r="C274" s="223" t="s">
        <v>1321</v>
      </c>
      <c r="D274" s="32"/>
      <c r="E274" s="32"/>
      <c r="F274" s="32"/>
      <c r="G274" s="32"/>
      <c r="H274" s="33"/>
    </row>
    <row r="275" spans="1:8" s="2" customFormat="1" ht="16.95" customHeight="1">
      <c r="A275" s="32"/>
      <c r="B275" s="33"/>
      <c r="C275" s="221" t="s">
        <v>905</v>
      </c>
      <c r="D275" s="221" t="s">
        <v>906</v>
      </c>
      <c r="E275" s="17" t="s">
        <v>272</v>
      </c>
      <c r="F275" s="222">
        <v>60</v>
      </c>
      <c r="G275" s="32"/>
      <c r="H275" s="33"/>
    </row>
    <row r="276" spans="1:8" s="2" customFormat="1" ht="16.95" customHeight="1">
      <c r="A276" s="32"/>
      <c r="B276" s="33"/>
      <c r="C276" s="217" t="s">
        <v>915</v>
      </c>
      <c r="D276" s="218" t="s">
        <v>915</v>
      </c>
      <c r="E276" s="219" t="s">
        <v>1</v>
      </c>
      <c r="F276" s="220">
        <v>30</v>
      </c>
      <c r="G276" s="32"/>
      <c r="H276" s="33"/>
    </row>
    <row r="277" spans="1:8" s="2" customFormat="1" ht="16.95" customHeight="1">
      <c r="A277" s="32"/>
      <c r="B277" s="33"/>
      <c r="C277" s="221" t="s">
        <v>915</v>
      </c>
      <c r="D277" s="221" t="s">
        <v>916</v>
      </c>
      <c r="E277" s="17" t="s">
        <v>1</v>
      </c>
      <c r="F277" s="222">
        <v>30</v>
      </c>
      <c r="G277" s="32"/>
      <c r="H277" s="33"/>
    </row>
    <row r="278" spans="1:8" s="2" customFormat="1" ht="16.95" customHeight="1">
      <c r="A278" s="32"/>
      <c r="B278" s="33"/>
      <c r="C278" s="223" t="s">
        <v>1321</v>
      </c>
      <c r="D278" s="32"/>
      <c r="E278" s="32"/>
      <c r="F278" s="32"/>
      <c r="G278" s="32"/>
      <c r="H278" s="33"/>
    </row>
    <row r="279" spans="1:8" s="2" customFormat="1" ht="16.95" customHeight="1">
      <c r="A279" s="32"/>
      <c r="B279" s="33"/>
      <c r="C279" s="221" t="s">
        <v>278</v>
      </c>
      <c r="D279" s="221" t="s">
        <v>913</v>
      </c>
      <c r="E279" s="17" t="s">
        <v>419</v>
      </c>
      <c r="F279" s="222">
        <v>30</v>
      </c>
      <c r="G279" s="32"/>
      <c r="H279" s="33"/>
    </row>
    <row r="280" spans="1:8" s="2" customFormat="1" ht="16.95" customHeight="1">
      <c r="A280" s="32"/>
      <c r="B280" s="33"/>
      <c r="C280" s="217" t="s">
        <v>926</v>
      </c>
      <c r="D280" s="218" t="s">
        <v>926</v>
      </c>
      <c r="E280" s="219" t="s">
        <v>1</v>
      </c>
      <c r="F280" s="220">
        <v>5.49</v>
      </c>
      <c r="G280" s="32"/>
      <c r="H280" s="33"/>
    </row>
    <row r="281" spans="1:8" s="2" customFormat="1" ht="16.95" customHeight="1">
      <c r="A281" s="32"/>
      <c r="B281" s="33"/>
      <c r="C281" s="221" t="s">
        <v>926</v>
      </c>
      <c r="D281" s="221" t="s">
        <v>927</v>
      </c>
      <c r="E281" s="17" t="s">
        <v>1</v>
      </c>
      <c r="F281" s="222">
        <v>5.49</v>
      </c>
      <c r="G281" s="32"/>
      <c r="H281" s="33"/>
    </row>
    <row r="282" spans="1:8" s="2" customFormat="1" ht="16.95" customHeight="1">
      <c r="A282" s="32"/>
      <c r="B282" s="33"/>
      <c r="C282" s="217" t="s">
        <v>944</v>
      </c>
      <c r="D282" s="218" t="s">
        <v>944</v>
      </c>
      <c r="E282" s="219" t="s">
        <v>1</v>
      </c>
      <c r="F282" s="220">
        <v>347.61</v>
      </c>
      <c r="G282" s="32"/>
      <c r="H282" s="33"/>
    </row>
    <row r="283" spans="1:8" s="2" customFormat="1" ht="16.95" customHeight="1">
      <c r="A283" s="32"/>
      <c r="B283" s="33"/>
      <c r="C283" s="221" t="s">
        <v>1</v>
      </c>
      <c r="D283" s="221" t="s">
        <v>943</v>
      </c>
      <c r="E283" s="17" t="s">
        <v>1</v>
      </c>
      <c r="F283" s="222">
        <v>0</v>
      </c>
      <c r="G283" s="32"/>
      <c r="H283" s="33"/>
    </row>
    <row r="284" spans="1:8" s="2" customFormat="1" ht="16.95" customHeight="1">
      <c r="A284" s="32"/>
      <c r="B284" s="33"/>
      <c r="C284" s="221" t="s">
        <v>944</v>
      </c>
      <c r="D284" s="221" t="s">
        <v>945</v>
      </c>
      <c r="E284" s="17" t="s">
        <v>1</v>
      </c>
      <c r="F284" s="222">
        <v>347.61</v>
      </c>
      <c r="G284" s="32"/>
      <c r="H284" s="33"/>
    </row>
    <row r="285" spans="1:8" s="2" customFormat="1" ht="16.95" customHeight="1">
      <c r="A285" s="32"/>
      <c r="B285" s="33"/>
      <c r="C285" s="223" t="s">
        <v>1321</v>
      </c>
      <c r="D285" s="32"/>
      <c r="E285" s="32"/>
      <c r="F285" s="32"/>
      <c r="G285" s="32"/>
      <c r="H285" s="33"/>
    </row>
    <row r="286" spans="1:8" s="2" customFormat="1" ht="16.95" customHeight="1">
      <c r="A286" s="32"/>
      <c r="B286" s="33"/>
      <c r="C286" s="221" t="s">
        <v>940</v>
      </c>
      <c r="D286" s="221" t="s">
        <v>941</v>
      </c>
      <c r="E286" s="17" t="s">
        <v>218</v>
      </c>
      <c r="F286" s="222">
        <v>347.61</v>
      </c>
      <c r="G286" s="32"/>
      <c r="H286" s="33"/>
    </row>
    <row r="287" spans="1:8" s="2" customFormat="1" ht="16.95" customHeight="1">
      <c r="A287" s="32"/>
      <c r="B287" s="33"/>
      <c r="C287" s="217" t="s">
        <v>952</v>
      </c>
      <c r="D287" s="218" t="s">
        <v>952</v>
      </c>
      <c r="E287" s="219" t="s">
        <v>1</v>
      </c>
      <c r="F287" s="220">
        <v>2</v>
      </c>
      <c r="G287" s="32"/>
      <c r="H287" s="33"/>
    </row>
    <row r="288" spans="1:8" s="2" customFormat="1" ht="20.399999999999999">
      <c r="A288" s="32"/>
      <c r="B288" s="33"/>
      <c r="C288" s="221" t="s">
        <v>952</v>
      </c>
      <c r="D288" s="221" t="s">
        <v>953</v>
      </c>
      <c r="E288" s="17" t="s">
        <v>1</v>
      </c>
      <c r="F288" s="222">
        <v>2</v>
      </c>
      <c r="G288" s="32"/>
      <c r="H288" s="33"/>
    </row>
    <row r="289" spans="1:8" s="2" customFormat="1" ht="16.95" customHeight="1">
      <c r="A289" s="32"/>
      <c r="B289" s="33"/>
      <c r="C289" s="223" t="s">
        <v>1321</v>
      </c>
      <c r="D289" s="32"/>
      <c r="E289" s="32"/>
      <c r="F289" s="32"/>
      <c r="G289" s="32"/>
      <c r="H289" s="33"/>
    </row>
    <row r="290" spans="1:8" s="2" customFormat="1" ht="16.95" customHeight="1">
      <c r="A290" s="32"/>
      <c r="B290" s="33"/>
      <c r="C290" s="221" t="s">
        <v>949</v>
      </c>
      <c r="D290" s="221" t="s">
        <v>950</v>
      </c>
      <c r="E290" s="17" t="s">
        <v>218</v>
      </c>
      <c r="F290" s="222">
        <v>4.8</v>
      </c>
      <c r="G290" s="32"/>
      <c r="H290" s="33"/>
    </row>
    <row r="291" spans="1:8" s="2" customFormat="1" ht="16.95" customHeight="1">
      <c r="A291" s="32"/>
      <c r="B291" s="33"/>
      <c r="C291" s="217" t="s">
        <v>964</v>
      </c>
      <c r="D291" s="218" t="s">
        <v>964</v>
      </c>
      <c r="E291" s="219" t="s">
        <v>1</v>
      </c>
      <c r="F291" s="220">
        <v>3.6</v>
      </c>
      <c r="G291" s="32"/>
      <c r="H291" s="33"/>
    </row>
    <row r="292" spans="1:8" s="2" customFormat="1" ht="16.95" customHeight="1">
      <c r="A292" s="32"/>
      <c r="B292" s="33"/>
      <c r="C292" s="221" t="s">
        <v>964</v>
      </c>
      <c r="D292" s="221" t="s">
        <v>965</v>
      </c>
      <c r="E292" s="17" t="s">
        <v>1</v>
      </c>
      <c r="F292" s="222">
        <v>3.6</v>
      </c>
      <c r="G292" s="32"/>
      <c r="H292" s="33"/>
    </row>
    <row r="293" spans="1:8" s="2" customFormat="1" ht="16.95" customHeight="1">
      <c r="A293" s="32"/>
      <c r="B293" s="33"/>
      <c r="C293" s="223" t="s">
        <v>1321</v>
      </c>
      <c r="D293" s="32"/>
      <c r="E293" s="32"/>
      <c r="F293" s="32"/>
      <c r="G293" s="32"/>
      <c r="H293" s="33"/>
    </row>
    <row r="294" spans="1:8" s="2" customFormat="1" ht="20.399999999999999">
      <c r="A294" s="32"/>
      <c r="B294" s="33"/>
      <c r="C294" s="221" t="s">
        <v>291</v>
      </c>
      <c r="D294" s="221" t="s">
        <v>292</v>
      </c>
      <c r="E294" s="17" t="s">
        <v>223</v>
      </c>
      <c r="F294" s="222">
        <v>30.6</v>
      </c>
      <c r="G294" s="32"/>
      <c r="H294" s="33"/>
    </row>
    <row r="295" spans="1:8" s="2" customFormat="1" ht="16.95" customHeight="1">
      <c r="A295" s="32"/>
      <c r="B295" s="33"/>
      <c r="C295" s="217" t="s">
        <v>974</v>
      </c>
      <c r="D295" s="218" t="s">
        <v>974</v>
      </c>
      <c r="E295" s="219" t="s">
        <v>1</v>
      </c>
      <c r="F295" s="220">
        <v>22</v>
      </c>
      <c r="G295" s="32"/>
      <c r="H295" s="33"/>
    </row>
    <row r="296" spans="1:8" s="2" customFormat="1" ht="16.95" customHeight="1">
      <c r="A296" s="32"/>
      <c r="B296" s="33"/>
      <c r="C296" s="221" t="s">
        <v>974</v>
      </c>
      <c r="D296" s="221" t="s">
        <v>975</v>
      </c>
      <c r="E296" s="17" t="s">
        <v>1</v>
      </c>
      <c r="F296" s="222">
        <v>22</v>
      </c>
      <c r="G296" s="32"/>
      <c r="H296" s="33"/>
    </row>
    <row r="297" spans="1:8" s="2" customFormat="1" ht="16.95" customHeight="1">
      <c r="A297" s="32"/>
      <c r="B297" s="33"/>
      <c r="C297" s="223" t="s">
        <v>1321</v>
      </c>
      <c r="D297" s="32"/>
      <c r="E297" s="32"/>
      <c r="F297" s="32"/>
      <c r="G297" s="32"/>
      <c r="H297" s="33"/>
    </row>
    <row r="298" spans="1:8" s="2" customFormat="1" ht="16.95" customHeight="1">
      <c r="A298" s="32"/>
      <c r="B298" s="33"/>
      <c r="C298" s="221" t="s">
        <v>971</v>
      </c>
      <c r="D298" s="221" t="s">
        <v>972</v>
      </c>
      <c r="E298" s="17" t="s">
        <v>235</v>
      </c>
      <c r="F298" s="222">
        <v>44.2</v>
      </c>
      <c r="G298" s="32"/>
      <c r="H298" s="33"/>
    </row>
    <row r="299" spans="1:8" s="2" customFormat="1" ht="16.95" customHeight="1">
      <c r="A299" s="32"/>
      <c r="B299" s="33"/>
      <c r="C299" s="217" t="s">
        <v>989</v>
      </c>
      <c r="D299" s="218" t="s">
        <v>989</v>
      </c>
      <c r="E299" s="219" t="s">
        <v>1</v>
      </c>
      <c r="F299" s="220">
        <v>36.9</v>
      </c>
      <c r="G299" s="32"/>
      <c r="H299" s="33"/>
    </row>
    <row r="300" spans="1:8" s="2" customFormat="1" ht="16.95" customHeight="1">
      <c r="A300" s="32"/>
      <c r="B300" s="33"/>
      <c r="C300" s="221" t="s">
        <v>989</v>
      </c>
      <c r="D300" s="221" t="s">
        <v>990</v>
      </c>
      <c r="E300" s="17" t="s">
        <v>1</v>
      </c>
      <c r="F300" s="222">
        <v>36.9</v>
      </c>
      <c r="G300" s="32"/>
      <c r="H300" s="33"/>
    </row>
    <row r="301" spans="1:8" s="2" customFormat="1" ht="16.95" customHeight="1">
      <c r="A301" s="32"/>
      <c r="B301" s="33"/>
      <c r="C301" s="223" t="s">
        <v>1321</v>
      </c>
      <c r="D301" s="32"/>
      <c r="E301" s="32"/>
      <c r="F301" s="32"/>
      <c r="G301" s="32"/>
      <c r="H301" s="33"/>
    </row>
    <row r="302" spans="1:8" s="2" customFormat="1" ht="16.95" customHeight="1">
      <c r="A302" s="32"/>
      <c r="B302" s="33"/>
      <c r="C302" s="221" t="s">
        <v>986</v>
      </c>
      <c r="D302" s="221" t="s">
        <v>987</v>
      </c>
      <c r="E302" s="17" t="s">
        <v>223</v>
      </c>
      <c r="F302" s="222">
        <v>350.65</v>
      </c>
      <c r="G302" s="32"/>
      <c r="H302" s="33"/>
    </row>
    <row r="303" spans="1:8" s="2" customFormat="1" ht="16.95" customHeight="1">
      <c r="A303" s="32"/>
      <c r="B303" s="33"/>
      <c r="C303" s="217" t="s">
        <v>1001</v>
      </c>
      <c r="D303" s="218" t="s">
        <v>1001</v>
      </c>
      <c r="E303" s="219" t="s">
        <v>1</v>
      </c>
      <c r="F303" s="220">
        <v>86.4</v>
      </c>
      <c r="G303" s="32"/>
      <c r="H303" s="33"/>
    </row>
    <row r="304" spans="1:8" s="2" customFormat="1" ht="16.95" customHeight="1">
      <c r="A304" s="32"/>
      <c r="B304" s="33"/>
      <c r="C304" s="221" t="s">
        <v>1001</v>
      </c>
      <c r="D304" s="221" t="s">
        <v>1002</v>
      </c>
      <c r="E304" s="17" t="s">
        <v>1</v>
      </c>
      <c r="F304" s="222">
        <v>86.4</v>
      </c>
      <c r="G304" s="32"/>
      <c r="H304" s="33"/>
    </row>
    <row r="305" spans="1:8" s="2" customFormat="1" ht="16.95" customHeight="1">
      <c r="A305" s="32"/>
      <c r="B305" s="33"/>
      <c r="C305" s="223" t="s">
        <v>1321</v>
      </c>
      <c r="D305" s="32"/>
      <c r="E305" s="32"/>
      <c r="F305" s="32"/>
      <c r="G305" s="32"/>
      <c r="H305" s="33"/>
    </row>
    <row r="306" spans="1:8" s="2" customFormat="1" ht="16.95" customHeight="1">
      <c r="A306" s="32"/>
      <c r="B306" s="33"/>
      <c r="C306" s="221" t="s">
        <v>998</v>
      </c>
      <c r="D306" s="221" t="s">
        <v>999</v>
      </c>
      <c r="E306" s="17" t="s">
        <v>223</v>
      </c>
      <c r="F306" s="222">
        <v>86.4</v>
      </c>
      <c r="G306" s="32"/>
      <c r="H306" s="33"/>
    </row>
    <row r="307" spans="1:8" s="2" customFormat="1" ht="16.95" customHeight="1">
      <c r="A307" s="32"/>
      <c r="B307" s="33"/>
      <c r="C307" s="217" t="s">
        <v>1011</v>
      </c>
      <c r="D307" s="218" t="s">
        <v>1011</v>
      </c>
      <c r="E307" s="219" t="s">
        <v>1</v>
      </c>
      <c r="F307" s="220">
        <v>86.4</v>
      </c>
      <c r="G307" s="32"/>
      <c r="H307" s="33"/>
    </row>
    <row r="308" spans="1:8" s="2" customFormat="1" ht="16.95" customHeight="1">
      <c r="A308" s="32"/>
      <c r="B308" s="33"/>
      <c r="C308" s="221" t="s">
        <v>1011</v>
      </c>
      <c r="D308" s="221" t="s">
        <v>1012</v>
      </c>
      <c r="E308" s="17" t="s">
        <v>1</v>
      </c>
      <c r="F308" s="222">
        <v>86.4</v>
      </c>
      <c r="G308" s="32"/>
      <c r="H308" s="33"/>
    </row>
    <row r="309" spans="1:8" s="2" customFormat="1" ht="16.95" customHeight="1">
      <c r="A309" s="32"/>
      <c r="B309" s="33"/>
      <c r="C309" s="223" t="s">
        <v>1321</v>
      </c>
      <c r="D309" s="32"/>
      <c r="E309" s="32"/>
      <c r="F309" s="32"/>
      <c r="G309" s="32"/>
      <c r="H309" s="33"/>
    </row>
    <row r="310" spans="1:8" s="2" customFormat="1" ht="16.95" customHeight="1">
      <c r="A310" s="32"/>
      <c r="B310" s="33"/>
      <c r="C310" s="221" t="s">
        <v>1008</v>
      </c>
      <c r="D310" s="221" t="s">
        <v>1009</v>
      </c>
      <c r="E310" s="17" t="s">
        <v>223</v>
      </c>
      <c r="F310" s="222">
        <v>86.4</v>
      </c>
      <c r="G310" s="32"/>
      <c r="H310" s="33"/>
    </row>
    <row r="311" spans="1:8" s="2" customFormat="1" ht="16.95" customHeight="1">
      <c r="A311" s="32"/>
      <c r="B311" s="33"/>
      <c r="C311" s="217" t="s">
        <v>1020</v>
      </c>
      <c r="D311" s="218" t="s">
        <v>1020</v>
      </c>
      <c r="E311" s="219" t="s">
        <v>1</v>
      </c>
      <c r="F311" s="220">
        <v>3.6</v>
      </c>
      <c r="G311" s="32"/>
      <c r="H311" s="33"/>
    </row>
    <row r="312" spans="1:8" s="2" customFormat="1" ht="16.95" customHeight="1">
      <c r="A312" s="32"/>
      <c r="B312" s="33"/>
      <c r="C312" s="221" t="s">
        <v>1020</v>
      </c>
      <c r="D312" s="221" t="s">
        <v>1021</v>
      </c>
      <c r="E312" s="17" t="s">
        <v>1</v>
      </c>
      <c r="F312" s="222">
        <v>3.6</v>
      </c>
      <c r="G312" s="32"/>
      <c r="H312" s="33"/>
    </row>
    <row r="313" spans="1:8" s="2" customFormat="1" ht="16.95" customHeight="1">
      <c r="A313" s="32"/>
      <c r="B313" s="33"/>
      <c r="C313" s="223" t="s">
        <v>1321</v>
      </c>
      <c r="D313" s="32"/>
      <c r="E313" s="32"/>
      <c r="F313" s="32"/>
      <c r="G313" s="32"/>
      <c r="H313" s="33"/>
    </row>
    <row r="314" spans="1:8" s="2" customFormat="1" ht="20.399999999999999">
      <c r="A314" s="32"/>
      <c r="B314" s="33"/>
      <c r="C314" s="221" t="s">
        <v>1017</v>
      </c>
      <c r="D314" s="221" t="s">
        <v>1018</v>
      </c>
      <c r="E314" s="17" t="s">
        <v>223</v>
      </c>
      <c r="F314" s="222">
        <v>7.8</v>
      </c>
      <c r="G314" s="32"/>
      <c r="H314" s="33"/>
    </row>
    <row r="315" spans="1:8" s="2" customFormat="1" ht="16.95" customHeight="1">
      <c r="A315" s="32"/>
      <c r="B315" s="33"/>
      <c r="C315" s="217" t="s">
        <v>1029</v>
      </c>
      <c r="D315" s="218" t="s">
        <v>1029</v>
      </c>
      <c r="E315" s="219" t="s">
        <v>1</v>
      </c>
      <c r="F315" s="220">
        <v>86.4</v>
      </c>
      <c r="G315" s="32"/>
      <c r="H315" s="33"/>
    </row>
    <row r="316" spans="1:8" s="2" customFormat="1" ht="16.95" customHeight="1">
      <c r="A316" s="32"/>
      <c r="B316" s="33"/>
      <c r="C316" s="221" t="s">
        <v>1029</v>
      </c>
      <c r="D316" s="221" t="s">
        <v>1030</v>
      </c>
      <c r="E316" s="17" t="s">
        <v>1</v>
      </c>
      <c r="F316" s="222">
        <v>86.4</v>
      </c>
      <c r="G316" s="32"/>
      <c r="H316" s="33"/>
    </row>
    <row r="317" spans="1:8" s="2" customFormat="1" ht="16.95" customHeight="1">
      <c r="A317" s="32"/>
      <c r="B317" s="33"/>
      <c r="C317" s="223" t="s">
        <v>1321</v>
      </c>
      <c r="D317" s="32"/>
      <c r="E317" s="32"/>
      <c r="F317" s="32"/>
      <c r="G317" s="32"/>
      <c r="H317" s="33"/>
    </row>
    <row r="318" spans="1:8" s="2" customFormat="1" ht="16.95" customHeight="1">
      <c r="A318" s="32"/>
      <c r="B318" s="33"/>
      <c r="C318" s="221" t="s">
        <v>1026</v>
      </c>
      <c r="D318" s="221" t="s">
        <v>1027</v>
      </c>
      <c r="E318" s="17" t="s">
        <v>223</v>
      </c>
      <c r="F318" s="222">
        <v>86.4</v>
      </c>
      <c r="G318" s="32"/>
      <c r="H318" s="33"/>
    </row>
    <row r="319" spans="1:8" s="2" customFormat="1" ht="16.95" customHeight="1">
      <c r="A319" s="32"/>
      <c r="B319" s="33"/>
      <c r="C319" s="217" t="s">
        <v>1039</v>
      </c>
      <c r="D319" s="218" t="s">
        <v>1039</v>
      </c>
      <c r="E319" s="219" t="s">
        <v>1</v>
      </c>
      <c r="F319" s="220">
        <v>86.4</v>
      </c>
      <c r="G319" s="32"/>
      <c r="H319" s="33"/>
    </row>
    <row r="320" spans="1:8" s="2" customFormat="1" ht="16.95" customHeight="1">
      <c r="A320" s="32"/>
      <c r="B320" s="33"/>
      <c r="C320" s="221" t="s">
        <v>1039</v>
      </c>
      <c r="D320" s="221" t="s">
        <v>1030</v>
      </c>
      <c r="E320" s="17" t="s">
        <v>1</v>
      </c>
      <c r="F320" s="222">
        <v>86.4</v>
      </c>
      <c r="G320" s="32"/>
      <c r="H320" s="33"/>
    </row>
    <row r="321" spans="1:8" s="2" customFormat="1" ht="16.95" customHeight="1">
      <c r="A321" s="32"/>
      <c r="B321" s="33"/>
      <c r="C321" s="223" t="s">
        <v>1321</v>
      </c>
      <c r="D321" s="32"/>
      <c r="E321" s="32"/>
      <c r="F321" s="32"/>
      <c r="G321" s="32"/>
      <c r="H321" s="33"/>
    </row>
    <row r="322" spans="1:8" s="2" customFormat="1" ht="16.95" customHeight="1">
      <c r="A322" s="32"/>
      <c r="B322" s="33"/>
      <c r="C322" s="221" t="s">
        <v>1036</v>
      </c>
      <c r="D322" s="221" t="s">
        <v>1037</v>
      </c>
      <c r="E322" s="17" t="s">
        <v>223</v>
      </c>
      <c r="F322" s="222">
        <v>86.4</v>
      </c>
      <c r="G322" s="32"/>
      <c r="H322" s="33"/>
    </row>
    <row r="323" spans="1:8" s="2" customFormat="1" ht="16.95" customHeight="1">
      <c r="A323" s="32"/>
      <c r="B323" s="33"/>
      <c r="C323" s="217" t="s">
        <v>1047</v>
      </c>
      <c r="D323" s="218" t="s">
        <v>1047</v>
      </c>
      <c r="E323" s="219" t="s">
        <v>1</v>
      </c>
      <c r="F323" s="220">
        <v>21.2</v>
      </c>
      <c r="G323" s="32"/>
      <c r="H323" s="33"/>
    </row>
    <row r="324" spans="1:8" s="2" customFormat="1" ht="16.95" customHeight="1">
      <c r="A324" s="32"/>
      <c r="B324" s="33"/>
      <c r="C324" s="221" t="s">
        <v>1047</v>
      </c>
      <c r="D324" s="221" t="s">
        <v>1048</v>
      </c>
      <c r="E324" s="17" t="s">
        <v>1</v>
      </c>
      <c r="F324" s="222">
        <v>21.2</v>
      </c>
      <c r="G324" s="32"/>
      <c r="H324" s="33"/>
    </row>
    <row r="325" spans="1:8" s="2" customFormat="1" ht="16.95" customHeight="1">
      <c r="A325" s="32"/>
      <c r="B325" s="33"/>
      <c r="C325" s="223" t="s">
        <v>1321</v>
      </c>
      <c r="D325" s="32"/>
      <c r="E325" s="32"/>
      <c r="F325" s="32"/>
      <c r="G325" s="32"/>
      <c r="H325" s="33"/>
    </row>
    <row r="326" spans="1:8" s="2" customFormat="1" ht="20.399999999999999">
      <c r="A326" s="32"/>
      <c r="B326" s="33"/>
      <c r="C326" s="221" t="s">
        <v>1044</v>
      </c>
      <c r="D326" s="221" t="s">
        <v>1045</v>
      </c>
      <c r="E326" s="17" t="s">
        <v>272</v>
      </c>
      <c r="F326" s="222">
        <v>21.2</v>
      </c>
      <c r="G326" s="32"/>
      <c r="H326" s="33"/>
    </row>
    <row r="327" spans="1:8" s="2" customFormat="1" ht="16.95" customHeight="1">
      <c r="A327" s="32"/>
      <c r="B327" s="33"/>
      <c r="C327" s="217" t="s">
        <v>1056</v>
      </c>
      <c r="D327" s="218" t="s">
        <v>1056</v>
      </c>
      <c r="E327" s="219" t="s">
        <v>1</v>
      </c>
      <c r="F327" s="220">
        <v>7</v>
      </c>
      <c r="G327" s="32"/>
      <c r="H327" s="33"/>
    </row>
    <row r="328" spans="1:8" s="2" customFormat="1" ht="16.95" customHeight="1">
      <c r="A328" s="32"/>
      <c r="B328" s="33"/>
      <c r="C328" s="221" t="s">
        <v>1056</v>
      </c>
      <c r="D328" s="221" t="s">
        <v>1057</v>
      </c>
      <c r="E328" s="17" t="s">
        <v>1</v>
      </c>
      <c r="F328" s="222">
        <v>7</v>
      </c>
      <c r="G328" s="32"/>
      <c r="H328" s="33"/>
    </row>
    <row r="329" spans="1:8" s="2" customFormat="1" ht="16.95" customHeight="1">
      <c r="A329" s="32"/>
      <c r="B329" s="33"/>
      <c r="C329" s="223" t="s">
        <v>1321</v>
      </c>
      <c r="D329" s="32"/>
      <c r="E329" s="32"/>
      <c r="F329" s="32"/>
      <c r="G329" s="32"/>
      <c r="H329" s="33"/>
    </row>
    <row r="330" spans="1:8" s="2" customFormat="1" ht="16.95" customHeight="1">
      <c r="A330" s="32"/>
      <c r="B330" s="33"/>
      <c r="C330" s="221" t="s">
        <v>1053</v>
      </c>
      <c r="D330" s="221" t="s">
        <v>1054</v>
      </c>
      <c r="E330" s="17" t="s">
        <v>371</v>
      </c>
      <c r="F330" s="222">
        <v>7</v>
      </c>
      <c r="G330" s="32"/>
      <c r="H330" s="33"/>
    </row>
    <row r="331" spans="1:8" s="2" customFormat="1" ht="16.95" customHeight="1">
      <c r="A331" s="32"/>
      <c r="B331" s="33"/>
      <c r="C331" s="217" t="s">
        <v>1064</v>
      </c>
      <c r="D331" s="218" t="s">
        <v>1064</v>
      </c>
      <c r="E331" s="219" t="s">
        <v>1</v>
      </c>
      <c r="F331" s="220">
        <v>13.5</v>
      </c>
      <c r="G331" s="32"/>
      <c r="H331" s="33"/>
    </row>
    <row r="332" spans="1:8" s="2" customFormat="1" ht="16.95" customHeight="1">
      <c r="A332" s="32"/>
      <c r="B332" s="33"/>
      <c r="C332" s="221" t="s">
        <v>1064</v>
      </c>
      <c r="D332" s="221" t="s">
        <v>1065</v>
      </c>
      <c r="E332" s="17" t="s">
        <v>1</v>
      </c>
      <c r="F332" s="222">
        <v>13.5</v>
      </c>
      <c r="G332" s="32"/>
      <c r="H332" s="33"/>
    </row>
    <row r="333" spans="1:8" s="2" customFormat="1" ht="16.95" customHeight="1">
      <c r="A333" s="32"/>
      <c r="B333" s="33"/>
      <c r="C333" s="223" t="s">
        <v>1321</v>
      </c>
      <c r="D333" s="32"/>
      <c r="E333" s="32"/>
      <c r="F333" s="32"/>
      <c r="G333" s="32"/>
      <c r="H333" s="33"/>
    </row>
    <row r="334" spans="1:8" s="2" customFormat="1" ht="16.95" customHeight="1">
      <c r="A334" s="32"/>
      <c r="B334" s="33"/>
      <c r="C334" s="221" t="s">
        <v>1061</v>
      </c>
      <c r="D334" s="221" t="s">
        <v>1062</v>
      </c>
      <c r="E334" s="17" t="s">
        <v>272</v>
      </c>
      <c r="F334" s="222">
        <v>13.5</v>
      </c>
      <c r="G334" s="32"/>
      <c r="H334" s="33"/>
    </row>
    <row r="335" spans="1:8" s="2" customFormat="1" ht="16.95" customHeight="1">
      <c r="A335" s="32"/>
      <c r="B335" s="33"/>
      <c r="C335" s="217" t="s">
        <v>1074</v>
      </c>
      <c r="D335" s="218" t="s">
        <v>1074</v>
      </c>
      <c r="E335" s="219" t="s">
        <v>1</v>
      </c>
      <c r="F335" s="220">
        <v>7.42</v>
      </c>
      <c r="G335" s="32"/>
      <c r="H335" s="33"/>
    </row>
    <row r="336" spans="1:8" s="2" customFormat="1" ht="16.95" customHeight="1">
      <c r="A336" s="32"/>
      <c r="B336" s="33"/>
      <c r="C336" s="221" t="s">
        <v>1074</v>
      </c>
      <c r="D336" s="221" t="s">
        <v>1075</v>
      </c>
      <c r="E336" s="17" t="s">
        <v>1</v>
      </c>
      <c r="F336" s="222">
        <v>7.42</v>
      </c>
      <c r="G336" s="32"/>
      <c r="H336" s="33"/>
    </row>
    <row r="337" spans="1:8" s="2" customFormat="1" ht="16.95" customHeight="1">
      <c r="A337" s="32"/>
      <c r="B337" s="33"/>
      <c r="C337" s="223" t="s">
        <v>1321</v>
      </c>
      <c r="D337" s="32"/>
      <c r="E337" s="32"/>
      <c r="F337" s="32"/>
      <c r="G337" s="32"/>
      <c r="H337" s="33"/>
    </row>
    <row r="338" spans="1:8" s="2" customFormat="1" ht="16.95" customHeight="1">
      <c r="A338" s="32"/>
      <c r="B338" s="33"/>
      <c r="C338" s="221" t="s">
        <v>1071</v>
      </c>
      <c r="D338" s="221" t="s">
        <v>1072</v>
      </c>
      <c r="E338" s="17" t="s">
        <v>223</v>
      </c>
      <c r="F338" s="222">
        <v>58.45</v>
      </c>
      <c r="G338" s="32"/>
      <c r="H338" s="33"/>
    </row>
    <row r="339" spans="1:8" s="2" customFormat="1" ht="16.95" customHeight="1">
      <c r="A339" s="32"/>
      <c r="B339" s="33"/>
      <c r="C339" s="217" t="s">
        <v>1085</v>
      </c>
      <c r="D339" s="218" t="s">
        <v>1085</v>
      </c>
      <c r="E339" s="219" t="s">
        <v>1</v>
      </c>
      <c r="F339" s="220">
        <v>23.3</v>
      </c>
      <c r="G339" s="32"/>
      <c r="H339" s="33"/>
    </row>
    <row r="340" spans="1:8" s="2" customFormat="1" ht="16.95" customHeight="1">
      <c r="A340" s="32"/>
      <c r="B340" s="33"/>
      <c r="C340" s="221" t="s">
        <v>1085</v>
      </c>
      <c r="D340" s="221" t="s">
        <v>1086</v>
      </c>
      <c r="E340" s="17" t="s">
        <v>1</v>
      </c>
      <c r="F340" s="222">
        <v>23.3</v>
      </c>
      <c r="G340" s="32"/>
      <c r="H340" s="33"/>
    </row>
    <row r="341" spans="1:8" s="2" customFormat="1" ht="16.95" customHeight="1">
      <c r="A341" s="32"/>
      <c r="B341" s="33"/>
      <c r="C341" s="223" t="s">
        <v>1321</v>
      </c>
      <c r="D341" s="32"/>
      <c r="E341" s="32"/>
      <c r="F341" s="32"/>
      <c r="G341" s="32"/>
      <c r="H341" s="33"/>
    </row>
    <row r="342" spans="1:8" s="2" customFormat="1" ht="16.95" customHeight="1">
      <c r="A342" s="32"/>
      <c r="B342" s="33"/>
      <c r="C342" s="221" t="s">
        <v>1082</v>
      </c>
      <c r="D342" s="221" t="s">
        <v>1083</v>
      </c>
      <c r="E342" s="17" t="s">
        <v>272</v>
      </c>
      <c r="F342" s="222">
        <v>109.27</v>
      </c>
      <c r="G342" s="32"/>
      <c r="H342" s="33"/>
    </row>
    <row r="343" spans="1:8" s="2" customFormat="1" ht="16.95" customHeight="1">
      <c r="A343" s="32"/>
      <c r="B343" s="33"/>
      <c r="C343" s="217" t="s">
        <v>1098</v>
      </c>
      <c r="D343" s="218" t="s">
        <v>1098</v>
      </c>
      <c r="E343" s="219" t="s">
        <v>1</v>
      </c>
      <c r="F343" s="220">
        <v>86.4</v>
      </c>
      <c r="G343" s="32"/>
      <c r="H343" s="33"/>
    </row>
    <row r="344" spans="1:8" s="2" customFormat="1" ht="16.95" customHeight="1">
      <c r="A344" s="32"/>
      <c r="B344" s="33"/>
      <c r="C344" s="221" t="s">
        <v>1098</v>
      </c>
      <c r="D344" s="221" t="s">
        <v>1099</v>
      </c>
      <c r="E344" s="17" t="s">
        <v>1</v>
      </c>
      <c r="F344" s="222">
        <v>86.4</v>
      </c>
      <c r="G344" s="32"/>
      <c r="H344" s="33"/>
    </row>
    <row r="345" spans="1:8" s="2" customFormat="1" ht="16.95" customHeight="1">
      <c r="A345" s="32"/>
      <c r="B345" s="33"/>
      <c r="C345" s="223" t="s">
        <v>1321</v>
      </c>
      <c r="D345" s="32"/>
      <c r="E345" s="32"/>
      <c r="F345" s="32"/>
      <c r="G345" s="32"/>
      <c r="H345" s="33"/>
    </row>
    <row r="346" spans="1:8" s="2" customFormat="1" ht="16.95" customHeight="1">
      <c r="A346" s="32"/>
      <c r="B346" s="33"/>
      <c r="C346" s="221" t="s">
        <v>1095</v>
      </c>
      <c r="D346" s="221" t="s">
        <v>1096</v>
      </c>
      <c r="E346" s="17" t="s">
        <v>223</v>
      </c>
      <c r="F346" s="222">
        <v>86.4</v>
      </c>
      <c r="G346" s="32"/>
      <c r="H346" s="33"/>
    </row>
    <row r="347" spans="1:8" s="2" customFormat="1" ht="16.95" customHeight="1">
      <c r="A347" s="32"/>
      <c r="B347" s="33"/>
      <c r="C347" s="217" t="s">
        <v>1106</v>
      </c>
      <c r="D347" s="218" t="s">
        <v>1106</v>
      </c>
      <c r="E347" s="219" t="s">
        <v>1</v>
      </c>
      <c r="F347" s="220">
        <v>224</v>
      </c>
      <c r="G347" s="32"/>
      <c r="H347" s="33"/>
    </row>
    <row r="348" spans="1:8" s="2" customFormat="1" ht="16.95" customHeight="1">
      <c r="A348" s="32"/>
      <c r="B348" s="33"/>
      <c r="C348" s="221" t="s">
        <v>1106</v>
      </c>
      <c r="D348" s="221" t="s">
        <v>1107</v>
      </c>
      <c r="E348" s="17" t="s">
        <v>1</v>
      </c>
      <c r="F348" s="222">
        <v>224</v>
      </c>
      <c r="G348" s="32"/>
      <c r="H348" s="33"/>
    </row>
    <row r="349" spans="1:8" s="2" customFormat="1" ht="16.95" customHeight="1">
      <c r="A349" s="32"/>
      <c r="B349" s="33"/>
      <c r="C349" s="223" t="s">
        <v>1321</v>
      </c>
      <c r="D349" s="32"/>
      <c r="E349" s="32"/>
      <c r="F349" s="32"/>
      <c r="G349" s="32"/>
      <c r="H349" s="33"/>
    </row>
    <row r="350" spans="1:8" s="2" customFormat="1" ht="20.399999999999999">
      <c r="A350" s="32"/>
      <c r="B350" s="33"/>
      <c r="C350" s="221" t="s">
        <v>1103</v>
      </c>
      <c r="D350" s="221" t="s">
        <v>1104</v>
      </c>
      <c r="E350" s="17" t="s">
        <v>223</v>
      </c>
      <c r="F350" s="222">
        <v>224</v>
      </c>
      <c r="G350" s="32"/>
      <c r="H350" s="33"/>
    </row>
    <row r="351" spans="1:8" s="2" customFormat="1" ht="16.95" customHeight="1">
      <c r="A351" s="32"/>
      <c r="B351" s="33"/>
      <c r="C351" s="217" t="s">
        <v>1115</v>
      </c>
      <c r="D351" s="218" t="s">
        <v>1115</v>
      </c>
      <c r="E351" s="219" t="s">
        <v>1</v>
      </c>
      <c r="F351" s="220">
        <v>224</v>
      </c>
      <c r="G351" s="32"/>
      <c r="H351" s="33"/>
    </row>
    <row r="352" spans="1:8" s="2" customFormat="1" ht="16.95" customHeight="1">
      <c r="A352" s="32"/>
      <c r="B352" s="33"/>
      <c r="C352" s="221" t="s">
        <v>1115</v>
      </c>
      <c r="D352" s="221" t="s">
        <v>1116</v>
      </c>
      <c r="E352" s="17" t="s">
        <v>1</v>
      </c>
      <c r="F352" s="222">
        <v>224</v>
      </c>
      <c r="G352" s="32"/>
      <c r="H352" s="33"/>
    </row>
    <row r="353" spans="1:8" s="2" customFormat="1" ht="16.95" customHeight="1">
      <c r="A353" s="32"/>
      <c r="B353" s="33"/>
      <c r="C353" s="223" t="s">
        <v>1321</v>
      </c>
      <c r="D353" s="32"/>
      <c r="E353" s="32"/>
      <c r="F353" s="32"/>
      <c r="G353" s="32"/>
      <c r="H353" s="33"/>
    </row>
    <row r="354" spans="1:8" s="2" customFormat="1" ht="20.399999999999999">
      <c r="A354" s="32"/>
      <c r="B354" s="33"/>
      <c r="C354" s="221" t="s">
        <v>1112</v>
      </c>
      <c r="D354" s="221" t="s">
        <v>1113</v>
      </c>
      <c r="E354" s="17" t="s">
        <v>223</v>
      </c>
      <c r="F354" s="222">
        <v>224</v>
      </c>
      <c r="G354" s="32"/>
      <c r="H354" s="33"/>
    </row>
    <row r="355" spans="1:8" s="2" customFormat="1" ht="20.399999999999999">
      <c r="A355" s="32"/>
      <c r="B355" s="33"/>
      <c r="C355" s="221" t="s">
        <v>1120</v>
      </c>
      <c r="D355" s="221" t="s">
        <v>1121</v>
      </c>
      <c r="E355" s="17" t="s">
        <v>223</v>
      </c>
      <c r="F355" s="222">
        <v>224</v>
      </c>
      <c r="G355" s="32"/>
      <c r="H355" s="33"/>
    </row>
    <row r="356" spans="1:8" s="2" customFormat="1" ht="16.95" customHeight="1">
      <c r="A356" s="32"/>
      <c r="B356" s="33"/>
      <c r="C356" s="217" t="s">
        <v>1131</v>
      </c>
      <c r="D356" s="218" t="s">
        <v>1131</v>
      </c>
      <c r="E356" s="219" t="s">
        <v>1</v>
      </c>
      <c r="F356" s="220">
        <v>930</v>
      </c>
      <c r="G356" s="32"/>
      <c r="H356" s="33"/>
    </row>
    <row r="357" spans="1:8" s="2" customFormat="1" ht="16.95" customHeight="1">
      <c r="A357" s="32"/>
      <c r="B357" s="33"/>
      <c r="C357" s="221" t="s">
        <v>1131</v>
      </c>
      <c r="D357" s="221" t="s">
        <v>1132</v>
      </c>
      <c r="E357" s="17" t="s">
        <v>1</v>
      </c>
      <c r="F357" s="222">
        <v>930</v>
      </c>
      <c r="G357" s="32"/>
      <c r="H357" s="33"/>
    </row>
    <row r="358" spans="1:8" s="2" customFormat="1" ht="16.95" customHeight="1">
      <c r="A358" s="32"/>
      <c r="B358" s="33"/>
      <c r="C358" s="223" t="s">
        <v>1321</v>
      </c>
      <c r="D358" s="32"/>
      <c r="E358" s="32"/>
      <c r="F358" s="32"/>
      <c r="G358" s="32"/>
      <c r="H358" s="33"/>
    </row>
    <row r="359" spans="1:8" s="2" customFormat="1" ht="16.95" customHeight="1">
      <c r="A359" s="32"/>
      <c r="B359" s="33"/>
      <c r="C359" s="221" t="s">
        <v>1127</v>
      </c>
      <c r="D359" s="221" t="s">
        <v>1128</v>
      </c>
      <c r="E359" s="17" t="s">
        <v>1129</v>
      </c>
      <c r="F359" s="222">
        <v>930</v>
      </c>
      <c r="G359" s="32"/>
      <c r="H359" s="33"/>
    </row>
    <row r="360" spans="1:8" s="2" customFormat="1" ht="16.95" customHeight="1">
      <c r="A360" s="32"/>
      <c r="B360" s="33"/>
      <c r="C360" s="217" t="s">
        <v>1152</v>
      </c>
      <c r="D360" s="218" t="s">
        <v>1152</v>
      </c>
      <c r="E360" s="219" t="s">
        <v>1</v>
      </c>
      <c r="F360" s="220">
        <v>113.6</v>
      </c>
      <c r="G360" s="32"/>
      <c r="H360" s="33"/>
    </row>
    <row r="361" spans="1:8" s="2" customFormat="1" ht="16.95" customHeight="1">
      <c r="A361" s="32"/>
      <c r="B361" s="33"/>
      <c r="C361" s="221" t="s">
        <v>1152</v>
      </c>
      <c r="D361" s="221" t="s">
        <v>1153</v>
      </c>
      <c r="E361" s="17" t="s">
        <v>1</v>
      </c>
      <c r="F361" s="222">
        <v>113.6</v>
      </c>
      <c r="G361" s="32"/>
      <c r="H361" s="33"/>
    </row>
    <row r="362" spans="1:8" s="2" customFormat="1" ht="16.95" customHeight="1">
      <c r="A362" s="32"/>
      <c r="B362" s="33"/>
      <c r="C362" s="223" t="s">
        <v>1321</v>
      </c>
      <c r="D362" s="32"/>
      <c r="E362" s="32"/>
      <c r="F362" s="32"/>
      <c r="G362" s="32"/>
      <c r="H362" s="33"/>
    </row>
    <row r="363" spans="1:8" s="2" customFormat="1" ht="20.399999999999999">
      <c r="A363" s="32"/>
      <c r="B363" s="33"/>
      <c r="C363" s="221" t="s">
        <v>1149</v>
      </c>
      <c r="D363" s="221" t="s">
        <v>1150</v>
      </c>
      <c r="E363" s="17" t="s">
        <v>218</v>
      </c>
      <c r="F363" s="222">
        <v>122.226</v>
      </c>
      <c r="G363" s="32"/>
      <c r="H363" s="33"/>
    </row>
    <row r="364" spans="1:8" s="2" customFormat="1" ht="16.95" customHeight="1">
      <c r="A364" s="32"/>
      <c r="B364" s="33"/>
      <c r="C364" s="217" t="s">
        <v>1173</v>
      </c>
      <c r="D364" s="218" t="s">
        <v>1173</v>
      </c>
      <c r="E364" s="219" t="s">
        <v>1</v>
      </c>
      <c r="F364" s="220">
        <v>30.75</v>
      </c>
      <c r="G364" s="32"/>
      <c r="H364" s="33"/>
    </row>
    <row r="365" spans="1:8" s="2" customFormat="1" ht="16.95" customHeight="1">
      <c r="A365" s="32"/>
      <c r="B365" s="33"/>
      <c r="C365" s="221" t="s">
        <v>1173</v>
      </c>
      <c r="D365" s="221" t="s">
        <v>1174</v>
      </c>
      <c r="E365" s="17" t="s">
        <v>1</v>
      </c>
      <c r="F365" s="222">
        <v>30.75</v>
      </c>
      <c r="G365" s="32"/>
      <c r="H365" s="33"/>
    </row>
    <row r="366" spans="1:8" s="2" customFormat="1" ht="16.95" customHeight="1">
      <c r="A366" s="32"/>
      <c r="B366" s="33"/>
      <c r="C366" s="223" t="s">
        <v>1321</v>
      </c>
      <c r="D366" s="32"/>
      <c r="E366" s="32"/>
      <c r="F366" s="32"/>
      <c r="G366" s="32"/>
      <c r="H366" s="33"/>
    </row>
    <row r="367" spans="1:8" s="2" customFormat="1" ht="16.95" customHeight="1">
      <c r="A367" s="32"/>
      <c r="B367" s="33"/>
      <c r="C367" s="221" t="s">
        <v>1170</v>
      </c>
      <c r="D367" s="221" t="s">
        <v>1171</v>
      </c>
      <c r="E367" s="17" t="s">
        <v>223</v>
      </c>
      <c r="F367" s="222">
        <v>342.03</v>
      </c>
      <c r="G367" s="32"/>
      <c r="H367" s="33"/>
    </row>
    <row r="368" spans="1:8" s="2" customFormat="1" ht="16.95" customHeight="1">
      <c r="A368" s="32"/>
      <c r="B368" s="33"/>
      <c r="C368" s="217" t="s">
        <v>1184</v>
      </c>
      <c r="D368" s="218" t="s">
        <v>1184</v>
      </c>
      <c r="E368" s="219" t="s">
        <v>1</v>
      </c>
      <c r="F368" s="220">
        <v>0.13700000000000001</v>
      </c>
      <c r="G368" s="32"/>
      <c r="H368" s="33"/>
    </row>
    <row r="369" spans="1:8" s="2" customFormat="1" ht="16.95" customHeight="1">
      <c r="A369" s="32"/>
      <c r="B369" s="33"/>
      <c r="C369" s="221" t="s">
        <v>1184</v>
      </c>
      <c r="D369" s="221" t="s">
        <v>1185</v>
      </c>
      <c r="E369" s="17" t="s">
        <v>1</v>
      </c>
      <c r="F369" s="222">
        <v>0.13700000000000001</v>
      </c>
      <c r="G369" s="32"/>
      <c r="H369" s="33"/>
    </row>
    <row r="370" spans="1:8" s="2" customFormat="1" ht="16.95" customHeight="1">
      <c r="A370" s="32"/>
      <c r="B370" s="33"/>
      <c r="C370" s="223" t="s">
        <v>1321</v>
      </c>
      <c r="D370" s="32"/>
      <c r="E370" s="32"/>
      <c r="F370" s="32"/>
      <c r="G370" s="32"/>
      <c r="H370" s="33"/>
    </row>
    <row r="371" spans="1:8" s="2" customFormat="1" ht="16.95" customHeight="1">
      <c r="A371" s="32"/>
      <c r="B371" s="33"/>
      <c r="C371" s="221" t="s">
        <v>1181</v>
      </c>
      <c r="D371" s="221" t="s">
        <v>1182</v>
      </c>
      <c r="E371" s="17" t="s">
        <v>733</v>
      </c>
      <c r="F371" s="222">
        <v>0.13700000000000001</v>
      </c>
      <c r="G371" s="32"/>
      <c r="H371" s="33"/>
    </row>
    <row r="372" spans="1:8" s="2" customFormat="1" ht="16.95" customHeight="1">
      <c r="A372" s="32"/>
      <c r="B372" s="33"/>
      <c r="C372" s="217" t="s">
        <v>460</v>
      </c>
      <c r="D372" s="218" t="s">
        <v>460</v>
      </c>
      <c r="E372" s="219" t="s">
        <v>1</v>
      </c>
      <c r="F372" s="220">
        <v>18.45</v>
      </c>
      <c r="G372" s="32"/>
      <c r="H372" s="33"/>
    </row>
    <row r="373" spans="1:8" s="2" customFormat="1" ht="16.95" customHeight="1">
      <c r="A373" s="32"/>
      <c r="B373" s="33"/>
      <c r="C373" s="221" t="s">
        <v>460</v>
      </c>
      <c r="D373" s="221" t="s">
        <v>1192</v>
      </c>
      <c r="E373" s="17" t="s">
        <v>1</v>
      </c>
      <c r="F373" s="222">
        <v>18.45</v>
      </c>
      <c r="G373" s="32"/>
      <c r="H373" s="33"/>
    </row>
    <row r="374" spans="1:8" s="2" customFormat="1" ht="16.95" customHeight="1">
      <c r="A374" s="32"/>
      <c r="B374" s="33"/>
      <c r="C374" s="223" t="s">
        <v>1321</v>
      </c>
      <c r="D374" s="32"/>
      <c r="E374" s="32"/>
      <c r="F374" s="32"/>
      <c r="G374" s="32"/>
      <c r="H374" s="33"/>
    </row>
    <row r="375" spans="1:8" s="2" customFormat="1" ht="16.95" customHeight="1">
      <c r="A375" s="32"/>
      <c r="B375" s="33"/>
      <c r="C375" s="221" t="s">
        <v>1189</v>
      </c>
      <c r="D375" s="221" t="s">
        <v>1190</v>
      </c>
      <c r="E375" s="17" t="s">
        <v>223</v>
      </c>
      <c r="F375" s="222">
        <v>552.80999999999995</v>
      </c>
      <c r="G375" s="32"/>
      <c r="H375" s="33"/>
    </row>
    <row r="376" spans="1:8" s="2" customFormat="1" ht="16.95" customHeight="1">
      <c r="A376" s="32"/>
      <c r="B376" s="33"/>
      <c r="C376" s="217" t="s">
        <v>1204</v>
      </c>
      <c r="D376" s="218" t="s">
        <v>1204</v>
      </c>
      <c r="E376" s="219" t="s">
        <v>1</v>
      </c>
      <c r="F376" s="220">
        <v>0.221</v>
      </c>
      <c r="G376" s="32"/>
      <c r="H376" s="33"/>
    </row>
    <row r="377" spans="1:8" s="2" customFormat="1" ht="16.95" customHeight="1">
      <c r="A377" s="32"/>
      <c r="B377" s="33"/>
      <c r="C377" s="221" t="s">
        <v>1204</v>
      </c>
      <c r="D377" s="221" t="s">
        <v>1205</v>
      </c>
      <c r="E377" s="17" t="s">
        <v>1</v>
      </c>
      <c r="F377" s="222">
        <v>0.221</v>
      </c>
      <c r="G377" s="32"/>
      <c r="H377" s="33"/>
    </row>
    <row r="378" spans="1:8" s="2" customFormat="1" ht="16.95" customHeight="1">
      <c r="A378" s="32"/>
      <c r="B378" s="33"/>
      <c r="C378" s="223" t="s">
        <v>1321</v>
      </c>
      <c r="D378" s="32"/>
      <c r="E378" s="32"/>
      <c r="F378" s="32"/>
      <c r="G378" s="32"/>
      <c r="H378" s="33"/>
    </row>
    <row r="379" spans="1:8" s="2" customFormat="1" ht="16.95" customHeight="1">
      <c r="A379" s="32"/>
      <c r="B379" s="33"/>
      <c r="C379" s="221" t="s">
        <v>1202</v>
      </c>
      <c r="D379" s="221" t="s">
        <v>1182</v>
      </c>
      <c r="E379" s="17" t="s">
        <v>733</v>
      </c>
      <c r="F379" s="222">
        <v>0.221</v>
      </c>
      <c r="G379" s="32"/>
      <c r="H379" s="33"/>
    </row>
    <row r="380" spans="1:8" s="2" customFormat="1" ht="16.95" customHeight="1">
      <c r="A380" s="32"/>
      <c r="B380" s="33"/>
      <c r="C380" s="217" t="s">
        <v>1211</v>
      </c>
      <c r="D380" s="218" t="s">
        <v>1211</v>
      </c>
      <c r="E380" s="219" t="s">
        <v>1</v>
      </c>
      <c r="F380" s="220">
        <v>684.06</v>
      </c>
      <c r="G380" s="32"/>
      <c r="H380" s="33"/>
    </row>
    <row r="381" spans="1:8" s="2" customFormat="1" ht="16.95" customHeight="1">
      <c r="A381" s="32"/>
      <c r="B381" s="33"/>
      <c r="C381" s="221" t="s">
        <v>1211</v>
      </c>
      <c r="D381" s="221" t="s">
        <v>1212</v>
      </c>
      <c r="E381" s="17" t="s">
        <v>1</v>
      </c>
      <c r="F381" s="222">
        <v>684.06</v>
      </c>
      <c r="G381" s="32"/>
      <c r="H381" s="33"/>
    </row>
    <row r="382" spans="1:8" s="2" customFormat="1" ht="16.95" customHeight="1">
      <c r="A382" s="32"/>
      <c r="B382" s="33"/>
      <c r="C382" s="223" t="s">
        <v>1321</v>
      </c>
      <c r="D382" s="32"/>
      <c r="E382" s="32"/>
      <c r="F382" s="32"/>
      <c r="G382" s="32"/>
      <c r="H382" s="33"/>
    </row>
    <row r="383" spans="1:8" s="2" customFormat="1" ht="16.95" customHeight="1">
      <c r="A383" s="32"/>
      <c r="B383" s="33"/>
      <c r="C383" s="221" t="s">
        <v>1208</v>
      </c>
      <c r="D383" s="221" t="s">
        <v>1209</v>
      </c>
      <c r="E383" s="17" t="s">
        <v>223</v>
      </c>
      <c r="F383" s="222">
        <v>684.06</v>
      </c>
      <c r="G383" s="32"/>
      <c r="H383" s="33"/>
    </row>
    <row r="384" spans="1:8" s="2" customFormat="1" ht="16.95" customHeight="1">
      <c r="A384" s="32"/>
      <c r="B384" s="33"/>
      <c r="C384" s="217" t="s">
        <v>1221</v>
      </c>
      <c r="D384" s="218" t="s">
        <v>1221</v>
      </c>
      <c r="E384" s="219" t="s">
        <v>1</v>
      </c>
      <c r="F384" s="220">
        <v>0.68400000000000005</v>
      </c>
      <c r="G384" s="32"/>
      <c r="H384" s="33"/>
    </row>
    <row r="385" spans="1:8" s="2" customFormat="1" ht="16.95" customHeight="1">
      <c r="A385" s="32"/>
      <c r="B385" s="33"/>
      <c r="C385" s="221" t="s">
        <v>1221</v>
      </c>
      <c r="D385" s="221" t="s">
        <v>1222</v>
      </c>
      <c r="E385" s="17" t="s">
        <v>1</v>
      </c>
      <c r="F385" s="222">
        <v>0.68400000000000005</v>
      </c>
      <c r="G385" s="32"/>
      <c r="H385" s="33"/>
    </row>
    <row r="386" spans="1:8" s="2" customFormat="1" ht="16.95" customHeight="1">
      <c r="A386" s="32"/>
      <c r="B386" s="33"/>
      <c r="C386" s="217" t="s">
        <v>1229</v>
      </c>
      <c r="D386" s="218" t="s">
        <v>1229</v>
      </c>
      <c r="E386" s="219" t="s">
        <v>1</v>
      </c>
      <c r="F386" s="220">
        <v>1105.6199999999999</v>
      </c>
      <c r="G386" s="32"/>
      <c r="H386" s="33"/>
    </row>
    <row r="387" spans="1:8" s="2" customFormat="1" ht="16.95" customHeight="1">
      <c r="A387" s="32"/>
      <c r="B387" s="33"/>
      <c r="C387" s="221" t="s">
        <v>1229</v>
      </c>
      <c r="D387" s="221" t="s">
        <v>1230</v>
      </c>
      <c r="E387" s="17" t="s">
        <v>1</v>
      </c>
      <c r="F387" s="222">
        <v>1105.6199999999999</v>
      </c>
      <c r="G387" s="32"/>
      <c r="H387" s="33"/>
    </row>
    <row r="388" spans="1:8" s="2" customFormat="1" ht="16.95" customHeight="1">
      <c r="A388" s="32"/>
      <c r="B388" s="33"/>
      <c r="C388" s="217" t="s">
        <v>1236</v>
      </c>
      <c r="D388" s="218" t="s">
        <v>1236</v>
      </c>
      <c r="E388" s="219" t="s">
        <v>1</v>
      </c>
      <c r="F388" s="220">
        <v>1.1060000000000001</v>
      </c>
      <c r="G388" s="32"/>
      <c r="H388" s="33"/>
    </row>
    <row r="389" spans="1:8" s="2" customFormat="1" ht="16.95" customHeight="1">
      <c r="A389" s="32"/>
      <c r="B389" s="33"/>
      <c r="C389" s="221" t="s">
        <v>1236</v>
      </c>
      <c r="D389" s="221" t="s">
        <v>1237</v>
      </c>
      <c r="E389" s="17" t="s">
        <v>1</v>
      </c>
      <c r="F389" s="222">
        <v>1.1060000000000001</v>
      </c>
      <c r="G389" s="32"/>
      <c r="H389" s="33"/>
    </row>
    <row r="390" spans="1:8" s="2" customFormat="1" ht="16.95" customHeight="1">
      <c r="A390" s="32"/>
      <c r="B390" s="33"/>
      <c r="C390" s="217" t="s">
        <v>462</v>
      </c>
      <c r="D390" s="218" t="s">
        <v>462</v>
      </c>
      <c r="E390" s="219" t="s">
        <v>1</v>
      </c>
      <c r="F390" s="220">
        <v>4.08</v>
      </c>
      <c r="G390" s="32"/>
      <c r="H390" s="33"/>
    </row>
    <row r="391" spans="1:8" s="2" customFormat="1" ht="16.95" customHeight="1">
      <c r="A391" s="32"/>
      <c r="B391" s="33"/>
      <c r="C391" s="221" t="s">
        <v>462</v>
      </c>
      <c r="D391" s="221" t="s">
        <v>1245</v>
      </c>
      <c r="E391" s="17" t="s">
        <v>1</v>
      </c>
      <c r="F391" s="222">
        <v>4.08</v>
      </c>
      <c r="G391" s="32"/>
      <c r="H391" s="33"/>
    </row>
    <row r="392" spans="1:8" s="2" customFormat="1" ht="16.95" customHeight="1">
      <c r="A392" s="32"/>
      <c r="B392" s="33"/>
      <c r="C392" s="223" t="s">
        <v>1321</v>
      </c>
      <c r="D392" s="32"/>
      <c r="E392" s="32"/>
      <c r="F392" s="32"/>
      <c r="G392" s="32"/>
      <c r="H392" s="33"/>
    </row>
    <row r="393" spans="1:8" s="2" customFormat="1" ht="16.95" customHeight="1">
      <c r="A393" s="32"/>
      <c r="B393" s="33"/>
      <c r="C393" s="221" t="s">
        <v>1239</v>
      </c>
      <c r="D393" s="221" t="s">
        <v>1240</v>
      </c>
      <c r="E393" s="17" t="s">
        <v>223</v>
      </c>
      <c r="F393" s="222">
        <v>58.07</v>
      </c>
      <c r="G393" s="32"/>
      <c r="H393" s="33"/>
    </row>
    <row r="394" spans="1:8" s="2" customFormat="1" ht="16.95" customHeight="1">
      <c r="A394" s="32"/>
      <c r="B394" s="33"/>
      <c r="C394" s="217" t="s">
        <v>1259</v>
      </c>
      <c r="D394" s="218" t="s">
        <v>1259</v>
      </c>
      <c r="E394" s="219" t="s">
        <v>1</v>
      </c>
      <c r="F394" s="220">
        <v>242</v>
      </c>
      <c r="G394" s="32"/>
      <c r="H394" s="33"/>
    </row>
    <row r="395" spans="1:8" s="2" customFormat="1" ht="16.95" customHeight="1">
      <c r="A395" s="32"/>
      <c r="B395" s="33"/>
      <c r="C395" s="221" t="s">
        <v>1259</v>
      </c>
      <c r="D395" s="221" t="s">
        <v>1260</v>
      </c>
      <c r="E395" s="17" t="s">
        <v>1</v>
      </c>
      <c r="F395" s="222">
        <v>242</v>
      </c>
      <c r="G395" s="32"/>
      <c r="H395" s="33"/>
    </row>
    <row r="396" spans="1:8" s="2" customFormat="1" ht="16.95" customHeight="1">
      <c r="A396" s="32"/>
      <c r="B396" s="33"/>
      <c r="C396" s="217" t="s">
        <v>464</v>
      </c>
      <c r="D396" s="218" t="s">
        <v>464</v>
      </c>
      <c r="E396" s="219" t="s">
        <v>1</v>
      </c>
      <c r="F396" s="220">
        <v>484</v>
      </c>
      <c r="G396" s="32"/>
      <c r="H396" s="33"/>
    </row>
    <row r="397" spans="1:8" s="2" customFormat="1" ht="16.95" customHeight="1">
      <c r="A397" s="32"/>
      <c r="B397" s="33"/>
      <c r="C397" s="221" t="s">
        <v>464</v>
      </c>
      <c r="D397" s="221" t="s">
        <v>1271</v>
      </c>
      <c r="E397" s="17" t="s">
        <v>1</v>
      </c>
      <c r="F397" s="222">
        <v>484</v>
      </c>
      <c r="G397" s="32"/>
      <c r="H397" s="33"/>
    </row>
    <row r="398" spans="1:8" s="2" customFormat="1" ht="16.95" customHeight="1">
      <c r="A398" s="32"/>
      <c r="B398" s="33"/>
      <c r="C398" s="223" t="s">
        <v>1321</v>
      </c>
      <c r="D398" s="32"/>
      <c r="E398" s="32"/>
      <c r="F398" s="32"/>
      <c r="G398" s="32"/>
      <c r="H398" s="33"/>
    </row>
    <row r="399" spans="1:8" s="2" customFormat="1" ht="20.399999999999999">
      <c r="A399" s="32"/>
      <c r="B399" s="33"/>
      <c r="C399" s="221" t="s">
        <v>1266</v>
      </c>
      <c r="D399" s="221" t="s">
        <v>1267</v>
      </c>
      <c r="E399" s="17" t="s">
        <v>223</v>
      </c>
      <c r="F399" s="222">
        <v>654.5</v>
      </c>
      <c r="G399" s="32"/>
      <c r="H399" s="33"/>
    </row>
    <row r="400" spans="1:8" s="2" customFormat="1" ht="16.95" customHeight="1">
      <c r="A400" s="32"/>
      <c r="B400" s="33"/>
      <c r="C400" s="217" t="s">
        <v>466</v>
      </c>
      <c r="D400" s="218" t="s">
        <v>466</v>
      </c>
      <c r="E400" s="219" t="s">
        <v>1</v>
      </c>
      <c r="F400" s="220">
        <v>36.6</v>
      </c>
      <c r="G400" s="32"/>
      <c r="H400" s="33"/>
    </row>
    <row r="401" spans="1:8" s="2" customFormat="1" ht="16.95" customHeight="1">
      <c r="A401" s="32"/>
      <c r="B401" s="33"/>
      <c r="C401" s="221" t="s">
        <v>466</v>
      </c>
      <c r="D401" s="221" t="s">
        <v>1284</v>
      </c>
      <c r="E401" s="17" t="s">
        <v>1</v>
      </c>
      <c r="F401" s="222">
        <v>36.6</v>
      </c>
      <c r="G401" s="32"/>
      <c r="H401" s="33"/>
    </row>
    <row r="402" spans="1:8" s="2" customFormat="1" ht="16.95" customHeight="1">
      <c r="A402" s="32"/>
      <c r="B402" s="33"/>
      <c r="C402" s="223" t="s">
        <v>1321</v>
      </c>
      <c r="D402" s="32"/>
      <c r="E402" s="32"/>
      <c r="F402" s="32"/>
      <c r="G402" s="32"/>
      <c r="H402" s="33"/>
    </row>
    <row r="403" spans="1:8" s="2" customFormat="1" ht="20.399999999999999">
      <c r="A403" s="32"/>
      <c r="B403" s="33"/>
      <c r="C403" s="221" t="s">
        <v>1279</v>
      </c>
      <c r="D403" s="221" t="s">
        <v>1280</v>
      </c>
      <c r="E403" s="17" t="s">
        <v>223</v>
      </c>
      <c r="F403" s="222">
        <v>358.31</v>
      </c>
      <c r="G403" s="32"/>
      <c r="H403" s="33"/>
    </row>
    <row r="404" spans="1:8" s="2" customFormat="1" ht="16.95" customHeight="1">
      <c r="A404" s="32"/>
      <c r="B404" s="33"/>
      <c r="C404" s="217" t="s">
        <v>468</v>
      </c>
      <c r="D404" s="218" t="s">
        <v>468</v>
      </c>
      <c r="E404" s="219" t="s">
        <v>1</v>
      </c>
      <c r="F404" s="220">
        <v>120</v>
      </c>
      <c r="G404" s="32"/>
      <c r="H404" s="33"/>
    </row>
    <row r="405" spans="1:8" s="2" customFormat="1" ht="16.95" customHeight="1">
      <c r="A405" s="32"/>
      <c r="B405" s="33"/>
      <c r="C405" s="221" t="s">
        <v>468</v>
      </c>
      <c r="D405" s="221" t="s">
        <v>1304</v>
      </c>
      <c r="E405" s="17" t="s">
        <v>1</v>
      </c>
      <c r="F405" s="222">
        <v>120</v>
      </c>
      <c r="G405" s="32"/>
      <c r="H405" s="33"/>
    </row>
    <row r="406" spans="1:8" s="2" customFormat="1" ht="16.95" customHeight="1">
      <c r="A406" s="32"/>
      <c r="B406" s="33"/>
      <c r="C406" s="223" t="s">
        <v>1321</v>
      </c>
      <c r="D406" s="32"/>
      <c r="E406" s="32"/>
      <c r="F406" s="32"/>
      <c r="G406" s="32"/>
      <c r="H406" s="33"/>
    </row>
    <row r="407" spans="1:8" s="2" customFormat="1" ht="16.95" customHeight="1">
      <c r="A407" s="32"/>
      <c r="B407" s="33"/>
      <c r="C407" s="221" t="s">
        <v>1298</v>
      </c>
      <c r="D407" s="221" t="s">
        <v>1299</v>
      </c>
      <c r="E407" s="17" t="s">
        <v>223</v>
      </c>
      <c r="F407" s="222">
        <v>364.25</v>
      </c>
      <c r="G407" s="32"/>
      <c r="H407" s="33"/>
    </row>
    <row r="408" spans="1:8" s="2" customFormat="1" ht="16.95" customHeight="1">
      <c r="A408" s="32"/>
      <c r="B408" s="33"/>
      <c r="C408" s="217" t="s">
        <v>1316</v>
      </c>
      <c r="D408" s="218" t="s">
        <v>1316</v>
      </c>
      <c r="E408" s="219" t="s">
        <v>1</v>
      </c>
      <c r="F408" s="220">
        <v>86.4</v>
      </c>
      <c r="G408" s="32"/>
      <c r="H408" s="33"/>
    </row>
    <row r="409" spans="1:8" s="2" customFormat="1" ht="16.95" customHeight="1">
      <c r="A409" s="32"/>
      <c r="B409" s="33"/>
      <c r="C409" s="221" t="s">
        <v>1</v>
      </c>
      <c r="D409" s="221" t="s">
        <v>651</v>
      </c>
      <c r="E409" s="17" t="s">
        <v>1</v>
      </c>
      <c r="F409" s="222">
        <v>0</v>
      </c>
      <c r="G409" s="32"/>
      <c r="H409" s="33"/>
    </row>
    <row r="410" spans="1:8" s="2" customFormat="1" ht="16.95" customHeight="1">
      <c r="A410" s="32"/>
      <c r="B410" s="33"/>
      <c r="C410" s="221" t="s">
        <v>1</v>
      </c>
      <c r="D410" s="221" t="s">
        <v>652</v>
      </c>
      <c r="E410" s="17" t="s">
        <v>1</v>
      </c>
      <c r="F410" s="222">
        <v>0</v>
      </c>
      <c r="G410" s="32"/>
      <c r="H410" s="33"/>
    </row>
    <row r="411" spans="1:8" s="2" customFormat="1" ht="16.95" customHeight="1">
      <c r="A411" s="32"/>
      <c r="B411" s="33"/>
      <c r="C411" s="221" t="s">
        <v>1</v>
      </c>
      <c r="D411" s="221" t="s">
        <v>1314</v>
      </c>
      <c r="E411" s="17" t="s">
        <v>1</v>
      </c>
      <c r="F411" s="222">
        <v>0</v>
      </c>
      <c r="G411" s="32"/>
      <c r="H411" s="33"/>
    </row>
    <row r="412" spans="1:8" s="2" customFormat="1" ht="16.95" customHeight="1">
      <c r="A412" s="32"/>
      <c r="B412" s="33"/>
      <c r="C412" s="221" t="s">
        <v>1</v>
      </c>
      <c r="D412" s="221" t="s">
        <v>1315</v>
      </c>
      <c r="E412" s="17" t="s">
        <v>1</v>
      </c>
      <c r="F412" s="222">
        <v>0</v>
      </c>
      <c r="G412" s="32"/>
      <c r="H412" s="33"/>
    </row>
    <row r="413" spans="1:8" s="2" customFormat="1" ht="16.95" customHeight="1">
      <c r="A413" s="32"/>
      <c r="B413" s="33"/>
      <c r="C413" s="221" t="s">
        <v>1316</v>
      </c>
      <c r="D413" s="221" t="s">
        <v>1317</v>
      </c>
      <c r="E413" s="17" t="s">
        <v>1</v>
      </c>
      <c r="F413" s="222">
        <v>86.4</v>
      </c>
      <c r="G413" s="32"/>
      <c r="H413" s="33"/>
    </row>
    <row r="414" spans="1:8" s="2" customFormat="1" ht="16.95" customHeight="1">
      <c r="A414" s="32"/>
      <c r="B414" s="33"/>
      <c r="C414" s="217" t="s">
        <v>665</v>
      </c>
      <c r="D414" s="218" t="s">
        <v>665</v>
      </c>
      <c r="E414" s="219" t="s">
        <v>1</v>
      </c>
      <c r="F414" s="220">
        <v>72</v>
      </c>
      <c r="G414" s="32"/>
      <c r="H414" s="33"/>
    </row>
    <row r="415" spans="1:8" s="2" customFormat="1" ht="16.95" customHeight="1">
      <c r="A415" s="32"/>
      <c r="B415" s="33"/>
      <c r="C415" s="221" t="s">
        <v>1</v>
      </c>
      <c r="D415" s="221" t="s">
        <v>649</v>
      </c>
      <c r="E415" s="17" t="s">
        <v>1</v>
      </c>
      <c r="F415" s="222">
        <v>0</v>
      </c>
      <c r="G415" s="32"/>
      <c r="H415" s="33"/>
    </row>
    <row r="416" spans="1:8" s="2" customFormat="1" ht="16.95" customHeight="1">
      <c r="A416" s="32"/>
      <c r="B416" s="33"/>
      <c r="C416" s="221" t="s">
        <v>1</v>
      </c>
      <c r="D416" s="221" t="s">
        <v>650</v>
      </c>
      <c r="E416" s="17" t="s">
        <v>1</v>
      </c>
      <c r="F416" s="222">
        <v>0</v>
      </c>
      <c r="G416" s="32"/>
      <c r="H416" s="33"/>
    </row>
    <row r="417" spans="1:8" s="2" customFormat="1" ht="16.95" customHeight="1">
      <c r="A417" s="32"/>
      <c r="B417" s="33"/>
      <c r="C417" s="221" t="s">
        <v>1</v>
      </c>
      <c r="D417" s="221" t="s">
        <v>657</v>
      </c>
      <c r="E417" s="17" t="s">
        <v>1</v>
      </c>
      <c r="F417" s="222">
        <v>0</v>
      </c>
      <c r="G417" s="32"/>
      <c r="H417" s="33"/>
    </row>
    <row r="418" spans="1:8" s="2" customFormat="1" ht="16.95" customHeight="1">
      <c r="A418" s="32"/>
      <c r="B418" s="33"/>
      <c r="C418" s="221" t="s">
        <v>1</v>
      </c>
      <c r="D418" s="221" t="s">
        <v>663</v>
      </c>
      <c r="E418" s="17" t="s">
        <v>1</v>
      </c>
      <c r="F418" s="222">
        <v>0</v>
      </c>
      <c r="G418" s="32"/>
      <c r="H418" s="33"/>
    </row>
    <row r="419" spans="1:8" s="2" customFormat="1" ht="16.95" customHeight="1">
      <c r="A419" s="32"/>
      <c r="B419" s="33"/>
      <c r="C419" s="221" t="s">
        <v>1</v>
      </c>
      <c r="D419" s="221" t="s">
        <v>664</v>
      </c>
      <c r="E419" s="17" t="s">
        <v>1</v>
      </c>
      <c r="F419" s="222">
        <v>0</v>
      </c>
      <c r="G419" s="32"/>
      <c r="H419" s="33"/>
    </row>
    <row r="420" spans="1:8" s="2" customFormat="1" ht="16.95" customHeight="1">
      <c r="A420" s="32"/>
      <c r="B420" s="33"/>
      <c r="C420" s="221" t="s">
        <v>665</v>
      </c>
      <c r="D420" s="221" t="s">
        <v>666</v>
      </c>
      <c r="E420" s="17" t="s">
        <v>1</v>
      </c>
      <c r="F420" s="222">
        <v>72</v>
      </c>
      <c r="G420" s="32"/>
      <c r="H420" s="33"/>
    </row>
    <row r="421" spans="1:8" s="2" customFormat="1" ht="16.95" customHeight="1">
      <c r="A421" s="32"/>
      <c r="B421" s="33"/>
      <c r="C421" s="217" t="s">
        <v>470</v>
      </c>
      <c r="D421" s="218" t="s">
        <v>470</v>
      </c>
      <c r="E421" s="219" t="s">
        <v>1</v>
      </c>
      <c r="F421" s="220">
        <v>82.88</v>
      </c>
      <c r="G421" s="32"/>
      <c r="H421" s="33"/>
    </row>
    <row r="422" spans="1:8" s="2" customFormat="1" ht="16.95" customHeight="1">
      <c r="A422" s="32"/>
      <c r="B422" s="33"/>
      <c r="C422" s="221" t="s">
        <v>470</v>
      </c>
      <c r="D422" s="221" t="s">
        <v>681</v>
      </c>
      <c r="E422" s="17" t="s">
        <v>1</v>
      </c>
      <c r="F422" s="222">
        <v>82.88</v>
      </c>
      <c r="G422" s="32"/>
      <c r="H422" s="33"/>
    </row>
    <row r="423" spans="1:8" s="2" customFormat="1" ht="16.95" customHeight="1">
      <c r="A423" s="32"/>
      <c r="B423" s="33"/>
      <c r="C423" s="223" t="s">
        <v>1321</v>
      </c>
      <c r="D423" s="32"/>
      <c r="E423" s="32"/>
      <c r="F423" s="32"/>
      <c r="G423" s="32"/>
      <c r="H423" s="33"/>
    </row>
    <row r="424" spans="1:8" s="2" customFormat="1" ht="16.95" customHeight="1">
      <c r="A424" s="32"/>
      <c r="B424" s="33"/>
      <c r="C424" s="221" t="s">
        <v>676</v>
      </c>
      <c r="D424" s="221" t="s">
        <v>677</v>
      </c>
      <c r="E424" s="17" t="s">
        <v>223</v>
      </c>
      <c r="F424" s="222">
        <v>205.316</v>
      </c>
      <c r="G424" s="32"/>
      <c r="H424" s="33"/>
    </row>
    <row r="425" spans="1:8" s="2" customFormat="1" ht="16.95" customHeight="1">
      <c r="A425" s="32"/>
      <c r="B425" s="33"/>
      <c r="C425" s="217" t="s">
        <v>704</v>
      </c>
      <c r="D425" s="218" t="s">
        <v>704</v>
      </c>
      <c r="E425" s="219" t="s">
        <v>1</v>
      </c>
      <c r="F425" s="220">
        <v>30.48</v>
      </c>
      <c r="G425" s="32"/>
      <c r="H425" s="33"/>
    </row>
    <row r="426" spans="1:8" s="2" customFormat="1" ht="16.95" customHeight="1">
      <c r="A426" s="32"/>
      <c r="B426" s="33"/>
      <c r="C426" s="221" t="s">
        <v>704</v>
      </c>
      <c r="D426" s="221" t="s">
        <v>705</v>
      </c>
      <c r="E426" s="17" t="s">
        <v>1</v>
      </c>
      <c r="F426" s="222">
        <v>30.48</v>
      </c>
      <c r="G426" s="32"/>
      <c r="H426" s="33"/>
    </row>
    <row r="427" spans="1:8" s="2" customFormat="1" ht="16.95" customHeight="1">
      <c r="A427" s="32"/>
      <c r="B427" s="33"/>
      <c r="C427" s="217" t="s">
        <v>433</v>
      </c>
      <c r="D427" s="218" t="s">
        <v>433</v>
      </c>
      <c r="E427" s="219" t="s">
        <v>1</v>
      </c>
      <c r="F427" s="220">
        <v>138.75</v>
      </c>
      <c r="G427" s="32"/>
      <c r="H427" s="33"/>
    </row>
    <row r="428" spans="1:8" s="2" customFormat="1" ht="16.95" customHeight="1">
      <c r="A428" s="32"/>
      <c r="B428" s="33"/>
      <c r="C428" s="221" t="s">
        <v>433</v>
      </c>
      <c r="D428" s="221" t="s">
        <v>714</v>
      </c>
      <c r="E428" s="17" t="s">
        <v>1</v>
      </c>
      <c r="F428" s="222">
        <v>138.75</v>
      </c>
      <c r="G428" s="32"/>
      <c r="H428" s="33"/>
    </row>
    <row r="429" spans="1:8" s="2" customFormat="1" ht="16.95" customHeight="1">
      <c r="A429" s="32"/>
      <c r="B429" s="33"/>
      <c r="C429" s="223" t="s">
        <v>1321</v>
      </c>
      <c r="D429" s="32"/>
      <c r="E429" s="32"/>
      <c r="F429" s="32"/>
      <c r="G429" s="32"/>
      <c r="H429" s="33"/>
    </row>
    <row r="430" spans="1:8" s="2" customFormat="1" ht="16.95" customHeight="1">
      <c r="A430" s="32"/>
      <c r="B430" s="33"/>
      <c r="C430" s="221" t="s">
        <v>710</v>
      </c>
      <c r="D430" s="221" t="s">
        <v>711</v>
      </c>
      <c r="E430" s="17" t="s">
        <v>223</v>
      </c>
      <c r="F430" s="222">
        <v>158.4</v>
      </c>
      <c r="G430" s="32"/>
      <c r="H430" s="33"/>
    </row>
    <row r="431" spans="1:8" s="2" customFormat="1" ht="16.95" customHeight="1">
      <c r="A431" s="32"/>
      <c r="B431" s="33"/>
      <c r="C431" s="217" t="s">
        <v>452</v>
      </c>
      <c r="D431" s="218" t="s">
        <v>452</v>
      </c>
      <c r="E431" s="219" t="s">
        <v>1</v>
      </c>
      <c r="F431" s="220">
        <v>0.35799999999999998</v>
      </c>
      <c r="G431" s="32"/>
      <c r="H431" s="33"/>
    </row>
    <row r="432" spans="1:8" s="2" customFormat="1" ht="16.95" customHeight="1">
      <c r="A432" s="32"/>
      <c r="B432" s="33"/>
      <c r="C432" s="221" t="s">
        <v>452</v>
      </c>
      <c r="D432" s="221" t="s">
        <v>726</v>
      </c>
      <c r="E432" s="17" t="s">
        <v>1</v>
      </c>
      <c r="F432" s="222">
        <v>0.35799999999999998</v>
      </c>
      <c r="G432" s="32"/>
      <c r="H432" s="33"/>
    </row>
    <row r="433" spans="1:8" s="2" customFormat="1" ht="16.95" customHeight="1">
      <c r="A433" s="32"/>
      <c r="B433" s="33"/>
      <c r="C433" s="223" t="s">
        <v>1321</v>
      </c>
      <c r="D433" s="32"/>
      <c r="E433" s="32"/>
      <c r="F433" s="32"/>
      <c r="G433" s="32"/>
      <c r="H433" s="33"/>
    </row>
    <row r="434" spans="1:8" s="2" customFormat="1" ht="16.95" customHeight="1">
      <c r="A434" s="32"/>
      <c r="B434" s="33"/>
      <c r="C434" s="221" t="s">
        <v>720</v>
      </c>
      <c r="D434" s="221" t="s">
        <v>721</v>
      </c>
      <c r="E434" s="17" t="s">
        <v>440</v>
      </c>
      <c r="F434" s="222">
        <v>0.57899999999999996</v>
      </c>
      <c r="G434" s="32"/>
      <c r="H434" s="33"/>
    </row>
    <row r="435" spans="1:8" s="2" customFormat="1" ht="16.95" customHeight="1">
      <c r="A435" s="32"/>
      <c r="B435" s="33"/>
      <c r="C435" s="217" t="s">
        <v>738</v>
      </c>
      <c r="D435" s="218" t="s">
        <v>738</v>
      </c>
      <c r="E435" s="219" t="s">
        <v>1</v>
      </c>
      <c r="F435" s="220">
        <v>0.19400000000000001</v>
      </c>
      <c r="G435" s="32"/>
      <c r="H435" s="33"/>
    </row>
    <row r="436" spans="1:8" s="2" customFormat="1" ht="16.95" customHeight="1">
      <c r="A436" s="32"/>
      <c r="B436" s="33"/>
      <c r="C436" s="221" t="s">
        <v>1</v>
      </c>
      <c r="D436" s="221" t="s">
        <v>737</v>
      </c>
      <c r="E436" s="17" t="s">
        <v>1</v>
      </c>
      <c r="F436" s="222">
        <v>0</v>
      </c>
      <c r="G436" s="32"/>
      <c r="H436" s="33"/>
    </row>
    <row r="437" spans="1:8" s="2" customFormat="1" ht="16.95" customHeight="1">
      <c r="A437" s="32"/>
      <c r="B437" s="33"/>
      <c r="C437" s="221" t="s">
        <v>738</v>
      </c>
      <c r="D437" s="221" t="s">
        <v>739</v>
      </c>
      <c r="E437" s="17" t="s">
        <v>1</v>
      </c>
      <c r="F437" s="222">
        <v>0.19400000000000001</v>
      </c>
      <c r="G437" s="32"/>
      <c r="H437" s="33"/>
    </row>
    <row r="438" spans="1:8" s="2" customFormat="1" ht="16.95" customHeight="1">
      <c r="A438" s="32"/>
      <c r="B438" s="33"/>
      <c r="C438" s="217" t="s">
        <v>475</v>
      </c>
      <c r="D438" s="218" t="s">
        <v>475</v>
      </c>
      <c r="E438" s="219" t="s">
        <v>1</v>
      </c>
      <c r="F438" s="220">
        <v>0.49</v>
      </c>
      <c r="G438" s="32"/>
      <c r="H438" s="33"/>
    </row>
    <row r="439" spans="1:8" s="2" customFormat="1" ht="16.95" customHeight="1">
      <c r="A439" s="32"/>
      <c r="B439" s="33"/>
      <c r="C439" s="221" t="s">
        <v>1</v>
      </c>
      <c r="D439" s="221" t="s">
        <v>744</v>
      </c>
      <c r="E439" s="17" t="s">
        <v>1</v>
      </c>
      <c r="F439" s="222">
        <v>0</v>
      </c>
      <c r="G439" s="32"/>
      <c r="H439" s="33"/>
    </row>
    <row r="440" spans="1:8" s="2" customFormat="1" ht="16.95" customHeight="1">
      <c r="A440" s="32"/>
      <c r="B440" s="33"/>
      <c r="C440" s="221" t="s">
        <v>475</v>
      </c>
      <c r="D440" s="221" t="s">
        <v>745</v>
      </c>
      <c r="E440" s="17" t="s">
        <v>1</v>
      </c>
      <c r="F440" s="222">
        <v>0.49</v>
      </c>
      <c r="G440" s="32"/>
      <c r="H440" s="33"/>
    </row>
    <row r="441" spans="1:8" s="2" customFormat="1" ht="16.95" customHeight="1">
      <c r="A441" s="32"/>
      <c r="B441" s="33"/>
      <c r="C441" s="223" t="s">
        <v>1321</v>
      </c>
      <c r="D441" s="32"/>
      <c r="E441" s="32"/>
      <c r="F441" s="32"/>
      <c r="G441" s="32"/>
      <c r="H441" s="33"/>
    </row>
    <row r="442" spans="1:8" s="2" customFormat="1" ht="16.95" customHeight="1">
      <c r="A442" s="32"/>
      <c r="B442" s="33"/>
      <c r="C442" s="221" t="s">
        <v>740</v>
      </c>
      <c r="D442" s="221" t="s">
        <v>721</v>
      </c>
      <c r="E442" s="17" t="s">
        <v>440</v>
      </c>
      <c r="F442" s="222">
        <v>0.59799999999999998</v>
      </c>
      <c r="G442" s="32"/>
      <c r="H442" s="33"/>
    </row>
    <row r="443" spans="1:8" s="2" customFormat="1" ht="16.95" customHeight="1">
      <c r="A443" s="32"/>
      <c r="B443" s="33"/>
      <c r="C443" s="217" t="s">
        <v>758</v>
      </c>
      <c r="D443" s="218" t="s">
        <v>758</v>
      </c>
      <c r="E443" s="219" t="s">
        <v>1</v>
      </c>
      <c r="F443" s="220">
        <v>14.346</v>
      </c>
      <c r="G443" s="32"/>
      <c r="H443" s="33"/>
    </row>
    <row r="444" spans="1:8" s="2" customFormat="1" ht="16.95" customHeight="1">
      <c r="A444" s="32"/>
      <c r="B444" s="33"/>
      <c r="C444" s="221" t="s">
        <v>758</v>
      </c>
      <c r="D444" s="221" t="s">
        <v>759</v>
      </c>
      <c r="E444" s="17" t="s">
        <v>1</v>
      </c>
      <c r="F444" s="222">
        <v>14.346</v>
      </c>
      <c r="G444" s="32"/>
      <c r="H444" s="33"/>
    </row>
    <row r="445" spans="1:8" s="2" customFormat="1" ht="16.95" customHeight="1">
      <c r="A445" s="32"/>
      <c r="B445" s="33"/>
      <c r="C445" s="217" t="s">
        <v>765</v>
      </c>
      <c r="D445" s="218" t="s">
        <v>765</v>
      </c>
      <c r="E445" s="219" t="s">
        <v>1</v>
      </c>
      <c r="F445" s="220">
        <v>72</v>
      </c>
      <c r="G445" s="32"/>
      <c r="H445" s="33"/>
    </row>
    <row r="446" spans="1:8" s="2" customFormat="1" ht="16.95" customHeight="1">
      <c r="A446" s="32"/>
      <c r="B446" s="33"/>
      <c r="C446" s="221" t="s">
        <v>1</v>
      </c>
      <c r="D446" s="221" t="s">
        <v>649</v>
      </c>
      <c r="E446" s="17" t="s">
        <v>1</v>
      </c>
      <c r="F446" s="222">
        <v>0</v>
      </c>
      <c r="G446" s="32"/>
      <c r="H446" s="33"/>
    </row>
    <row r="447" spans="1:8" s="2" customFormat="1" ht="16.95" customHeight="1">
      <c r="A447" s="32"/>
      <c r="B447" s="33"/>
      <c r="C447" s="221" t="s">
        <v>1</v>
      </c>
      <c r="D447" s="221" t="s">
        <v>650</v>
      </c>
      <c r="E447" s="17" t="s">
        <v>1</v>
      </c>
      <c r="F447" s="222">
        <v>0</v>
      </c>
      <c r="G447" s="32"/>
      <c r="H447" s="33"/>
    </row>
    <row r="448" spans="1:8" s="2" customFormat="1" ht="16.95" customHeight="1">
      <c r="A448" s="32"/>
      <c r="B448" s="33"/>
      <c r="C448" s="221" t="s">
        <v>1</v>
      </c>
      <c r="D448" s="221" t="s">
        <v>657</v>
      </c>
      <c r="E448" s="17" t="s">
        <v>1</v>
      </c>
      <c r="F448" s="222">
        <v>0</v>
      </c>
      <c r="G448" s="32"/>
      <c r="H448" s="33"/>
    </row>
    <row r="449" spans="1:8" s="2" customFormat="1" ht="16.95" customHeight="1">
      <c r="A449" s="32"/>
      <c r="B449" s="33"/>
      <c r="C449" s="221" t="s">
        <v>1</v>
      </c>
      <c r="D449" s="221" t="s">
        <v>651</v>
      </c>
      <c r="E449" s="17" t="s">
        <v>1</v>
      </c>
      <c r="F449" s="222">
        <v>0</v>
      </c>
      <c r="G449" s="32"/>
      <c r="H449" s="33"/>
    </row>
    <row r="450" spans="1:8" s="2" customFormat="1" ht="16.95" customHeight="1">
      <c r="A450" s="32"/>
      <c r="B450" s="33"/>
      <c r="C450" s="221" t="s">
        <v>1</v>
      </c>
      <c r="D450" s="221" t="s">
        <v>652</v>
      </c>
      <c r="E450" s="17" t="s">
        <v>1</v>
      </c>
      <c r="F450" s="222">
        <v>0</v>
      </c>
      <c r="G450" s="32"/>
      <c r="H450" s="33"/>
    </row>
    <row r="451" spans="1:8" s="2" customFormat="1" ht="16.95" customHeight="1">
      <c r="A451" s="32"/>
      <c r="B451" s="33"/>
      <c r="C451" s="221" t="s">
        <v>765</v>
      </c>
      <c r="D451" s="221" t="s">
        <v>766</v>
      </c>
      <c r="E451" s="17" t="s">
        <v>1</v>
      </c>
      <c r="F451" s="222">
        <v>72</v>
      </c>
      <c r="G451" s="32"/>
      <c r="H451" s="33"/>
    </row>
    <row r="452" spans="1:8" s="2" customFormat="1" ht="16.95" customHeight="1">
      <c r="A452" s="32"/>
      <c r="B452" s="33"/>
      <c r="C452" s="217" t="s">
        <v>771</v>
      </c>
      <c r="D452" s="218" t="s">
        <v>771</v>
      </c>
      <c r="E452" s="219" t="s">
        <v>1</v>
      </c>
      <c r="F452" s="220">
        <v>2.2610000000000001</v>
      </c>
      <c r="G452" s="32"/>
      <c r="H452" s="33"/>
    </row>
    <row r="453" spans="1:8" s="2" customFormat="1" ht="16.95" customHeight="1">
      <c r="A453" s="32"/>
      <c r="B453" s="33"/>
      <c r="C453" s="221" t="s">
        <v>1</v>
      </c>
      <c r="D453" s="221" t="s">
        <v>649</v>
      </c>
      <c r="E453" s="17" t="s">
        <v>1</v>
      </c>
      <c r="F453" s="222">
        <v>0</v>
      </c>
      <c r="G453" s="32"/>
      <c r="H453" s="33"/>
    </row>
    <row r="454" spans="1:8" s="2" customFormat="1" ht="16.95" customHeight="1">
      <c r="A454" s="32"/>
      <c r="B454" s="33"/>
      <c r="C454" s="221" t="s">
        <v>1</v>
      </c>
      <c r="D454" s="221" t="s">
        <v>650</v>
      </c>
      <c r="E454" s="17" t="s">
        <v>1</v>
      </c>
      <c r="F454" s="222">
        <v>0</v>
      </c>
      <c r="G454" s="32"/>
      <c r="H454" s="33"/>
    </row>
    <row r="455" spans="1:8" s="2" customFormat="1" ht="16.95" customHeight="1">
      <c r="A455" s="32"/>
      <c r="B455" s="33"/>
      <c r="C455" s="221" t="s">
        <v>1</v>
      </c>
      <c r="D455" s="221" t="s">
        <v>657</v>
      </c>
      <c r="E455" s="17" t="s">
        <v>1</v>
      </c>
      <c r="F455" s="222">
        <v>0</v>
      </c>
      <c r="G455" s="32"/>
      <c r="H455" s="33"/>
    </row>
    <row r="456" spans="1:8" s="2" customFormat="1" ht="16.95" customHeight="1">
      <c r="A456" s="32"/>
      <c r="B456" s="33"/>
      <c r="C456" s="221" t="s">
        <v>1</v>
      </c>
      <c r="D456" s="221" t="s">
        <v>651</v>
      </c>
      <c r="E456" s="17" t="s">
        <v>1</v>
      </c>
      <c r="F456" s="222">
        <v>0</v>
      </c>
      <c r="G456" s="32"/>
      <c r="H456" s="33"/>
    </row>
    <row r="457" spans="1:8" s="2" customFormat="1" ht="16.95" customHeight="1">
      <c r="A457" s="32"/>
      <c r="B457" s="33"/>
      <c r="C457" s="221" t="s">
        <v>1</v>
      </c>
      <c r="D457" s="221" t="s">
        <v>652</v>
      </c>
      <c r="E457" s="17" t="s">
        <v>1</v>
      </c>
      <c r="F457" s="222">
        <v>0</v>
      </c>
      <c r="G457" s="32"/>
      <c r="H457" s="33"/>
    </row>
    <row r="458" spans="1:8" s="2" customFormat="1" ht="16.95" customHeight="1">
      <c r="A458" s="32"/>
      <c r="B458" s="33"/>
      <c r="C458" s="221" t="s">
        <v>771</v>
      </c>
      <c r="D458" s="221" t="s">
        <v>772</v>
      </c>
      <c r="E458" s="17" t="s">
        <v>1</v>
      </c>
      <c r="F458" s="222">
        <v>2.2610000000000001</v>
      </c>
      <c r="G458" s="32"/>
      <c r="H458" s="33"/>
    </row>
    <row r="459" spans="1:8" s="2" customFormat="1" ht="16.95" customHeight="1">
      <c r="A459" s="32"/>
      <c r="B459" s="33"/>
      <c r="C459" s="217" t="s">
        <v>778</v>
      </c>
      <c r="D459" s="218" t="s">
        <v>778</v>
      </c>
      <c r="E459" s="219" t="s">
        <v>1</v>
      </c>
      <c r="F459" s="220">
        <v>6</v>
      </c>
      <c r="G459" s="32"/>
      <c r="H459" s="33"/>
    </row>
    <row r="460" spans="1:8" s="2" customFormat="1" ht="16.95" customHeight="1">
      <c r="A460" s="32"/>
      <c r="B460" s="33"/>
      <c r="C460" s="221" t="s">
        <v>1</v>
      </c>
      <c r="D460" s="221" t="s">
        <v>649</v>
      </c>
      <c r="E460" s="17" t="s">
        <v>1</v>
      </c>
      <c r="F460" s="222">
        <v>0</v>
      </c>
      <c r="G460" s="32"/>
      <c r="H460" s="33"/>
    </row>
    <row r="461" spans="1:8" s="2" customFormat="1" ht="16.95" customHeight="1">
      <c r="A461" s="32"/>
      <c r="B461" s="33"/>
      <c r="C461" s="221" t="s">
        <v>1</v>
      </c>
      <c r="D461" s="221" t="s">
        <v>650</v>
      </c>
      <c r="E461" s="17" t="s">
        <v>1</v>
      </c>
      <c r="F461" s="222">
        <v>0</v>
      </c>
      <c r="G461" s="32"/>
      <c r="H461" s="33"/>
    </row>
    <row r="462" spans="1:8" s="2" customFormat="1" ht="16.95" customHeight="1">
      <c r="A462" s="32"/>
      <c r="B462" s="33"/>
      <c r="C462" s="221" t="s">
        <v>1</v>
      </c>
      <c r="D462" s="221" t="s">
        <v>657</v>
      </c>
      <c r="E462" s="17" t="s">
        <v>1</v>
      </c>
      <c r="F462" s="222">
        <v>0</v>
      </c>
      <c r="G462" s="32"/>
      <c r="H462" s="33"/>
    </row>
    <row r="463" spans="1:8" s="2" customFormat="1" ht="16.95" customHeight="1">
      <c r="A463" s="32"/>
      <c r="B463" s="33"/>
      <c r="C463" s="221" t="s">
        <v>1</v>
      </c>
      <c r="D463" s="221" t="s">
        <v>777</v>
      </c>
      <c r="E463" s="17" t="s">
        <v>1</v>
      </c>
      <c r="F463" s="222">
        <v>0</v>
      </c>
      <c r="G463" s="32"/>
      <c r="H463" s="33"/>
    </row>
    <row r="464" spans="1:8" s="2" customFormat="1" ht="16.95" customHeight="1">
      <c r="A464" s="32"/>
      <c r="B464" s="33"/>
      <c r="C464" s="221" t="s">
        <v>1</v>
      </c>
      <c r="D464" s="221" t="s">
        <v>652</v>
      </c>
      <c r="E464" s="17" t="s">
        <v>1</v>
      </c>
      <c r="F464" s="222">
        <v>0</v>
      </c>
      <c r="G464" s="32"/>
      <c r="H464" s="33"/>
    </row>
    <row r="465" spans="1:8" s="2" customFormat="1" ht="16.95" customHeight="1">
      <c r="A465" s="32"/>
      <c r="B465" s="33"/>
      <c r="C465" s="221" t="s">
        <v>778</v>
      </c>
      <c r="D465" s="221" t="s">
        <v>779</v>
      </c>
      <c r="E465" s="17" t="s">
        <v>1</v>
      </c>
      <c r="F465" s="222">
        <v>6</v>
      </c>
      <c r="G465" s="32"/>
      <c r="H465" s="33"/>
    </row>
    <row r="466" spans="1:8" s="2" customFormat="1" ht="16.95" customHeight="1">
      <c r="A466" s="32"/>
      <c r="B466" s="33"/>
      <c r="C466" s="217" t="s">
        <v>785</v>
      </c>
      <c r="D466" s="218" t="s">
        <v>785</v>
      </c>
      <c r="E466" s="219" t="s">
        <v>1</v>
      </c>
      <c r="F466" s="220">
        <v>0.24</v>
      </c>
      <c r="G466" s="32"/>
      <c r="H466" s="33"/>
    </row>
    <row r="467" spans="1:8" s="2" customFormat="1" ht="16.95" customHeight="1">
      <c r="A467" s="32"/>
      <c r="B467" s="33"/>
      <c r="C467" s="221" t="s">
        <v>1</v>
      </c>
      <c r="D467" s="221" t="s">
        <v>649</v>
      </c>
      <c r="E467" s="17" t="s">
        <v>1</v>
      </c>
      <c r="F467" s="222">
        <v>0</v>
      </c>
      <c r="G467" s="32"/>
      <c r="H467" s="33"/>
    </row>
    <row r="468" spans="1:8" s="2" customFormat="1" ht="16.95" customHeight="1">
      <c r="A468" s="32"/>
      <c r="B468" s="33"/>
      <c r="C468" s="221" t="s">
        <v>1</v>
      </c>
      <c r="D468" s="221" t="s">
        <v>650</v>
      </c>
      <c r="E468" s="17" t="s">
        <v>1</v>
      </c>
      <c r="F468" s="222">
        <v>0</v>
      </c>
      <c r="G468" s="32"/>
      <c r="H468" s="33"/>
    </row>
    <row r="469" spans="1:8" s="2" customFormat="1" ht="16.95" customHeight="1">
      <c r="A469" s="32"/>
      <c r="B469" s="33"/>
      <c r="C469" s="221" t="s">
        <v>1</v>
      </c>
      <c r="D469" s="221" t="s">
        <v>657</v>
      </c>
      <c r="E469" s="17" t="s">
        <v>1</v>
      </c>
      <c r="F469" s="222">
        <v>0</v>
      </c>
      <c r="G469" s="32"/>
      <c r="H469" s="33"/>
    </row>
    <row r="470" spans="1:8" s="2" customFormat="1" ht="16.95" customHeight="1">
      <c r="A470" s="32"/>
      <c r="B470" s="33"/>
      <c r="C470" s="221" t="s">
        <v>1</v>
      </c>
      <c r="D470" s="221" t="s">
        <v>651</v>
      </c>
      <c r="E470" s="17" t="s">
        <v>1</v>
      </c>
      <c r="F470" s="222">
        <v>0</v>
      </c>
      <c r="G470" s="32"/>
      <c r="H470" s="33"/>
    </row>
    <row r="471" spans="1:8" s="2" customFormat="1" ht="16.95" customHeight="1">
      <c r="A471" s="32"/>
      <c r="B471" s="33"/>
      <c r="C471" s="221" t="s">
        <v>1</v>
      </c>
      <c r="D471" s="221" t="s">
        <v>652</v>
      </c>
      <c r="E471" s="17" t="s">
        <v>1</v>
      </c>
      <c r="F471" s="222">
        <v>0</v>
      </c>
      <c r="G471" s="32"/>
      <c r="H471" s="33"/>
    </row>
    <row r="472" spans="1:8" s="2" customFormat="1" ht="16.95" customHeight="1">
      <c r="A472" s="32"/>
      <c r="B472" s="33"/>
      <c r="C472" s="221" t="s">
        <v>785</v>
      </c>
      <c r="D472" s="221" t="s">
        <v>786</v>
      </c>
      <c r="E472" s="17" t="s">
        <v>1</v>
      </c>
      <c r="F472" s="222">
        <v>0.24</v>
      </c>
      <c r="G472" s="32"/>
      <c r="H472" s="33"/>
    </row>
    <row r="473" spans="1:8" s="2" customFormat="1" ht="16.95" customHeight="1">
      <c r="A473" s="32"/>
      <c r="B473" s="33"/>
      <c r="C473" s="217" t="s">
        <v>794</v>
      </c>
      <c r="D473" s="218" t="s">
        <v>794</v>
      </c>
      <c r="E473" s="219" t="s">
        <v>1</v>
      </c>
      <c r="F473" s="220">
        <v>72</v>
      </c>
      <c r="G473" s="32"/>
      <c r="H473" s="33"/>
    </row>
    <row r="474" spans="1:8" s="2" customFormat="1" ht="16.95" customHeight="1">
      <c r="A474" s="32"/>
      <c r="B474" s="33"/>
      <c r="C474" s="221" t="s">
        <v>1</v>
      </c>
      <c r="D474" s="221" t="s">
        <v>649</v>
      </c>
      <c r="E474" s="17" t="s">
        <v>1</v>
      </c>
      <c r="F474" s="222">
        <v>0</v>
      </c>
      <c r="G474" s="32"/>
      <c r="H474" s="33"/>
    </row>
    <row r="475" spans="1:8" s="2" customFormat="1" ht="16.95" customHeight="1">
      <c r="A475" s="32"/>
      <c r="B475" s="33"/>
      <c r="C475" s="221" t="s">
        <v>1</v>
      </c>
      <c r="D475" s="221" t="s">
        <v>650</v>
      </c>
      <c r="E475" s="17" t="s">
        <v>1</v>
      </c>
      <c r="F475" s="222">
        <v>0</v>
      </c>
      <c r="G475" s="32"/>
      <c r="H475" s="33"/>
    </row>
    <row r="476" spans="1:8" s="2" customFormat="1" ht="16.95" customHeight="1">
      <c r="A476" s="32"/>
      <c r="B476" s="33"/>
      <c r="C476" s="221" t="s">
        <v>1</v>
      </c>
      <c r="D476" s="221" t="s">
        <v>657</v>
      </c>
      <c r="E476" s="17" t="s">
        <v>1</v>
      </c>
      <c r="F476" s="222">
        <v>0</v>
      </c>
      <c r="G476" s="32"/>
      <c r="H476" s="33"/>
    </row>
    <row r="477" spans="1:8" s="2" customFormat="1" ht="16.95" customHeight="1">
      <c r="A477" s="32"/>
      <c r="B477" s="33"/>
      <c r="C477" s="221" t="s">
        <v>1</v>
      </c>
      <c r="D477" s="221" t="s">
        <v>793</v>
      </c>
      <c r="E477" s="17" t="s">
        <v>1</v>
      </c>
      <c r="F477" s="222">
        <v>0</v>
      </c>
      <c r="G477" s="32"/>
      <c r="H477" s="33"/>
    </row>
    <row r="478" spans="1:8" s="2" customFormat="1" ht="16.95" customHeight="1">
      <c r="A478" s="32"/>
      <c r="B478" s="33"/>
      <c r="C478" s="221" t="s">
        <v>1</v>
      </c>
      <c r="D478" s="221" t="s">
        <v>652</v>
      </c>
      <c r="E478" s="17" t="s">
        <v>1</v>
      </c>
      <c r="F478" s="222">
        <v>0</v>
      </c>
      <c r="G478" s="32"/>
      <c r="H478" s="33"/>
    </row>
    <row r="479" spans="1:8" s="2" customFormat="1" ht="16.95" customHeight="1">
      <c r="A479" s="32"/>
      <c r="B479" s="33"/>
      <c r="C479" s="221" t="s">
        <v>794</v>
      </c>
      <c r="D479" s="221" t="s">
        <v>795</v>
      </c>
      <c r="E479" s="17" t="s">
        <v>1</v>
      </c>
      <c r="F479" s="222">
        <v>72</v>
      </c>
      <c r="G479" s="32"/>
      <c r="H479" s="33"/>
    </row>
    <row r="480" spans="1:8" s="2" customFormat="1" ht="16.95" customHeight="1">
      <c r="A480" s="32"/>
      <c r="B480" s="33"/>
      <c r="C480" s="217" t="s">
        <v>801</v>
      </c>
      <c r="D480" s="218" t="s">
        <v>801</v>
      </c>
      <c r="E480" s="219" t="s">
        <v>1</v>
      </c>
      <c r="F480" s="220">
        <v>72</v>
      </c>
      <c r="G480" s="32"/>
      <c r="H480" s="33"/>
    </row>
    <row r="481" spans="1:8" s="2" customFormat="1" ht="16.95" customHeight="1">
      <c r="A481" s="32"/>
      <c r="B481" s="33"/>
      <c r="C481" s="221" t="s">
        <v>1</v>
      </c>
      <c r="D481" s="221" t="s">
        <v>649</v>
      </c>
      <c r="E481" s="17" t="s">
        <v>1</v>
      </c>
      <c r="F481" s="222">
        <v>0</v>
      </c>
      <c r="G481" s="32"/>
      <c r="H481" s="33"/>
    </row>
    <row r="482" spans="1:8" s="2" customFormat="1" ht="16.95" customHeight="1">
      <c r="A482" s="32"/>
      <c r="B482" s="33"/>
      <c r="C482" s="221" t="s">
        <v>1</v>
      </c>
      <c r="D482" s="221" t="s">
        <v>650</v>
      </c>
      <c r="E482" s="17" t="s">
        <v>1</v>
      </c>
      <c r="F482" s="222">
        <v>0</v>
      </c>
      <c r="G482" s="32"/>
      <c r="H482" s="33"/>
    </row>
    <row r="483" spans="1:8" s="2" customFormat="1" ht="16.95" customHeight="1">
      <c r="A483" s="32"/>
      <c r="B483" s="33"/>
      <c r="C483" s="221" t="s">
        <v>1</v>
      </c>
      <c r="D483" s="221" t="s">
        <v>657</v>
      </c>
      <c r="E483" s="17" t="s">
        <v>1</v>
      </c>
      <c r="F483" s="222">
        <v>0</v>
      </c>
      <c r="G483" s="32"/>
      <c r="H483" s="33"/>
    </row>
    <row r="484" spans="1:8" s="2" customFormat="1" ht="16.95" customHeight="1">
      <c r="A484" s="32"/>
      <c r="B484" s="33"/>
      <c r="C484" s="221" t="s">
        <v>1</v>
      </c>
      <c r="D484" s="221" t="s">
        <v>651</v>
      </c>
      <c r="E484" s="17" t="s">
        <v>1</v>
      </c>
      <c r="F484" s="222">
        <v>0</v>
      </c>
      <c r="G484" s="32"/>
      <c r="H484" s="33"/>
    </row>
    <row r="485" spans="1:8" s="2" customFormat="1" ht="16.95" customHeight="1">
      <c r="A485" s="32"/>
      <c r="B485" s="33"/>
      <c r="C485" s="221" t="s">
        <v>1</v>
      </c>
      <c r="D485" s="221" t="s">
        <v>652</v>
      </c>
      <c r="E485" s="17" t="s">
        <v>1</v>
      </c>
      <c r="F485" s="222">
        <v>0</v>
      </c>
      <c r="G485" s="32"/>
      <c r="H485" s="33"/>
    </row>
    <row r="486" spans="1:8" s="2" customFormat="1" ht="16.95" customHeight="1">
      <c r="A486" s="32"/>
      <c r="B486" s="33"/>
      <c r="C486" s="221" t="s">
        <v>801</v>
      </c>
      <c r="D486" s="221" t="s">
        <v>802</v>
      </c>
      <c r="E486" s="17" t="s">
        <v>1</v>
      </c>
      <c r="F486" s="222">
        <v>72</v>
      </c>
      <c r="G486" s="32"/>
      <c r="H486" s="33"/>
    </row>
    <row r="487" spans="1:8" s="2" customFormat="1" ht="16.95" customHeight="1">
      <c r="A487" s="32"/>
      <c r="B487" s="33"/>
      <c r="C487" s="217" t="s">
        <v>807</v>
      </c>
      <c r="D487" s="218" t="s">
        <v>807</v>
      </c>
      <c r="E487" s="219" t="s">
        <v>1</v>
      </c>
      <c r="F487" s="220">
        <v>6</v>
      </c>
      <c r="G487" s="32"/>
      <c r="H487" s="33"/>
    </row>
    <row r="488" spans="1:8" s="2" customFormat="1" ht="16.95" customHeight="1">
      <c r="A488" s="32"/>
      <c r="B488" s="33"/>
      <c r="C488" s="221" t="s">
        <v>1</v>
      </c>
      <c r="D488" s="221" t="s">
        <v>649</v>
      </c>
      <c r="E488" s="17" t="s">
        <v>1</v>
      </c>
      <c r="F488" s="222">
        <v>0</v>
      </c>
      <c r="G488" s="32"/>
      <c r="H488" s="33"/>
    </row>
    <row r="489" spans="1:8" s="2" customFormat="1" ht="16.95" customHeight="1">
      <c r="A489" s="32"/>
      <c r="B489" s="33"/>
      <c r="C489" s="221" t="s">
        <v>1</v>
      </c>
      <c r="D489" s="221" t="s">
        <v>650</v>
      </c>
      <c r="E489" s="17" t="s">
        <v>1</v>
      </c>
      <c r="F489" s="222">
        <v>0</v>
      </c>
      <c r="G489" s="32"/>
      <c r="H489" s="33"/>
    </row>
    <row r="490" spans="1:8" s="2" customFormat="1" ht="16.95" customHeight="1">
      <c r="A490" s="32"/>
      <c r="B490" s="33"/>
      <c r="C490" s="221" t="s">
        <v>1</v>
      </c>
      <c r="D490" s="221" t="s">
        <v>657</v>
      </c>
      <c r="E490" s="17" t="s">
        <v>1</v>
      </c>
      <c r="F490" s="222">
        <v>0</v>
      </c>
      <c r="G490" s="32"/>
      <c r="H490" s="33"/>
    </row>
    <row r="491" spans="1:8" s="2" customFormat="1" ht="16.95" customHeight="1">
      <c r="A491" s="32"/>
      <c r="B491" s="33"/>
      <c r="C491" s="221" t="s">
        <v>1</v>
      </c>
      <c r="D491" s="221" t="s">
        <v>651</v>
      </c>
      <c r="E491" s="17" t="s">
        <v>1</v>
      </c>
      <c r="F491" s="222">
        <v>0</v>
      </c>
      <c r="G491" s="32"/>
      <c r="H491" s="33"/>
    </row>
    <row r="492" spans="1:8" s="2" customFormat="1" ht="16.95" customHeight="1">
      <c r="A492" s="32"/>
      <c r="B492" s="33"/>
      <c r="C492" s="221" t="s">
        <v>1</v>
      </c>
      <c r="D492" s="221" t="s">
        <v>652</v>
      </c>
      <c r="E492" s="17" t="s">
        <v>1</v>
      </c>
      <c r="F492" s="222">
        <v>0</v>
      </c>
      <c r="G492" s="32"/>
      <c r="H492" s="33"/>
    </row>
    <row r="493" spans="1:8" s="2" customFormat="1" ht="16.95" customHeight="1">
      <c r="A493" s="32"/>
      <c r="B493" s="33"/>
      <c r="C493" s="221" t="s">
        <v>807</v>
      </c>
      <c r="D493" s="221" t="s">
        <v>808</v>
      </c>
      <c r="E493" s="17" t="s">
        <v>1</v>
      </c>
      <c r="F493" s="222">
        <v>6</v>
      </c>
      <c r="G493" s="32"/>
      <c r="H493" s="33"/>
    </row>
    <row r="494" spans="1:8" s="2" customFormat="1" ht="16.95" customHeight="1">
      <c r="A494" s="32"/>
      <c r="B494" s="33"/>
      <c r="C494" s="217" t="s">
        <v>817</v>
      </c>
      <c r="D494" s="218" t="s">
        <v>817</v>
      </c>
      <c r="E494" s="219" t="s">
        <v>1</v>
      </c>
      <c r="F494" s="220">
        <v>1400</v>
      </c>
      <c r="G494" s="32"/>
      <c r="H494" s="33"/>
    </row>
    <row r="495" spans="1:8" s="2" customFormat="1" ht="16.95" customHeight="1">
      <c r="A495" s="32"/>
      <c r="B495" s="33"/>
      <c r="C495" s="221" t="s">
        <v>1</v>
      </c>
      <c r="D495" s="221" t="s">
        <v>816</v>
      </c>
      <c r="E495" s="17" t="s">
        <v>1</v>
      </c>
      <c r="F495" s="222">
        <v>0</v>
      </c>
      <c r="G495" s="32"/>
      <c r="H495" s="33"/>
    </row>
    <row r="496" spans="1:8" s="2" customFormat="1" ht="16.95" customHeight="1">
      <c r="A496" s="32"/>
      <c r="B496" s="33"/>
      <c r="C496" s="221" t="s">
        <v>817</v>
      </c>
      <c r="D496" s="221" t="s">
        <v>818</v>
      </c>
      <c r="E496" s="17" t="s">
        <v>1</v>
      </c>
      <c r="F496" s="222">
        <v>1400</v>
      </c>
      <c r="G496" s="32"/>
      <c r="H496" s="33"/>
    </row>
    <row r="497" spans="1:8" s="2" customFormat="1" ht="16.95" customHeight="1">
      <c r="A497" s="32"/>
      <c r="B497" s="33"/>
      <c r="C497" s="217" t="s">
        <v>477</v>
      </c>
      <c r="D497" s="218" t="s">
        <v>477</v>
      </c>
      <c r="E497" s="219" t="s">
        <v>1</v>
      </c>
      <c r="F497" s="220">
        <v>7.5570000000000004</v>
      </c>
      <c r="G497" s="32"/>
      <c r="H497" s="33"/>
    </row>
    <row r="498" spans="1:8" s="2" customFormat="1" ht="16.95" customHeight="1">
      <c r="A498" s="32"/>
      <c r="B498" s="33"/>
      <c r="C498" s="221" t="s">
        <v>477</v>
      </c>
      <c r="D498" s="221" t="s">
        <v>825</v>
      </c>
      <c r="E498" s="17" t="s">
        <v>1</v>
      </c>
      <c r="F498" s="222">
        <v>7.5570000000000004</v>
      </c>
      <c r="G498" s="32"/>
      <c r="H498" s="33"/>
    </row>
    <row r="499" spans="1:8" s="2" customFormat="1" ht="16.95" customHeight="1">
      <c r="A499" s="32"/>
      <c r="B499" s="33"/>
      <c r="C499" s="223" t="s">
        <v>1321</v>
      </c>
      <c r="D499" s="32"/>
      <c r="E499" s="32"/>
      <c r="F499" s="32"/>
      <c r="G499" s="32"/>
      <c r="H499" s="33"/>
    </row>
    <row r="500" spans="1:8" s="2" customFormat="1" ht="16.95" customHeight="1">
      <c r="A500" s="32"/>
      <c r="B500" s="33"/>
      <c r="C500" s="221" t="s">
        <v>820</v>
      </c>
      <c r="D500" s="221" t="s">
        <v>821</v>
      </c>
      <c r="E500" s="17" t="s">
        <v>218</v>
      </c>
      <c r="F500" s="222">
        <v>18.356999999999999</v>
      </c>
      <c r="G500" s="32"/>
      <c r="H500" s="33"/>
    </row>
    <row r="501" spans="1:8" s="2" customFormat="1" ht="16.95" customHeight="1">
      <c r="A501" s="32"/>
      <c r="B501" s="33"/>
      <c r="C501" s="217" t="s">
        <v>479</v>
      </c>
      <c r="D501" s="218" t="s">
        <v>479</v>
      </c>
      <c r="E501" s="219" t="s">
        <v>1</v>
      </c>
      <c r="F501" s="220">
        <v>28.388000000000002</v>
      </c>
      <c r="G501" s="32"/>
      <c r="H501" s="33"/>
    </row>
    <row r="502" spans="1:8" s="2" customFormat="1" ht="16.95" customHeight="1">
      <c r="A502" s="32"/>
      <c r="B502" s="33"/>
      <c r="C502" s="221" t="s">
        <v>479</v>
      </c>
      <c r="D502" s="221" t="s">
        <v>838</v>
      </c>
      <c r="E502" s="17" t="s">
        <v>1</v>
      </c>
      <c r="F502" s="222">
        <v>28.388000000000002</v>
      </c>
      <c r="G502" s="32"/>
      <c r="H502" s="33"/>
    </row>
    <row r="503" spans="1:8" s="2" customFormat="1" ht="16.95" customHeight="1">
      <c r="A503" s="32"/>
      <c r="B503" s="33"/>
      <c r="C503" s="223" t="s">
        <v>1321</v>
      </c>
      <c r="D503" s="32"/>
      <c r="E503" s="32"/>
      <c r="F503" s="32"/>
      <c r="G503" s="32"/>
      <c r="H503" s="33"/>
    </row>
    <row r="504" spans="1:8" s="2" customFormat="1" ht="20.399999999999999">
      <c r="A504" s="32"/>
      <c r="B504" s="33"/>
      <c r="C504" s="221" t="s">
        <v>833</v>
      </c>
      <c r="D504" s="221" t="s">
        <v>834</v>
      </c>
      <c r="E504" s="17" t="s">
        <v>223</v>
      </c>
      <c r="F504" s="222">
        <v>131.828</v>
      </c>
      <c r="G504" s="32"/>
      <c r="H504" s="33"/>
    </row>
    <row r="505" spans="1:8" s="2" customFormat="1" ht="16.95" customHeight="1">
      <c r="A505" s="32"/>
      <c r="B505" s="33"/>
      <c r="C505" s="217" t="s">
        <v>856</v>
      </c>
      <c r="D505" s="218" t="s">
        <v>856</v>
      </c>
      <c r="E505" s="219" t="s">
        <v>1</v>
      </c>
      <c r="F505" s="220">
        <v>20.309999999999999</v>
      </c>
      <c r="G505" s="32"/>
      <c r="H505" s="33"/>
    </row>
    <row r="506" spans="1:8" s="2" customFormat="1" ht="16.95" customHeight="1">
      <c r="A506" s="32"/>
      <c r="B506" s="33"/>
      <c r="C506" s="221" t="s">
        <v>856</v>
      </c>
      <c r="D506" s="221" t="s">
        <v>857</v>
      </c>
      <c r="E506" s="17" t="s">
        <v>1</v>
      </c>
      <c r="F506" s="222">
        <v>20.309999999999999</v>
      </c>
      <c r="G506" s="32"/>
      <c r="H506" s="33"/>
    </row>
    <row r="507" spans="1:8" s="2" customFormat="1" ht="16.95" customHeight="1">
      <c r="A507" s="32"/>
      <c r="B507" s="33"/>
      <c r="C507" s="217" t="s">
        <v>481</v>
      </c>
      <c r="D507" s="218" t="s">
        <v>481</v>
      </c>
      <c r="E507" s="219" t="s">
        <v>1</v>
      </c>
      <c r="F507" s="220">
        <v>4.3899999999999997</v>
      </c>
      <c r="G507" s="32"/>
      <c r="H507" s="33"/>
    </row>
    <row r="508" spans="1:8" s="2" customFormat="1" ht="16.95" customHeight="1">
      <c r="A508" s="32"/>
      <c r="B508" s="33"/>
      <c r="C508" s="221" t="s">
        <v>481</v>
      </c>
      <c r="D508" s="221" t="s">
        <v>864</v>
      </c>
      <c r="E508" s="17" t="s">
        <v>1</v>
      </c>
      <c r="F508" s="222">
        <v>4.3899999999999997</v>
      </c>
      <c r="G508" s="32"/>
      <c r="H508" s="33"/>
    </row>
    <row r="509" spans="1:8" s="2" customFormat="1" ht="16.95" customHeight="1">
      <c r="A509" s="32"/>
      <c r="B509" s="33"/>
      <c r="C509" s="223" t="s">
        <v>1321</v>
      </c>
      <c r="D509" s="32"/>
      <c r="E509" s="32"/>
      <c r="F509" s="32"/>
      <c r="G509" s="32"/>
      <c r="H509" s="33"/>
    </row>
    <row r="510" spans="1:8" s="2" customFormat="1" ht="16.95" customHeight="1">
      <c r="A510" s="32"/>
      <c r="B510" s="33"/>
      <c r="C510" s="221" t="s">
        <v>859</v>
      </c>
      <c r="D510" s="221" t="s">
        <v>860</v>
      </c>
      <c r="E510" s="17" t="s">
        <v>218</v>
      </c>
      <c r="F510" s="222">
        <v>79</v>
      </c>
      <c r="G510" s="32"/>
      <c r="H510" s="33"/>
    </row>
    <row r="511" spans="1:8" s="2" customFormat="1" ht="16.95" customHeight="1">
      <c r="A511" s="32"/>
      <c r="B511" s="33"/>
      <c r="C511" s="217" t="s">
        <v>483</v>
      </c>
      <c r="D511" s="218" t="s">
        <v>483</v>
      </c>
      <c r="E511" s="219" t="s">
        <v>1</v>
      </c>
      <c r="F511" s="220">
        <v>0.8</v>
      </c>
      <c r="G511" s="32"/>
      <c r="H511" s="33"/>
    </row>
    <row r="512" spans="1:8" s="2" customFormat="1" ht="16.95" customHeight="1">
      <c r="A512" s="32"/>
      <c r="B512" s="33"/>
      <c r="C512" s="221" t="s">
        <v>483</v>
      </c>
      <c r="D512" s="221" t="s">
        <v>873</v>
      </c>
      <c r="E512" s="17" t="s">
        <v>1</v>
      </c>
      <c r="F512" s="222">
        <v>0.8</v>
      </c>
      <c r="G512" s="32"/>
      <c r="H512" s="33"/>
    </row>
    <row r="513" spans="1:8" s="2" customFormat="1" ht="16.95" customHeight="1">
      <c r="A513" s="32"/>
      <c r="B513" s="33"/>
      <c r="C513" s="223" t="s">
        <v>1321</v>
      </c>
      <c r="D513" s="32"/>
      <c r="E513" s="32"/>
      <c r="F513" s="32"/>
      <c r="G513" s="32"/>
      <c r="H513" s="33"/>
    </row>
    <row r="514" spans="1:8" s="2" customFormat="1" ht="16.95" customHeight="1">
      <c r="A514" s="32"/>
      <c r="B514" s="33"/>
      <c r="C514" s="221" t="s">
        <v>868</v>
      </c>
      <c r="D514" s="221" t="s">
        <v>869</v>
      </c>
      <c r="E514" s="17" t="s">
        <v>223</v>
      </c>
      <c r="F514" s="222">
        <v>371.8</v>
      </c>
      <c r="G514" s="32"/>
      <c r="H514" s="33"/>
    </row>
    <row r="515" spans="1:8" s="2" customFormat="1" ht="16.95" customHeight="1">
      <c r="A515" s="32"/>
      <c r="B515" s="33"/>
      <c r="C515" s="217" t="s">
        <v>882</v>
      </c>
      <c r="D515" s="218" t="s">
        <v>882</v>
      </c>
      <c r="E515" s="219" t="s">
        <v>1</v>
      </c>
      <c r="F515" s="220">
        <v>144</v>
      </c>
      <c r="G515" s="32"/>
      <c r="H515" s="33"/>
    </row>
    <row r="516" spans="1:8" s="2" customFormat="1" ht="16.95" customHeight="1">
      <c r="A516" s="32"/>
      <c r="B516" s="33"/>
      <c r="C516" s="221" t="s">
        <v>882</v>
      </c>
      <c r="D516" s="221" t="s">
        <v>883</v>
      </c>
      <c r="E516" s="17" t="s">
        <v>1</v>
      </c>
      <c r="F516" s="222">
        <v>144</v>
      </c>
      <c r="G516" s="32"/>
      <c r="H516" s="33"/>
    </row>
    <row r="517" spans="1:8" s="2" customFormat="1" ht="16.95" customHeight="1">
      <c r="A517" s="32"/>
      <c r="B517" s="33"/>
      <c r="C517" s="217" t="s">
        <v>894</v>
      </c>
      <c r="D517" s="218" t="s">
        <v>894</v>
      </c>
      <c r="E517" s="219" t="s">
        <v>1</v>
      </c>
      <c r="F517" s="220">
        <v>4.657</v>
      </c>
      <c r="G517" s="32"/>
      <c r="H517" s="33"/>
    </row>
    <row r="518" spans="1:8" s="2" customFormat="1" ht="16.95" customHeight="1">
      <c r="A518" s="32"/>
      <c r="B518" s="33"/>
      <c r="C518" s="221" t="s">
        <v>894</v>
      </c>
      <c r="D518" s="221" t="s">
        <v>895</v>
      </c>
      <c r="E518" s="17" t="s">
        <v>1</v>
      </c>
      <c r="F518" s="222">
        <v>4.657</v>
      </c>
      <c r="G518" s="32"/>
      <c r="H518" s="33"/>
    </row>
    <row r="519" spans="1:8" s="2" customFormat="1" ht="16.95" customHeight="1">
      <c r="A519" s="32"/>
      <c r="B519" s="33"/>
      <c r="C519" s="217" t="s">
        <v>902</v>
      </c>
      <c r="D519" s="218" t="s">
        <v>902</v>
      </c>
      <c r="E519" s="219" t="s">
        <v>1</v>
      </c>
      <c r="F519" s="220">
        <v>4.1950000000000003</v>
      </c>
      <c r="G519" s="32"/>
      <c r="H519" s="33"/>
    </row>
    <row r="520" spans="1:8" s="2" customFormat="1" ht="16.95" customHeight="1">
      <c r="A520" s="32"/>
      <c r="B520" s="33"/>
      <c r="C520" s="221" t="s">
        <v>902</v>
      </c>
      <c r="D520" s="221" t="s">
        <v>903</v>
      </c>
      <c r="E520" s="17" t="s">
        <v>1</v>
      </c>
      <c r="F520" s="222">
        <v>4.1950000000000003</v>
      </c>
      <c r="G520" s="32"/>
      <c r="H520" s="33"/>
    </row>
    <row r="521" spans="1:8" s="2" customFormat="1" ht="16.95" customHeight="1">
      <c r="A521" s="32"/>
      <c r="B521" s="33"/>
      <c r="C521" s="217" t="s">
        <v>910</v>
      </c>
      <c r="D521" s="218" t="s">
        <v>910</v>
      </c>
      <c r="E521" s="219" t="s">
        <v>1</v>
      </c>
      <c r="F521" s="220">
        <v>60</v>
      </c>
      <c r="G521" s="32"/>
      <c r="H521" s="33"/>
    </row>
    <row r="522" spans="1:8" s="2" customFormat="1" ht="16.95" customHeight="1">
      <c r="A522" s="32"/>
      <c r="B522" s="33"/>
      <c r="C522" s="221" t="s">
        <v>910</v>
      </c>
      <c r="D522" s="221" t="s">
        <v>911</v>
      </c>
      <c r="E522" s="17" t="s">
        <v>1</v>
      </c>
      <c r="F522" s="222">
        <v>60</v>
      </c>
      <c r="G522" s="32"/>
      <c r="H522" s="33"/>
    </row>
    <row r="523" spans="1:8" s="2" customFormat="1" ht="16.95" customHeight="1">
      <c r="A523" s="32"/>
      <c r="B523" s="33"/>
      <c r="C523" s="217" t="s">
        <v>918</v>
      </c>
      <c r="D523" s="218" t="s">
        <v>918</v>
      </c>
      <c r="E523" s="219" t="s">
        <v>1</v>
      </c>
      <c r="F523" s="220">
        <v>30</v>
      </c>
      <c r="G523" s="32"/>
      <c r="H523" s="33"/>
    </row>
    <row r="524" spans="1:8" s="2" customFormat="1" ht="16.95" customHeight="1">
      <c r="A524" s="32"/>
      <c r="B524" s="33"/>
      <c r="C524" s="221" t="s">
        <v>1</v>
      </c>
      <c r="D524" s="221" t="s">
        <v>917</v>
      </c>
      <c r="E524" s="17" t="s">
        <v>1</v>
      </c>
      <c r="F524" s="222">
        <v>0</v>
      </c>
      <c r="G524" s="32"/>
      <c r="H524" s="33"/>
    </row>
    <row r="525" spans="1:8" s="2" customFormat="1" ht="16.95" customHeight="1">
      <c r="A525" s="32"/>
      <c r="B525" s="33"/>
      <c r="C525" s="221" t="s">
        <v>918</v>
      </c>
      <c r="D525" s="221" t="s">
        <v>919</v>
      </c>
      <c r="E525" s="17" t="s">
        <v>1</v>
      </c>
      <c r="F525" s="222">
        <v>30</v>
      </c>
      <c r="G525" s="32"/>
      <c r="H525" s="33"/>
    </row>
    <row r="526" spans="1:8" s="2" customFormat="1" ht="16.95" customHeight="1">
      <c r="A526" s="32"/>
      <c r="B526" s="33"/>
      <c r="C526" s="217" t="s">
        <v>946</v>
      </c>
      <c r="D526" s="218" t="s">
        <v>946</v>
      </c>
      <c r="E526" s="219" t="s">
        <v>1</v>
      </c>
      <c r="F526" s="220">
        <v>347.61</v>
      </c>
      <c r="G526" s="32"/>
      <c r="H526" s="33"/>
    </row>
    <row r="527" spans="1:8" s="2" customFormat="1" ht="16.95" customHeight="1">
      <c r="A527" s="32"/>
      <c r="B527" s="33"/>
      <c r="C527" s="221" t="s">
        <v>946</v>
      </c>
      <c r="D527" s="221" t="s">
        <v>947</v>
      </c>
      <c r="E527" s="17" t="s">
        <v>1</v>
      </c>
      <c r="F527" s="222">
        <v>347.61</v>
      </c>
      <c r="G527" s="32"/>
      <c r="H527" s="33"/>
    </row>
    <row r="528" spans="1:8" s="2" customFormat="1" ht="16.95" customHeight="1">
      <c r="A528" s="32"/>
      <c r="B528" s="33"/>
      <c r="C528" s="217" t="s">
        <v>485</v>
      </c>
      <c r="D528" s="218" t="s">
        <v>485</v>
      </c>
      <c r="E528" s="219" t="s">
        <v>1</v>
      </c>
      <c r="F528" s="220">
        <v>2.8</v>
      </c>
      <c r="G528" s="32"/>
      <c r="H528" s="33"/>
    </row>
    <row r="529" spans="1:8" s="2" customFormat="1" ht="16.95" customHeight="1">
      <c r="A529" s="32"/>
      <c r="B529" s="33"/>
      <c r="C529" s="221" t="s">
        <v>485</v>
      </c>
      <c r="D529" s="221" t="s">
        <v>954</v>
      </c>
      <c r="E529" s="17" t="s">
        <v>1</v>
      </c>
      <c r="F529" s="222">
        <v>2.8</v>
      </c>
      <c r="G529" s="32"/>
      <c r="H529" s="33"/>
    </row>
    <row r="530" spans="1:8" s="2" customFormat="1" ht="16.95" customHeight="1">
      <c r="A530" s="32"/>
      <c r="B530" s="33"/>
      <c r="C530" s="223" t="s">
        <v>1321</v>
      </c>
      <c r="D530" s="32"/>
      <c r="E530" s="32"/>
      <c r="F530" s="32"/>
      <c r="G530" s="32"/>
      <c r="H530" s="33"/>
    </row>
    <row r="531" spans="1:8" s="2" customFormat="1" ht="16.95" customHeight="1">
      <c r="A531" s="32"/>
      <c r="B531" s="33"/>
      <c r="C531" s="221" t="s">
        <v>949</v>
      </c>
      <c r="D531" s="221" t="s">
        <v>950</v>
      </c>
      <c r="E531" s="17" t="s">
        <v>218</v>
      </c>
      <c r="F531" s="222">
        <v>4.8</v>
      </c>
      <c r="G531" s="32"/>
      <c r="H531" s="33"/>
    </row>
    <row r="532" spans="1:8" s="2" customFormat="1" ht="16.95" customHeight="1">
      <c r="A532" s="32"/>
      <c r="B532" s="33"/>
      <c r="C532" s="217" t="s">
        <v>487</v>
      </c>
      <c r="D532" s="218" t="s">
        <v>487</v>
      </c>
      <c r="E532" s="219" t="s">
        <v>1</v>
      </c>
      <c r="F532" s="220">
        <v>6</v>
      </c>
      <c r="G532" s="32"/>
      <c r="H532" s="33"/>
    </row>
    <row r="533" spans="1:8" s="2" customFormat="1" ht="16.95" customHeight="1">
      <c r="A533" s="32"/>
      <c r="B533" s="33"/>
      <c r="C533" s="221" t="s">
        <v>487</v>
      </c>
      <c r="D533" s="221" t="s">
        <v>966</v>
      </c>
      <c r="E533" s="17" t="s">
        <v>1</v>
      </c>
      <c r="F533" s="222">
        <v>6</v>
      </c>
      <c r="G533" s="32"/>
      <c r="H533" s="33"/>
    </row>
    <row r="534" spans="1:8" s="2" customFormat="1" ht="16.95" customHeight="1">
      <c r="A534" s="32"/>
      <c r="B534" s="33"/>
      <c r="C534" s="223" t="s">
        <v>1321</v>
      </c>
      <c r="D534" s="32"/>
      <c r="E534" s="32"/>
      <c r="F534" s="32"/>
      <c r="G534" s="32"/>
      <c r="H534" s="33"/>
    </row>
    <row r="535" spans="1:8" s="2" customFormat="1" ht="20.399999999999999">
      <c r="A535" s="32"/>
      <c r="B535" s="33"/>
      <c r="C535" s="221" t="s">
        <v>291</v>
      </c>
      <c r="D535" s="221" t="s">
        <v>292</v>
      </c>
      <c r="E535" s="17" t="s">
        <v>223</v>
      </c>
      <c r="F535" s="222">
        <v>30.6</v>
      </c>
      <c r="G535" s="32"/>
      <c r="H535" s="33"/>
    </row>
    <row r="536" spans="1:8" s="2" customFormat="1" ht="16.95" customHeight="1">
      <c r="A536" s="32"/>
      <c r="B536" s="33"/>
      <c r="C536" s="217" t="s">
        <v>488</v>
      </c>
      <c r="D536" s="218" t="s">
        <v>488</v>
      </c>
      <c r="E536" s="219" t="s">
        <v>1</v>
      </c>
      <c r="F536" s="220">
        <v>18</v>
      </c>
      <c r="G536" s="32"/>
      <c r="H536" s="33"/>
    </row>
    <row r="537" spans="1:8" s="2" customFormat="1" ht="16.95" customHeight="1">
      <c r="A537" s="32"/>
      <c r="B537" s="33"/>
      <c r="C537" s="221" t="s">
        <v>488</v>
      </c>
      <c r="D537" s="221" t="s">
        <v>976</v>
      </c>
      <c r="E537" s="17" t="s">
        <v>1</v>
      </c>
      <c r="F537" s="222">
        <v>18</v>
      </c>
      <c r="G537" s="32"/>
      <c r="H537" s="33"/>
    </row>
    <row r="538" spans="1:8" s="2" customFormat="1" ht="16.95" customHeight="1">
      <c r="A538" s="32"/>
      <c r="B538" s="33"/>
      <c r="C538" s="223" t="s">
        <v>1321</v>
      </c>
      <c r="D538" s="32"/>
      <c r="E538" s="32"/>
      <c r="F538" s="32"/>
      <c r="G538" s="32"/>
      <c r="H538" s="33"/>
    </row>
    <row r="539" spans="1:8" s="2" customFormat="1" ht="16.95" customHeight="1">
      <c r="A539" s="32"/>
      <c r="B539" s="33"/>
      <c r="C539" s="221" t="s">
        <v>971</v>
      </c>
      <c r="D539" s="221" t="s">
        <v>972</v>
      </c>
      <c r="E539" s="17" t="s">
        <v>235</v>
      </c>
      <c r="F539" s="222">
        <v>44.2</v>
      </c>
      <c r="G539" s="32"/>
      <c r="H539" s="33"/>
    </row>
    <row r="540" spans="1:8" s="2" customFormat="1" ht="16.95" customHeight="1">
      <c r="A540" s="32"/>
      <c r="B540" s="33"/>
      <c r="C540" s="217" t="s">
        <v>489</v>
      </c>
      <c r="D540" s="218" t="s">
        <v>489</v>
      </c>
      <c r="E540" s="219" t="s">
        <v>1</v>
      </c>
      <c r="F540" s="220">
        <v>1.75</v>
      </c>
      <c r="G540" s="32"/>
      <c r="H540" s="33"/>
    </row>
    <row r="541" spans="1:8" s="2" customFormat="1" ht="16.95" customHeight="1">
      <c r="A541" s="32"/>
      <c r="B541" s="33"/>
      <c r="C541" s="221" t="s">
        <v>489</v>
      </c>
      <c r="D541" s="221" t="s">
        <v>991</v>
      </c>
      <c r="E541" s="17" t="s">
        <v>1</v>
      </c>
      <c r="F541" s="222">
        <v>1.75</v>
      </c>
      <c r="G541" s="32"/>
      <c r="H541" s="33"/>
    </row>
    <row r="542" spans="1:8" s="2" customFormat="1" ht="16.95" customHeight="1">
      <c r="A542" s="32"/>
      <c r="B542" s="33"/>
      <c r="C542" s="223" t="s">
        <v>1321</v>
      </c>
      <c r="D542" s="32"/>
      <c r="E542" s="32"/>
      <c r="F542" s="32"/>
      <c r="G542" s="32"/>
      <c r="H542" s="33"/>
    </row>
    <row r="543" spans="1:8" s="2" customFormat="1" ht="16.95" customHeight="1">
      <c r="A543" s="32"/>
      <c r="B543" s="33"/>
      <c r="C543" s="221" t="s">
        <v>986</v>
      </c>
      <c r="D543" s="221" t="s">
        <v>987</v>
      </c>
      <c r="E543" s="17" t="s">
        <v>223</v>
      </c>
      <c r="F543" s="222">
        <v>350.65</v>
      </c>
      <c r="G543" s="32"/>
      <c r="H543" s="33"/>
    </row>
    <row r="544" spans="1:8" s="2" customFormat="1" ht="16.95" customHeight="1">
      <c r="A544" s="32"/>
      <c r="B544" s="33"/>
      <c r="C544" s="217" t="s">
        <v>1005</v>
      </c>
      <c r="D544" s="218" t="s">
        <v>1005</v>
      </c>
      <c r="E544" s="219" t="s">
        <v>1</v>
      </c>
      <c r="F544" s="220">
        <v>86.4</v>
      </c>
      <c r="G544" s="32"/>
      <c r="H544" s="33"/>
    </row>
    <row r="545" spans="1:8" s="2" customFormat="1" ht="16.95" customHeight="1">
      <c r="A545" s="32"/>
      <c r="B545" s="33"/>
      <c r="C545" s="221" t="s">
        <v>1</v>
      </c>
      <c r="D545" s="221" t="s">
        <v>1003</v>
      </c>
      <c r="E545" s="17" t="s">
        <v>1</v>
      </c>
      <c r="F545" s="222">
        <v>0</v>
      </c>
      <c r="G545" s="32"/>
      <c r="H545" s="33"/>
    </row>
    <row r="546" spans="1:8" s="2" customFormat="1" ht="16.95" customHeight="1">
      <c r="A546" s="32"/>
      <c r="B546" s="33"/>
      <c r="C546" s="221" t="s">
        <v>1</v>
      </c>
      <c r="D546" s="221" t="s">
        <v>1004</v>
      </c>
      <c r="E546" s="17" t="s">
        <v>1</v>
      </c>
      <c r="F546" s="222">
        <v>0</v>
      </c>
      <c r="G546" s="32"/>
      <c r="H546" s="33"/>
    </row>
    <row r="547" spans="1:8" s="2" customFormat="1" ht="16.95" customHeight="1">
      <c r="A547" s="32"/>
      <c r="B547" s="33"/>
      <c r="C547" s="221" t="s">
        <v>1</v>
      </c>
      <c r="D547" s="221" t="s">
        <v>651</v>
      </c>
      <c r="E547" s="17" t="s">
        <v>1</v>
      </c>
      <c r="F547" s="222">
        <v>0</v>
      </c>
      <c r="G547" s="32"/>
      <c r="H547" s="33"/>
    </row>
    <row r="548" spans="1:8" s="2" customFormat="1" ht="16.95" customHeight="1">
      <c r="A548" s="32"/>
      <c r="B548" s="33"/>
      <c r="C548" s="221" t="s">
        <v>1</v>
      </c>
      <c r="D548" s="221" t="s">
        <v>652</v>
      </c>
      <c r="E548" s="17" t="s">
        <v>1</v>
      </c>
      <c r="F548" s="222">
        <v>0</v>
      </c>
      <c r="G548" s="32"/>
      <c r="H548" s="33"/>
    </row>
    <row r="549" spans="1:8" s="2" customFormat="1" ht="16.95" customHeight="1">
      <c r="A549" s="32"/>
      <c r="B549" s="33"/>
      <c r="C549" s="221" t="s">
        <v>1005</v>
      </c>
      <c r="D549" s="221" t="s">
        <v>1006</v>
      </c>
      <c r="E549" s="17" t="s">
        <v>1</v>
      </c>
      <c r="F549" s="222">
        <v>86.4</v>
      </c>
      <c r="G549" s="32"/>
      <c r="H549" s="33"/>
    </row>
    <row r="550" spans="1:8" s="2" customFormat="1" ht="16.95" customHeight="1">
      <c r="A550" s="32"/>
      <c r="B550" s="33"/>
      <c r="C550" s="217" t="s">
        <v>1014</v>
      </c>
      <c r="D550" s="218" t="s">
        <v>1014</v>
      </c>
      <c r="E550" s="219" t="s">
        <v>1</v>
      </c>
      <c r="F550" s="220">
        <v>86.4</v>
      </c>
      <c r="G550" s="32"/>
      <c r="H550" s="33"/>
    </row>
    <row r="551" spans="1:8" s="2" customFormat="1" ht="16.95" customHeight="1">
      <c r="A551" s="32"/>
      <c r="B551" s="33"/>
      <c r="C551" s="221" t="s">
        <v>1</v>
      </c>
      <c r="D551" s="221" t="s">
        <v>1003</v>
      </c>
      <c r="E551" s="17" t="s">
        <v>1</v>
      </c>
      <c r="F551" s="222">
        <v>0</v>
      </c>
      <c r="G551" s="32"/>
      <c r="H551" s="33"/>
    </row>
    <row r="552" spans="1:8" s="2" customFormat="1" ht="16.95" customHeight="1">
      <c r="A552" s="32"/>
      <c r="B552" s="33"/>
      <c r="C552" s="221" t="s">
        <v>1</v>
      </c>
      <c r="D552" s="221" t="s">
        <v>1013</v>
      </c>
      <c r="E552" s="17" t="s">
        <v>1</v>
      </c>
      <c r="F552" s="222">
        <v>0</v>
      </c>
      <c r="G552" s="32"/>
      <c r="H552" s="33"/>
    </row>
    <row r="553" spans="1:8" s="2" customFormat="1" ht="16.95" customHeight="1">
      <c r="A553" s="32"/>
      <c r="B553" s="33"/>
      <c r="C553" s="221" t="s">
        <v>1</v>
      </c>
      <c r="D553" s="221" t="s">
        <v>651</v>
      </c>
      <c r="E553" s="17" t="s">
        <v>1</v>
      </c>
      <c r="F553" s="222">
        <v>0</v>
      </c>
      <c r="G553" s="32"/>
      <c r="H553" s="33"/>
    </row>
    <row r="554" spans="1:8" s="2" customFormat="1" ht="16.95" customHeight="1">
      <c r="A554" s="32"/>
      <c r="B554" s="33"/>
      <c r="C554" s="221" t="s">
        <v>1</v>
      </c>
      <c r="D554" s="221" t="s">
        <v>652</v>
      </c>
      <c r="E554" s="17" t="s">
        <v>1</v>
      </c>
      <c r="F554" s="222">
        <v>0</v>
      </c>
      <c r="G554" s="32"/>
      <c r="H554" s="33"/>
    </row>
    <row r="555" spans="1:8" s="2" customFormat="1" ht="16.95" customHeight="1">
      <c r="A555" s="32"/>
      <c r="B555" s="33"/>
      <c r="C555" s="221" t="s">
        <v>1014</v>
      </c>
      <c r="D555" s="221" t="s">
        <v>1015</v>
      </c>
      <c r="E555" s="17" t="s">
        <v>1</v>
      </c>
      <c r="F555" s="222">
        <v>86.4</v>
      </c>
      <c r="G555" s="32"/>
      <c r="H555" s="33"/>
    </row>
    <row r="556" spans="1:8" s="2" customFormat="1" ht="16.95" customHeight="1">
      <c r="A556" s="32"/>
      <c r="B556" s="33"/>
      <c r="C556" s="217" t="s">
        <v>491</v>
      </c>
      <c r="D556" s="218" t="s">
        <v>491</v>
      </c>
      <c r="E556" s="219" t="s">
        <v>1</v>
      </c>
      <c r="F556" s="220">
        <v>4.2</v>
      </c>
      <c r="G556" s="32"/>
      <c r="H556" s="33"/>
    </row>
    <row r="557" spans="1:8" s="2" customFormat="1" ht="16.95" customHeight="1">
      <c r="A557" s="32"/>
      <c r="B557" s="33"/>
      <c r="C557" s="221" t="s">
        <v>491</v>
      </c>
      <c r="D557" s="221" t="s">
        <v>1022</v>
      </c>
      <c r="E557" s="17" t="s">
        <v>1</v>
      </c>
      <c r="F557" s="222">
        <v>4.2</v>
      </c>
      <c r="G557" s="32"/>
      <c r="H557" s="33"/>
    </row>
    <row r="558" spans="1:8" s="2" customFormat="1" ht="16.95" customHeight="1">
      <c r="A558" s="32"/>
      <c r="B558" s="33"/>
      <c r="C558" s="223" t="s">
        <v>1321</v>
      </c>
      <c r="D558" s="32"/>
      <c r="E558" s="32"/>
      <c r="F558" s="32"/>
      <c r="G558" s="32"/>
      <c r="H558" s="33"/>
    </row>
    <row r="559" spans="1:8" s="2" customFormat="1" ht="20.399999999999999">
      <c r="A559" s="32"/>
      <c r="B559" s="33"/>
      <c r="C559" s="221" t="s">
        <v>1017</v>
      </c>
      <c r="D559" s="221" t="s">
        <v>1018</v>
      </c>
      <c r="E559" s="17" t="s">
        <v>223</v>
      </c>
      <c r="F559" s="222">
        <v>7.8</v>
      </c>
      <c r="G559" s="32"/>
      <c r="H559" s="33"/>
    </row>
    <row r="560" spans="1:8" s="2" customFormat="1" ht="16.95" customHeight="1">
      <c r="A560" s="32"/>
      <c r="B560" s="33"/>
      <c r="C560" s="217" t="s">
        <v>1033</v>
      </c>
      <c r="D560" s="218" t="s">
        <v>1033</v>
      </c>
      <c r="E560" s="219" t="s">
        <v>1</v>
      </c>
      <c r="F560" s="220">
        <v>86.4</v>
      </c>
      <c r="G560" s="32"/>
      <c r="H560" s="33"/>
    </row>
    <row r="561" spans="1:8" s="2" customFormat="1" ht="16.95" customHeight="1">
      <c r="A561" s="32"/>
      <c r="B561" s="33"/>
      <c r="C561" s="221" t="s">
        <v>1</v>
      </c>
      <c r="D561" s="221" t="s">
        <v>1031</v>
      </c>
      <c r="E561" s="17" t="s">
        <v>1</v>
      </c>
      <c r="F561" s="222">
        <v>0</v>
      </c>
      <c r="G561" s="32"/>
      <c r="H561" s="33"/>
    </row>
    <row r="562" spans="1:8" s="2" customFormat="1" ht="16.95" customHeight="1">
      <c r="A562" s="32"/>
      <c r="B562" s="33"/>
      <c r="C562" s="221" t="s">
        <v>1</v>
      </c>
      <c r="D562" s="221" t="s">
        <v>1032</v>
      </c>
      <c r="E562" s="17" t="s">
        <v>1</v>
      </c>
      <c r="F562" s="222">
        <v>0</v>
      </c>
      <c r="G562" s="32"/>
      <c r="H562" s="33"/>
    </row>
    <row r="563" spans="1:8" s="2" customFormat="1" ht="16.95" customHeight="1">
      <c r="A563" s="32"/>
      <c r="B563" s="33"/>
      <c r="C563" s="221" t="s">
        <v>1</v>
      </c>
      <c r="D563" s="221" t="s">
        <v>651</v>
      </c>
      <c r="E563" s="17" t="s">
        <v>1</v>
      </c>
      <c r="F563" s="222">
        <v>0</v>
      </c>
      <c r="G563" s="32"/>
      <c r="H563" s="33"/>
    </row>
    <row r="564" spans="1:8" s="2" customFormat="1" ht="16.95" customHeight="1">
      <c r="A564" s="32"/>
      <c r="B564" s="33"/>
      <c r="C564" s="221" t="s">
        <v>1</v>
      </c>
      <c r="D564" s="221" t="s">
        <v>652</v>
      </c>
      <c r="E564" s="17" t="s">
        <v>1</v>
      </c>
      <c r="F564" s="222">
        <v>0</v>
      </c>
      <c r="G564" s="32"/>
      <c r="H564" s="33"/>
    </row>
    <row r="565" spans="1:8" s="2" customFormat="1" ht="16.95" customHeight="1">
      <c r="A565" s="32"/>
      <c r="B565" s="33"/>
      <c r="C565" s="221" t="s">
        <v>1033</v>
      </c>
      <c r="D565" s="221" t="s">
        <v>1034</v>
      </c>
      <c r="E565" s="17" t="s">
        <v>1</v>
      </c>
      <c r="F565" s="222">
        <v>86.4</v>
      </c>
      <c r="G565" s="32"/>
      <c r="H565" s="33"/>
    </row>
    <row r="566" spans="1:8" s="2" customFormat="1" ht="16.95" customHeight="1">
      <c r="A566" s="32"/>
      <c r="B566" s="33"/>
      <c r="C566" s="217" t="s">
        <v>1041</v>
      </c>
      <c r="D566" s="218" t="s">
        <v>1041</v>
      </c>
      <c r="E566" s="219" t="s">
        <v>1</v>
      </c>
      <c r="F566" s="220">
        <v>86.4</v>
      </c>
      <c r="G566" s="32"/>
      <c r="H566" s="33"/>
    </row>
    <row r="567" spans="1:8" s="2" customFormat="1" ht="16.95" customHeight="1">
      <c r="A567" s="32"/>
      <c r="B567" s="33"/>
      <c r="C567" s="221" t="s">
        <v>1</v>
      </c>
      <c r="D567" s="221" t="s">
        <v>1040</v>
      </c>
      <c r="E567" s="17" t="s">
        <v>1</v>
      </c>
      <c r="F567" s="222">
        <v>0</v>
      </c>
      <c r="G567" s="32"/>
      <c r="H567" s="33"/>
    </row>
    <row r="568" spans="1:8" s="2" customFormat="1" ht="16.95" customHeight="1">
      <c r="A568" s="32"/>
      <c r="B568" s="33"/>
      <c r="C568" s="221" t="s">
        <v>1</v>
      </c>
      <c r="D568" s="221" t="s">
        <v>1032</v>
      </c>
      <c r="E568" s="17" t="s">
        <v>1</v>
      </c>
      <c r="F568" s="222">
        <v>0</v>
      </c>
      <c r="G568" s="32"/>
      <c r="H568" s="33"/>
    </row>
    <row r="569" spans="1:8" s="2" customFormat="1" ht="16.95" customHeight="1">
      <c r="A569" s="32"/>
      <c r="B569" s="33"/>
      <c r="C569" s="221" t="s">
        <v>1</v>
      </c>
      <c r="D569" s="221" t="s">
        <v>651</v>
      </c>
      <c r="E569" s="17" t="s">
        <v>1</v>
      </c>
      <c r="F569" s="222">
        <v>0</v>
      </c>
      <c r="G569" s="32"/>
      <c r="H569" s="33"/>
    </row>
    <row r="570" spans="1:8" s="2" customFormat="1" ht="16.95" customHeight="1">
      <c r="A570" s="32"/>
      <c r="B570" s="33"/>
      <c r="C570" s="221" t="s">
        <v>1</v>
      </c>
      <c r="D570" s="221" t="s">
        <v>652</v>
      </c>
      <c r="E570" s="17" t="s">
        <v>1</v>
      </c>
      <c r="F570" s="222">
        <v>0</v>
      </c>
      <c r="G570" s="32"/>
      <c r="H570" s="33"/>
    </row>
    <row r="571" spans="1:8" s="2" customFormat="1" ht="16.95" customHeight="1">
      <c r="A571" s="32"/>
      <c r="B571" s="33"/>
      <c r="C571" s="221" t="s">
        <v>1041</v>
      </c>
      <c r="D571" s="221" t="s">
        <v>1042</v>
      </c>
      <c r="E571" s="17" t="s">
        <v>1</v>
      </c>
      <c r="F571" s="222">
        <v>86.4</v>
      </c>
      <c r="G571" s="32"/>
      <c r="H571" s="33"/>
    </row>
    <row r="572" spans="1:8" s="2" customFormat="1" ht="16.95" customHeight="1">
      <c r="A572" s="32"/>
      <c r="B572" s="33"/>
      <c r="C572" s="217" t="s">
        <v>1049</v>
      </c>
      <c r="D572" s="218" t="s">
        <v>1049</v>
      </c>
      <c r="E572" s="219" t="s">
        <v>1</v>
      </c>
      <c r="F572" s="220">
        <v>21.2</v>
      </c>
      <c r="G572" s="32"/>
      <c r="H572" s="33"/>
    </row>
    <row r="573" spans="1:8" s="2" customFormat="1" ht="16.95" customHeight="1">
      <c r="A573" s="32"/>
      <c r="B573" s="33"/>
      <c r="C573" s="221" t="s">
        <v>1049</v>
      </c>
      <c r="D573" s="221" t="s">
        <v>1050</v>
      </c>
      <c r="E573" s="17" t="s">
        <v>1</v>
      </c>
      <c r="F573" s="222">
        <v>21.2</v>
      </c>
      <c r="G573" s="32"/>
      <c r="H573" s="33"/>
    </row>
    <row r="574" spans="1:8" s="2" customFormat="1" ht="16.95" customHeight="1">
      <c r="A574" s="32"/>
      <c r="B574" s="33"/>
      <c r="C574" s="217" t="s">
        <v>1058</v>
      </c>
      <c r="D574" s="218" t="s">
        <v>1058</v>
      </c>
      <c r="E574" s="219" t="s">
        <v>1</v>
      </c>
      <c r="F574" s="220">
        <v>7</v>
      </c>
      <c r="G574" s="32"/>
      <c r="H574" s="33"/>
    </row>
    <row r="575" spans="1:8" s="2" customFormat="1" ht="16.95" customHeight="1">
      <c r="A575" s="32"/>
      <c r="B575" s="33"/>
      <c r="C575" s="221" t="s">
        <v>1058</v>
      </c>
      <c r="D575" s="221" t="s">
        <v>1059</v>
      </c>
      <c r="E575" s="17" t="s">
        <v>1</v>
      </c>
      <c r="F575" s="222">
        <v>7</v>
      </c>
      <c r="G575" s="32"/>
      <c r="H575" s="33"/>
    </row>
    <row r="576" spans="1:8" s="2" customFormat="1" ht="16.95" customHeight="1">
      <c r="A576" s="32"/>
      <c r="B576" s="33"/>
      <c r="C576" s="217" t="s">
        <v>1066</v>
      </c>
      <c r="D576" s="218" t="s">
        <v>1066</v>
      </c>
      <c r="E576" s="219" t="s">
        <v>1</v>
      </c>
      <c r="F576" s="220">
        <v>13.5</v>
      </c>
      <c r="G576" s="32"/>
      <c r="H576" s="33"/>
    </row>
    <row r="577" spans="1:8" s="2" customFormat="1" ht="16.95" customHeight="1">
      <c r="A577" s="32"/>
      <c r="B577" s="33"/>
      <c r="C577" s="221" t="s">
        <v>1066</v>
      </c>
      <c r="D577" s="221" t="s">
        <v>1067</v>
      </c>
      <c r="E577" s="17" t="s">
        <v>1</v>
      </c>
      <c r="F577" s="222">
        <v>13.5</v>
      </c>
      <c r="G577" s="32"/>
      <c r="H577" s="33"/>
    </row>
    <row r="578" spans="1:8" s="2" customFormat="1" ht="16.95" customHeight="1">
      <c r="A578" s="32"/>
      <c r="B578" s="33"/>
      <c r="C578" s="217" t="s">
        <v>493</v>
      </c>
      <c r="D578" s="218" t="s">
        <v>493</v>
      </c>
      <c r="E578" s="219" t="s">
        <v>1</v>
      </c>
      <c r="F578" s="220">
        <v>0.9</v>
      </c>
      <c r="G578" s="32"/>
      <c r="H578" s="33"/>
    </row>
    <row r="579" spans="1:8" s="2" customFormat="1" ht="16.95" customHeight="1">
      <c r="A579" s="32"/>
      <c r="B579" s="33"/>
      <c r="C579" s="221" t="s">
        <v>493</v>
      </c>
      <c r="D579" s="221" t="s">
        <v>1076</v>
      </c>
      <c r="E579" s="17" t="s">
        <v>1</v>
      </c>
      <c r="F579" s="222">
        <v>0.9</v>
      </c>
      <c r="G579" s="32"/>
      <c r="H579" s="33"/>
    </row>
    <row r="580" spans="1:8" s="2" customFormat="1" ht="16.95" customHeight="1">
      <c r="A580" s="32"/>
      <c r="B580" s="33"/>
      <c r="C580" s="223" t="s">
        <v>1321</v>
      </c>
      <c r="D580" s="32"/>
      <c r="E580" s="32"/>
      <c r="F580" s="32"/>
      <c r="G580" s="32"/>
      <c r="H580" s="33"/>
    </row>
    <row r="581" spans="1:8" s="2" customFormat="1" ht="16.95" customHeight="1">
      <c r="A581" s="32"/>
      <c r="B581" s="33"/>
      <c r="C581" s="221" t="s">
        <v>1071</v>
      </c>
      <c r="D581" s="221" t="s">
        <v>1072</v>
      </c>
      <c r="E581" s="17" t="s">
        <v>223</v>
      </c>
      <c r="F581" s="222">
        <v>58.45</v>
      </c>
      <c r="G581" s="32"/>
      <c r="H581" s="33"/>
    </row>
    <row r="582" spans="1:8" s="2" customFormat="1" ht="16.95" customHeight="1">
      <c r="A582" s="32"/>
      <c r="B582" s="33"/>
      <c r="C582" s="217" t="s">
        <v>495</v>
      </c>
      <c r="D582" s="218" t="s">
        <v>495</v>
      </c>
      <c r="E582" s="219" t="s">
        <v>1</v>
      </c>
      <c r="F582" s="220">
        <v>4.92</v>
      </c>
      <c r="G582" s="32"/>
      <c r="H582" s="33"/>
    </row>
    <row r="583" spans="1:8" s="2" customFormat="1" ht="16.95" customHeight="1">
      <c r="A583" s="32"/>
      <c r="B583" s="33"/>
      <c r="C583" s="221" t="s">
        <v>495</v>
      </c>
      <c r="D583" s="221" t="s">
        <v>1087</v>
      </c>
      <c r="E583" s="17" t="s">
        <v>1</v>
      </c>
      <c r="F583" s="222">
        <v>4.92</v>
      </c>
      <c r="G583" s="32"/>
      <c r="H583" s="33"/>
    </row>
    <row r="584" spans="1:8" s="2" customFormat="1" ht="16.95" customHeight="1">
      <c r="A584" s="32"/>
      <c r="B584" s="33"/>
      <c r="C584" s="223" t="s">
        <v>1321</v>
      </c>
      <c r="D584" s="32"/>
      <c r="E584" s="32"/>
      <c r="F584" s="32"/>
      <c r="G584" s="32"/>
      <c r="H584" s="33"/>
    </row>
    <row r="585" spans="1:8" s="2" customFormat="1" ht="16.95" customHeight="1">
      <c r="A585" s="32"/>
      <c r="B585" s="33"/>
      <c r="C585" s="221" t="s">
        <v>1082</v>
      </c>
      <c r="D585" s="221" t="s">
        <v>1083</v>
      </c>
      <c r="E585" s="17" t="s">
        <v>272</v>
      </c>
      <c r="F585" s="222">
        <v>109.27</v>
      </c>
      <c r="G585" s="32"/>
      <c r="H585" s="33"/>
    </row>
    <row r="586" spans="1:8" s="2" customFormat="1" ht="16.95" customHeight="1">
      <c r="A586" s="32"/>
      <c r="B586" s="33"/>
      <c r="C586" s="217" t="s">
        <v>1100</v>
      </c>
      <c r="D586" s="218" t="s">
        <v>1100</v>
      </c>
      <c r="E586" s="219" t="s">
        <v>1</v>
      </c>
      <c r="F586" s="220">
        <v>86.4</v>
      </c>
      <c r="G586" s="32"/>
      <c r="H586" s="33"/>
    </row>
    <row r="587" spans="1:8" s="2" customFormat="1" ht="16.95" customHeight="1">
      <c r="A587" s="32"/>
      <c r="B587" s="33"/>
      <c r="C587" s="221" t="s">
        <v>1</v>
      </c>
      <c r="D587" s="221" t="s">
        <v>651</v>
      </c>
      <c r="E587" s="17" t="s">
        <v>1</v>
      </c>
      <c r="F587" s="222">
        <v>0</v>
      </c>
      <c r="G587" s="32"/>
      <c r="H587" s="33"/>
    </row>
    <row r="588" spans="1:8" s="2" customFormat="1" ht="16.95" customHeight="1">
      <c r="A588" s="32"/>
      <c r="B588" s="33"/>
      <c r="C588" s="221" t="s">
        <v>1</v>
      </c>
      <c r="D588" s="221" t="s">
        <v>652</v>
      </c>
      <c r="E588" s="17" t="s">
        <v>1</v>
      </c>
      <c r="F588" s="222">
        <v>0</v>
      </c>
      <c r="G588" s="32"/>
      <c r="H588" s="33"/>
    </row>
    <row r="589" spans="1:8" s="2" customFormat="1" ht="16.95" customHeight="1">
      <c r="A589" s="32"/>
      <c r="B589" s="33"/>
      <c r="C589" s="221" t="s">
        <v>1100</v>
      </c>
      <c r="D589" s="221" t="s">
        <v>1101</v>
      </c>
      <c r="E589" s="17" t="s">
        <v>1</v>
      </c>
      <c r="F589" s="222">
        <v>86.4</v>
      </c>
      <c r="G589" s="32"/>
      <c r="H589" s="33"/>
    </row>
    <row r="590" spans="1:8" s="2" customFormat="1" ht="16.95" customHeight="1">
      <c r="A590" s="32"/>
      <c r="B590" s="33"/>
      <c r="C590" s="217" t="s">
        <v>1109</v>
      </c>
      <c r="D590" s="218" t="s">
        <v>1109</v>
      </c>
      <c r="E590" s="219" t="s">
        <v>1</v>
      </c>
      <c r="F590" s="220">
        <v>224</v>
      </c>
      <c r="G590" s="32"/>
      <c r="H590" s="33"/>
    </row>
    <row r="591" spans="1:8" s="2" customFormat="1" ht="16.95" customHeight="1">
      <c r="A591" s="32"/>
      <c r="B591" s="33"/>
      <c r="C591" s="221" t="s">
        <v>1</v>
      </c>
      <c r="D591" s="221" t="s">
        <v>1108</v>
      </c>
      <c r="E591" s="17" t="s">
        <v>1</v>
      </c>
      <c r="F591" s="222">
        <v>0</v>
      </c>
      <c r="G591" s="32"/>
      <c r="H591" s="33"/>
    </row>
    <row r="592" spans="1:8" s="2" customFormat="1" ht="16.95" customHeight="1">
      <c r="A592" s="32"/>
      <c r="B592" s="33"/>
      <c r="C592" s="221" t="s">
        <v>1109</v>
      </c>
      <c r="D592" s="221" t="s">
        <v>1110</v>
      </c>
      <c r="E592" s="17" t="s">
        <v>1</v>
      </c>
      <c r="F592" s="222">
        <v>224</v>
      </c>
      <c r="G592" s="32"/>
      <c r="H592" s="33"/>
    </row>
    <row r="593" spans="1:8" s="2" customFormat="1" ht="16.95" customHeight="1">
      <c r="A593" s="32"/>
      <c r="B593" s="33"/>
      <c r="C593" s="217" t="s">
        <v>1117</v>
      </c>
      <c r="D593" s="218" t="s">
        <v>1117</v>
      </c>
      <c r="E593" s="219" t="s">
        <v>1</v>
      </c>
      <c r="F593" s="220">
        <v>224</v>
      </c>
      <c r="G593" s="32"/>
      <c r="H593" s="33"/>
    </row>
    <row r="594" spans="1:8" s="2" customFormat="1" ht="16.95" customHeight="1">
      <c r="A594" s="32"/>
      <c r="B594" s="33"/>
      <c r="C594" s="221" t="s">
        <v>1117</v>
      </c>
      <c r="D594" s="221" t="s">
        <v>1118</v>
      </c>
      <c r="E594" s="17" t="s">
        <v>1</v>
      </c>
      <c r="F594" s="222">
        <v>224</v>
      </c>
      <c r="G594" s="32"/>
      <c r="H594" s="33"/>
    </row>
    <row r="595" spans="1:8" s="2" customFormat="1" ht="16.95" customHeight="1">
      <c r="A595" s="32"/>
      <c r="B595" s="33"/>
      <c r="C595" s="217" t="s">
        <v>1133</v>
      </c>
      <c r="D595" s="218" t="s">
        <v>1133</v>
      </c>
      <c r="E595" s="219" t="s">
        <v>1</v>
      </c>
      <c r="F595" s="220">
        <v>930</v>
      </c>
      <c r="G595" s="32"/>
      <c r="H595" s="33"/>
    </row>
    <row r="596" spans="1:8" s="2" customFormat="1" ht="16.95" customHeight="1">
      <c r="A596" s="32"/>
      <c r="B596" s="33"/>
      <c r="C596" s="221" t="s">
        <v>1</v>
      </c>
      <c r="D596" s="221" t="s">
        <v>649</v>
      </c>
      <c r="E596" s="17" t="s">
        <v>1</v>
      </c>
      <c r="F596" s="222">
        <v>0</v>
      </c>
      <c r="G596" s="32"/>
      <c r="H596" s="33"/>
    </row>
    <row r="597" spans="1:8" s="2" customFormat="1" ht="16.95" customHeight="1">
      <c r="A597" s="32"/>
      <c r="B597" s="33"/>
      <c r="C597" s="221" t="s">
        <v>1</v>
      </c>
      <c r="D597" s="221" t="s">
        <v>650</v>
      </c>
      <c r="E597" s="17" t="s">
        <v>1</v>
      </c>
      <c r="F597" s="222">
        <v>0</v>
      </c>
      <c r="G597" s="32"/>
      <c r="H597" s="33"/>
    </row>
    <row r="598" spans="1:8" s="2" customFormat="1" ht="16.95" customHeight="1">
      <c r="A598" s="32"/>
      <c r="B598" s="33"/>
      <c r="C598" s="221" t="s">
        <v>1</v>
      </c>
      <c r="D598" s="221" t="s">
        <v>657</v>
      </c>
      <c r="E598" s="17" t="s">
        <v>1</v>
      </c>
      <c r="F598" s="222">
        <v>0</v>
      </c>
      <c r="G598" s="32"/>
      <c r="H598" s="33"/>
    </row>
    <row r="599" spans="1:8" s="2" customFormat="1" ht="16.95" customHeight="1">
      <c r="A599" s="32"/>
      <c r="B599" s="33"/>
      <c r="C599" s="221" t="s">
        <v>1</v>
      </c>
      <c r="D599" s="221" t="s">
        <v>651</v>
      </c>
      <c r="E599" s="17" t="s">
        <v>1</v>
      </c>
      <c r="F599" s="222">
        <v>0</v>
      </c>
      <c r="G599" s="32"/>
      <c r="H599" s="33"/>
    </row>
    <row r="600" spans="1:8" s="2" customFormat="1" ht="16.95" customHeight="1">
      <c r="A600" s="32"/>
      <c r="B600" s="33"/>
      <c r="C600" s="221" t="s">
        <v>1</v>
      </c>
      <c r="D600" s="221" t="s">
        <v>652</v>
      </c>
      <c r="E600" s="17" t="s">
        <v>1</v>
      </c>
      <c r="F600" s="222">
        <v>0</v>
      </c>
      <c r="G600" s="32"/>
      <c r="H600" s="33"/>
    </row>
    <row r="601" spans="1:8" s="2" customFormat="1" ht="16.95" customHeight="1">
      <c r="A601" s="32"/>
      <c r="B601" s="33"/>
      <c r="C601" s="221" t="s">
        <v>1133</v>
      </c>
      <c r="D601" s="221" t="s">
        <v>1134</v>
      </c>
      <c r="E601" s="17" t="s">
        <v>1</v>
      </c>
      <c r="F601" s="222">
        <v>930</v>
      </c>
      <c r="G601" s="32"/>
      <c r="H601" s="33"/>
    </row>
    <row r="602" spans="1:8" s="2" customFormat="1" ht="16.95" customHeight="1">
      <c r="A602" s="32"/>
      <c r="B602" s="33"/>
      <c r="C602" s="217" t="s">
        <v>497</v>
      </c>
      <c r="D602" s="218" t="s">
        <v>497</v>
      </c>
      <c r="E602" s="219" t="s">
        <v>1</v>
      </c>
      <c r="F602" s="220">
        <v>2.16</v>
      </c>
      <c r="G602" s="32"/>
      <c r="H602" s="33"/>
    </row>
    <row r="603" spans="1:8" s="2" customFormat="1" ht="16.95" customHeight="1">
      <c r="A603" s="32"/>
      <c r="B603" s="33"/>
      <c r="C603" s="221" t="s">
        <v>1</v>
      </c>
      <c r="D603" s="221" t="s">
        <v>1154</v>
      </c>
      <c r="E603" s="17" t="s">
        <v>1</v>
      </c>
      <c r="F603" s="222">
        <v>0</v>
      </c>
      <c r="G603" s="32"/>
      <c r="H603" s="33"/>
    </row>
    <row r="604" spans="1:8" s="2" customFormat="1" ht="16.95" customHeight="1">
      <c r="A604" s="32"/>
      <c r="B604" s="33"/>
      <c r="C604" s="221" t="s">
        <v>1</v>
      </c>
      <c r="D604" s="221" t="s">
        <v>1155</v>
      </c>
      <c r="E604" s="17" t="s">
        <v>1</v>
      </c>
      <c r="F604" s="222">
        <v>0</v>
      </c>
      <c r="G604" s="32"/>
      <c r="H604" s="33"/>
    </row>
    <row r="605" spans="1:8" s="2" customFormat="1" ht="16.95" customHeight="1">
      <c r="A605" s="32"/>
      <c r="B605" s="33"/>
      <c r="C605" s="221" t="s">
        <v>497</v>
      </c>
      <c r="D605" s="221" t="s">
        <v>1156</v>
      </c>
      <c r="E605" s="17" t="s">
        <v>1</v>
      </c>
      <c r="F605" s="222">
        <v>2.16</v>
      </c>
      <c r="G605" s="32"/>
      <c r="H605" s="33"/>
    </row>
    <row r="606" spans="1:8" s="2" customFormat="1" ht="16.95" customHeight="1">
      <c r="A606" s="32"/>
      <c r="B606" s="33"/>
      <c r="C606" s="223" t="s">
        <v>1321</v>
      </c>
      <c r="D606" s="32"/>
      <c r="E606" s="32"/>
      <c r="F606" s="32"/>
      <c r="G606" s="32"/>
      <c r="H606" s="33"/>
    </row>
    <row r="607" spans="1:8" s="2" customFormat="1" ht="20.399999999999999">
      <c r="A607" s="32"/>
      <c r="B607" s="33"/>
      <c r="C607" s="221" t="s">
        <v>1149</v>
      </c>
      <c r="D607" s="221" t="s">
        <v>1150</v>
      </c>
      <c r="E607" s="17" t="s">
        <v>218</v>
      </c>
      <c r="F607" s="222">
        <v>122.226</v>
      </c>
      <c r="G607" s="32"/>
      <c r="H607" s="33"/>
    </row>
    <row r="608" spans="1:8" s="2" customFormat="1" ht="16.95" customHeight="1">
      <c r="A608" s="32"/>
      <c r="B608" s="33"/>
      <c r="C608" s="217" t="s">
        <v>499</v>
      </c>
      <c r="D608" s="218" t="s">
        <v>499</v>
      </c>
      <c r="E608" s="219" t="s">
        <v>1</v>
      </c>
      <c r="F608" s="220">
        <v>99</v>
      </c>
      <c r="G608" s="32"/>
      <c r="H608" s="33"/>
    </row>
    <row r="609" spans="1:8" s="2" customFormat="1" ht="16.95" customHeight="1">
      <c r="A609" s="32"/>
      <c r="B609" s="33"/>
      <c r="C609" s="221" t="s">
        <v>499</v>
      </c>
      <c r="D609" s="221" t="s">
        <v>1175</v>
      </c>
      <c r="E609" s="17" t="s">
        <v>1</v>
      </c>
      <c r="F609" s="222">
        <v>99</v>
      </c>
      <c r="G609" s="32"/>
      <c r="H609" s="33"/>
    </row>
    <row r="610" spans="1:8" s="2" customFormat="1" ht="16.95" customHeight="1">
      <c r="A610" s="32"/>
      <c r="B610" s="33"/>
      <c r="C610" s="223" t="s">
        <v>1321</v>
      </c>
      <c r="D610" s="32"/>
      <c r="E610" s="32"/>
      <c r="F610" s="32"/>
      <c r="G610" s="32"/>
      <c r="H610" s="33"/>
    </row>
    <row r="611" spans="1:8" s="2" customFormat="1" ht="16.95" customHeight="1">
      <c r="A611" s="32"/>
      <c r="B611" s="33"/>
      <c r="C611" s="221" t="s">
        <v>1170</v>
      </c>
      <c r="D611" s="221" t="s">
        <v>1171</v>
      </c>
      <c r="E611" s="17" t="s">
        <v>223</v>
      </c>
      <c r="F611" s="222">
        <v>342.03</v>
      </c>
      <c r="G611" s="32"/>
      <c r="H611" s="33"/>
    </row>
    <row r="612" spans="1:8" s="2" customFormat="1" ht="16.95" customHeight="1">
      <c r="A612" s="32"/>
      <c r="B612" s="33"/>
      <c r="C612" s="217" t="s">
        <v>1186</v>
      </c>
      <c r="D612" s="218" t="s">
        <v>1186</v>
      </c>
      <c r="E612" s="219" t="s">
        <v>1</v>
      </c>
      <c r="F612" s="220">
        <v>0.13700000000000001</v>
      </c>
      <c r="G612" s="32"/>
      <c r="H612" s="33"/>
    </row>
    <row r="613" spans="1:8" s="2" customFormat="1" ht="16.95" customHeight="1">
      <c r="A613" s="32"/>
      <c r="B613" s="33"/>
      <c r="C613" s="221" t="s">
        <v>1186</v>
      </c>
      <c r="D613" s="221" t="s">
        <v>1187</v>
      </c>
      <c r="E613" s="17" t="s">
        <v>1</v>
      </c>
      <c r="F613" s="222">
        <v>0.13700000000000001</v>
      </c>
      <c r="G613" s="32"/>
      <c r="H613" s="33"/>
    </row>
    <row r="614" spans="1:8" s="2" customFormat="1" ht="16.95" customHeight="1">
      <c r="A614" s="32"/>
      <c r="B614" s="33"/>
      <c r="C614" s="217" t="s">
        <v>500</v>
      </c>
      <c r="D614" s="218" t="s">
        <v>500</v>
      </c>
      <c r="E614" s="219" t="s">
        <v>1</v>
      </c>
      <c r="F614" s="220">
        <v>45</v>
      </c>
      <c r="G614" s="32"/>
      <c r="H614" s="33"/>
    </row>
    <row r="615" spans="1:8" s="2" customFormat="1" ht="16.95" customHeight="1">
      <c r="A615" s="32"/>
      <c r="B615" s="33"/>
      <c r="C615" s="221" t="s">
        <v>500</v>
      </c>
      <c r="D615" s="221" t="s">
        <v>1193</v>
      </c>
      <c r="E615" s="17" t="s">
        <v>1</v>
      </c>
      <c r="F615" s="222">
        <v>45</v>
      </c>
      <c r="G615" s="32"/>
      <c r="H615" s="33"/>
    </row>
    <row r="616" spans="1:8" s="2" customFormat="1" ht="16.95" customHeight="1">
      <c r="A616" s="32"/>
      <c r="B616" s="33"/>
      <c r="C616" s="223" t="s">
        <v>1321</v>
      </c>
      <c r="D616" s="32"/>
      <c r="E616" s="32"/>
      <c r="F616" s="32"/>
      <c r="G616" s="32"/>
      <c r="H616" s="33"/>
    </row>
    <row r="617" spans="1:8" s="2" customFormat="1" ht="16.95" customHeight="1">
      <c r="A617" s="32"/>
      <c r="B617" s="33"/>
      <c r="C617" s="221" t="s">
        <v>1189</v>
      </c>
      <c r="D617" s="221" t="s">
        <v>1190</v>
      </c>
      <c r="E617" s="17" t="s">
        <v>223</v>
      </c>
      <c r="F617" s="222">
        <v>552.80999999999995</v>
      </c>
      <c r="G617" s="32"/>
      <c r="H617" s="33"/>
    </row>
    <row r="618" spans="1:8" s="2" customFormat="1" ht="16.95" customHeight="1">
      <c r="A618" s="32"/>
      <c r="B618" s="33"/>
      <c r="C618" s="217" t="s">
        <v>1206</v>
      </c>
      <c r="D618" s="218" t="s">
        <v>1206</v>
      </c>
      <c r="E618" s="219" t="s">
        <v>1</v>
      </c>
      <c r="F618" s="220">
        <v>0.221</v>
      </c>
      <c r="G618" s="32"/>
      <c r="H618" s="33"/>
    </row>
    <row r="619" spans="1:8" s="2" customFormat="1" ht="16.95" customHeight="1">
      <c r="A619" s="32"/>
      <c r="B619" s="33"/>
      <c r="C619" s="221" t="s">
        <v>1206</v>
      </c>
      <c r="D619" s="221" t="s">
        <v>1207</v>
      </c>
      <c r="E619" s="17" t="s">
        <v>1</v>
      </c>
      <c r="F619" s="222">
        <v>0.221</v>
      </c>
      <c r="G619" s="32"/>
      <c r="H619" s="33"/>
    </row>
    <row r="620" spans="1:8" s="2" customFormat="1" ht="16.95" customHeight="1">
      <c r="A620" s="32"/>
      <c r="B620" s="33"/>
      <c r="C620" s="217" t="s">
        <v>1213</v>
      </c>
      <c r="D620" s="218" t="s">
        <v>1213</v>
      </c>
      <c r="E620" s="219" t="s">
        <v>1</v>
      </c>
      <c r="F620" s="220">
        <v>684.06</v>
      </c>
      <c r="G620" s="32"/>
      <c r="H620" s="33"/>
    </row>
    <row r="621" spans="1:8" s="2" customFormat="1" ht="16.95" customHeight="1">
      <c r="A621" s="32"/>
      <c r="B621" s="33"/>
      <c r="C621" s="221" t="s">
        <v>1213</v>
      </c>
      <c r="D621" s="221" t="s">
        <v>1214</v>
      </c>
      <c r="E621" s="17" t="s">
        <v>1</v>
      </c>
      <c r="F621" s="222">
        <v>684.06</v>
      </c>
      <c r="G621" s="32"/>
      <c r="H621" s="33"/>
    </row>
    <row r="622" spans="1:8" s="2" customFormat="1" ht="16.95" customHeight="1">
      <c r="A622" s="32"/>
      <c r="B622" s="33"/>
      <c r="C622" s="217" t="s">
        <v>502</v>
      </c>
      <c r="D622" s="218" t="s">
        <v>502</v>
      </c>
      <c r="E622" s="219" t="s">
        <v>1</v>
      </c>
      <c r="F622" s="220">
        <v>18.2</v>
      </c>
      <c r="G622" s="32"/>
      <c r="H622" s="33"/>
    </row>
    <row r="623" spans="1:8" s="2" customFormat="1" ht="16.95" customHeight="1">
      <c r="A623" s="32"/>
      <c r="B623" s="33"/>
      <c r="C623" s="221" t="s">
        <v>502</v>
      </c>
      <c r="D623" s="221" t="s">
        <v>1089</v>
      </c>
      <c r="E623" s="17" t="s">
        <v>1</v>
      </c>
      <c r="F623" s="222">
        <v>18.2</v>
      </c>
      <c r="G623" s="32"/>
      <c r="H623" s="33"/>
    </row>
    <row r="624" spans="1:8" s="2" customFormat="1" ht="16.95" customHeight="1">
      <c r="A624" s="32"/>
      <c r="B624" s="33"/>
      <c r="C624" s="223" t="s">
        <v>1321</v>
      </c>
      <c r="D624" s="32"/>
      <c r="E624" s="32"/>
      <c r="F624" s="32"/>
      <c r="G624" s="32"/>
      <c r="H624" s="33"/>
    </row>
    <row r="625" spans="1:8" s="2" customFormat="1" ht="16.95" customHeight="1">
      <c r="A625" s="32"/>
      <c r="B625" s="33"/>
      <c r="C625" s="221" t="s">
        <v>1239</v>
      </c>
      <c r="D625" s="221" t="s">
        <v>1240</v>
      </c>
      <c r="E625" s="17" t="s">
        <v>223</v>
      </c>
      <c r="F625" s="222">
        <v>58.07</v>
      </c>
      <c r="G625" s="32"/>
      <c r="H625" s="33"/>
    </row>
    <row r="626" spans="1:8" s="2" customFormat="1" ht="16.95" customHeight="1">
      <c r="A626" s="32"/>
      <c r="B626" s="33"/>
      <c r="C626" s="217" t="s">
        <v>1272</v>
      </c>
      <c r="D626" s="218" t="s">
        <v>1272</v>
      </c>
      <c r="E626" s="219" t="s">
        <v>1</v>
      </c>
      <c r="F626" s="220">
        <v>654.5</v>
      </c>
      <c r="G626" s="32"/>
      <c r="H626" s="33"/>
    </row>
    <row r="627" spans="1:8" s="2" customFormat="1" ht="16.95" customHeight="1">
      <c r="A627" s="32"/>
      <c r="B627" s="33"/>
      <c r="C627" s="221" t="s">
        <v>1272</v>
      </c>
      <c r="D627" s="221" t="s">
        <v>1273</v>
      </c>
      <c r="E627" s="17" t="s">
        <v>1</v>
      </c>
      <c r="F627" s="222">
        <v>654.5</v>
      </c>
      <c r="G627" s="32"/>
      <c r="H627" s="33"/>
    </row>
    <row r="628" spans="1:8" s="2" customFormat="1" ht="16.95" customHeight="1">
      <c r="A628" s="32"/>
      <c r="B628" s="33"/>
      <c r="C628" s="217" t="s">
        <v>504</v>
      </c>
      <c r="D628" s="218" t="s">
        <v>504</v>
      </c>
      <c r="E628" s="219" t="s">
        <v>1</v>
      </c>
      <c r="F628" s="220">
        <v>198</v>
      </c>
      <c r="G628" s="32"/>
      <c r="H628" s="33"/>
    </row>
    <row r="629" spans="1:8" s="2" customFormat="1" ht="16.95" customHeight="1">
      <c r="A629" s="32"/>
      <c r="B629" s="33"/>
      <c r="C629" s="221" t="s">
        <v>504</v>
      </c>
      <c r="D629" s="221" t="s">
        <v>1285</v>
      </c>
      <c r="E629" s="17" t="s">
        <v>1</v>
      </c>
      <c r="F629" s="222">
        <v>198</v>
      </c>
      <c r="G629" s="32"/>
      <c r="H629" s="33"/>
    </row>
    <row r="630" spans="1:8" s="2" customFormat="1" ht="16.95" customHeight="1">
      <c r="A630" s="32"/>
      <c r="B630" s="33"/>
      <c r="C630" s="223" t="s">
        <v>1321</v>
      </c>
      <c r="D630" s="32"/>
      <c r="E630" s="32"/>
      <c r="F630" s="32"/>
      <c r="G630" s="32"/>
      <c r="H630" s="33"/>
    </row>
    <row r="631" spans="1:8" s="2" customFormat="1" ht="20.399999999999999">
      <c r="A631" s="32"/>
      <c r="B631" s="33"/>
      <c r="C631" s="221" t="s">
        <v>1279</v>
      </c>
      <c r="D631" s="221" t="s">
        <v>1280</v>
      </c>
      <c r="E631" s="17" t="s">
        <v>223</v>
      </c>
      <c r="F631" s="222">
        <v>358.31</v>
      </c>
      <c r="G631" s="32"/>
      <c r="H631" s="33"/>
    </row>
    <row r="632" spans="1:8" s="2" customFormat="1" ht="16.95" customHeight="1">
      <c r="A632" s="32"/>
      <c r="B632" s="33"/>
      <c r="C632" s="217" t="s">
        <v>506</v>
      </c>
      <c r="D632" s="218" t="s">
        <v>506</v>
      </c>
      <c r="E632" s="219" t="s">
        <v>1</v>
      </c>
      <c r="F632" s="220">
        <v>37</v>
      </c>
      <c r="G632" s="32"/>
      <c r="H632" s="33"/>
    </row>
    <row r="633" spans="1:8" s="2" customFormat="1" ht="16.95" customHeight="1">
      <c r="A633" s="32"/>
      <c r="B633" s="33"/>
      <c r="C633" s="221" t="s">
        <v>506</v>
      </c>
      <c r="D633" s="221" t="s">
        <v>1305</v>
      </c>
      <c r="E633" s="17" t="s">
        <v>1</v>
      </c>
      <c r="F633" s="222">
        <v>37</v>
      </c>
      <c r="G633" s="32"/>
      <c r="H633" s="33"/>
    </row>
    <row r="634" spans="1:8" s="2" customFormat="1" ht="16.95" customHeight="1">
      <c r="A634" s="32"/>
      <c r="B634" s="33"/>
      <c r="C634" s="223" t="s">
        <v>1321</v>
      </c>
      <c r="D634" s="32"/>
      <c r="E634" s="32"/>
      <c r="F634" s="32"/>
      <c r="G634" s="32"/>
      <c r="H634" s="33"/>
    </row>
    <row r="635" spans="1:8" s="2" customFormat="1" ht="16.95" customHeight="1">
      <c r="A635" s="32"/>
      <c r="B635" s="33"/>
      <c r="C635" s="221" t="s">
        <v>1298</v>
      </c>
      <c r="D635" s="221" t="s">
        <v>1299</v>
      </c>
      <c r="E635" s="17" t="s">
        <v>223</v>
      </c>
      <c r="F635" s="222">
        <v>364.25</v>
      </c>
      <c r="G635" s="32"/>
      <c r="H635" s="33"/>
    </row>
    <row r="636" spans="1:8" s="2" customFormat="1" ht="16.95" customHeight="1">
      <c r="A636" s="32"/>
      <c r="B636" s="33"/>
      <c r="C636" s="217" t="s">
        <v>507</v>
      </c>
      <c r="D636" s="218" t="s">
        <v>507</v>
      </c>
      <c r="E636" s="219" t="s">
        <v>1</v>
      </c>
      <c r="F636" s="220">
        <v>10.8</v>
      </c>
      <c r="G636" s="32"/>
      <c r="H636" s="33"/>
    </row>
    <row r="637" spans="1:8" s="2" customFormat="1" ht="16.95" customHeight="1">
      <c r="A637" s="32"/>
      <c r="B637" s="33"/>
      <c r="C637" s="221" t="s">
        <v>507</v>
      </c>
      <c r="D637" s="221" t="s">
        <v>682</v>
      </c>
      <c r="E637" s="17" t="s">
        <v>1</v>
      </c>
      <c r="F637" s="222">
        <v>10.8</v>
      </c>
      <c r="G637" s="32"/>
      <c r="H637" s="33"/>
    </row>
    <row r="638" spans="1:8" s="2" customFormat="1" ht="16.95" customHeight="1">
      <c r="A638" s="32"/>
      <c r="B638" s="33"/>
      <c r="C638" s="223" t="s">
        <v>1321</v>
      </c>
      <c r="D638" s="32"/>
      <c r="E638" s="32"/>
      <c r="F638" s="32"/>
      <c r="G638" s="32"/>
      <c r="H638" s="33"/>
    </row>
    <row r="639" spans="1:8" s="2" customFormat="1" ht="16.95" customHeight="1">
      <c r="A639" s="32"/>
      <c r="B639" s="33"/>
      <c r="C639" s="221" t="s">
        <v>676</v>
      </c>
      <c r="D639" s="221" t="s">
        <v>677</v>
      </c>
      <c r="E639" s="17" t="s">
        <v>223</v>
      </c>
      <c r="F639" s="222">
        <v>205.316</v>
      </c>
      <c r="G639" s="32"/>
      <c r="H639" s="33"/>
    </row>
    <row r="640" spans="1:8" s="2" customFormat="1" ht="16.95" customHeight="1">
      <c r="A640" s="32"/>
      <c r="B640" s="33"/>
      <c r="C640" s="217" t="s">
        <v>715</v>
      </c>
      <c r="D640" s="218" t="s">
        <v>715</v>
      </c>
      <c r="E640" s="219" t="s">
        <v>1</v>
      </c>
      <c r="F640" s="220">
        <v>158.4</v>
      </c>
      <c r="G640" s="32"/>
      <c r="H640" s="33"/>
    </row>
    <row r="641" spans="1:8" s="2" customFormat="1" ht="16.95" customHeight="1">
      <c r="A641" s="32"/>
      <c r="B641" s="33"/>
      <c r="C641" s="221" t="s">
        <v>715</v>
      </c>
      <c r="D641" s="221" t="s">
        <v>716</v>
      </c>
      <c r="E641" s="17" t="s">
        <v>1</v>
      </c>
      <c r="F641" s="222">
        <v>158.4</v>
      </c>
      <c r="G641" s="32"/>
      <c r="H641" s="33"/>
    </row>
    <row r="642" spans="1:8" s="2" customFormat="1" ht="16.95" customHeight="1">
      <c r="A642" s="32"/>
      <c r="B642" s="33"/>
      <c r="C642" s="217" t="s">
        <v>509</v>
      </c>
      <c r="D642" s="218" t="s">
        <v>509</v>
      </c>
      <c r="E642" s="219" t="s">
        <v>1</v>
      </c>
      <c r="F642" s="220">
        <v>0.06</v>
      </c>
      <c r="G642" s="32"/>
      <c r="H642" s="33"/>
    </row>
    <row r="643" spans="1:8" s="2" customFormat="1" ht="16.95" customHeight="1">
      <c r="A643" s="32"/>
      <c r="B643" s="33"/>
      <c r="C643" s="221" t="s">
        <v>509</v>
      </c>
      <c r="D643" s="221" t="s">
        <v>727</v>
      </c>
      <c r="E643" s="17" t="s">
        <v>1</v>
      </c>
      <c r="F643" s="222">
        <v>0.06</v>
      </c>
      <c r="G643" s="32"/>
      <c r="H643" s="33"/>
    </row>
    <row r="644" spans="1:8" s="2" customFormat="1" ht="16.95" customHeight="1">
      <c r="A644" s="32"/>
      <c r="B644" s="33"/>
      <c r="C644" s="223" t="s">
        <v>1321</v>
      </c>
      <c r="D644" s="32"/>
      <c r="E644" s="32"/>
      <c r="F644" s="32"/>
      <c r="G644" s="32"/>
      <c r="H644" s="33"/>
    </row>
    <row r="645" spans="1:8" s="2" customFormat="1" ht="16.95" customHeight="1">
      <c r="A645" s="32"/>
      <c r="B645" s="33"/>
      <c r="C645" s="221" t="s">
        <v>720</v>
      </c>
      <c r="D645" s="221" t="s">
        <v>721</v>
      </c>
      <c r="E645" s="17" t="s">
        <v>440</v>
      </c>
      <c r="F645" s="222">
        <v>0.57899999999999996</v>
      </c>
      <c r="G645" s="32"/>
      <c r="H645" s="33"/>
    </row>
    <row r="646" spans="1:8" s="2" customFormat="1" ht="16.95" customHeight="1">
      <c r="A646" s="32"/>
      <c r="B646" s="33"/>
      <c r="C646" s="217" t="s">
        <v>511</v>
      </c>
      <c r="D646" s="218" t="s">
        <v>511</v>
      </c>
      <c r="E646" s="219" t="s">
        <v>1</v>
      </c>
      <c r="F646" s="220">
        <v>7.9000000000000001E-2</v>
      </c>
      <c r="G646" s="32"/>
      <c r="H646" s="33"/>
    </row>
    <row r="647" spans="1:8" s="2" customFormat="1" ht="16.95" customHeight="1">
      <c r="A647" s="32"/>
      <c r="B647" s="33"/>
      <c r="C647" s="221" t="s">
        <v>511</v>
      </c>
      <c r="D647" s="221" t="s">
        <v>746</v>
      </c>
      <c r="E647" s="17" t="s">
        <v>1</v>
      </c>
      <c r="F647" s="222">
        <v>7.9000000000000001E-2</v>
      </c>
      <c r="G647" s="32"/>
      <c r="H647" s="33"/>
    </row>
    <row r="648" spans="1:8" s="2" customFormat="1" ht="16.95" customHeight="1">
      <c r="A648" s="32"/>
      <c r="B648" s="33"/>
      <c r="C648" s="223" t="s">
        <v>1321</v>
      </c>
      <c r="D648" s="32"/>
      <c r="E648" s="32"/>
      <c r="F648" s="32"/>
      <c r="G648" s="32"/>
      <c r="H648" s="33"/>
    </row>
    <row r="649" spans="1:8" s="2" customFormat="1" ht="16.95" customHeight="1">
      <c r="A649" s="32"/>
      <c r="B649" s="33"/>
      <c r="C649" s="221" t="s">
        <v>740</v>
      </c>
      <c r="D649" s="221" t="s">
        <v>721</v>
      </c>
      <c r="E649" s="17" t="s">
        <v>440</v>
      </c>
      <c r="F649" s="222">
        <v>0.59799999999999998</v>
      </c>
      <c r="G649" s="32"/>
      <c r="H649" s="33"/>
    </row>
    <row r="650" spans="1:8" s="2" customFormat="1" ht="16.95" customHeight="1">
      <c r="A650" s="32"/>
      <c r="B650" s="33"/>
      <c r="C650" s="217" t="s">
        <v>826</v>
      </c>
      <c r="D650" s="218" t="s">
        <v>826</v>
      </c>
      <c r="E650" s="219" t="s">
        <v>1</v>
      </c>
      <c r="F650" s="220">
        <v>18.356999999999999</v>
      </c>
      <c r="G650" s="32"/>
      <c r="H650" s="33"/>
    </row>
    <row r="651" spans="1:8" s="2" customFormat="1" ht="16.95" customHeight="1">
      <c r="A651" s="32"/>
      <c r="B651" s="33"/>
      <c r="C651" s="221" t="s">
        <v>826</v>
      </c>
      <c r="D651" s="221" t="s">
        <v>827</v>
      </c>
      <c r="E651" s="17" t="s">
        <v>1</v>
      </c>
      <c r="F651" s="222">
        <v>18.356999999999999</v>
      </c>
      <c r="G651" s="32"/>
      <c r="H651" s="33"/>
    </row>
    <row r="652" spans="1:8" s="2" customFormat="1" ht="16.95" customHeight="1">
      <c r="A652" s="32"/>
      <c r="B652" s="33"/>
      <c r="C652" s="217" t="s">
        <v>839</v>
      </c>
      <c r="D652" s="218" t="s">
        <v>839</v>
      </c>
      <c r="E652" s="219" t="s">
        <v>1</v>
      </c>
      <c r="F652" s="220">
        <v>131.828</v>
      </c>
      <c r="G652" s="32"/>
      <c r="H652" s="33"/>
    </row>
    <row r="653" spans="1:8" s="2" customFormat="1" ht="16.95" customHeight="1">
      <c r="A653" s="32"/>
      <c r="B653" s="33"/>
      <c r="C653" s="221" t="s">
        <v>839</v>
      </c>
      <c r="D653" s="221" t="s">
        <v>840</v>
      </c>
      <c r="E653" s="17" t="s">
        <v>1</v>
      </c>
      <c r="F653" s="222">
        <v>131.828</v>
      </c>
      <c r="G653" s="32"/>
      <c r="H653" s="33"/>
    </row>
    <row r="654" spans="1:8" s="2" customFormat="1" ht="16.95" customHeight="1">
      <c r="A654" s="32"/>
      <c r="B654" s="33"/>
      <c r="C654" s="217" t="s">
        <v>865</v>
      </c>
      <c r="D654" s="218" t="s">
        <v>865</v>
      </c>
      <c r="E654" s="219" t="s">
        <v>1</v>
      </c>
      <c r="F654" s="220">
        <v>79</v>
      </c>
      <c r="G654" s="32"/>
      <c r="H654" s="33"/>
    </row>
    <row r="655" spans="1:8" s="2" customFormat="1" ht="16.95" customHeight="1">
      <c r="A655" s="32"/>
      <c r="B655" s="33"/>
      <c r="C655" s="221" t="s">
        <v>865</v>
      </c>
      <c r="D655" s="221" t="s">
        <v>866</v>
      </c>
      <c r="E655" s="17" t="s">
        <v>1</v>
      </c>
      <c r="F655" s="222">
        <v>79</v>
      </c>
      <c r="G655" s="32"/>
      <c r="H655" s="33"/>
    </row>
    <row r="656" spans="1:8" s="2" customFormat="1" ht="16.95" customHeight="1">
      <c r="A656" s="32"/>
      <c r="B656" s="33"/>
      <c r="C656" s="217" t="s">
        <v>874</v>
      </c>
      <c r="D656" s="218" t="s">
        <v>874</v>
      </c>
      <c r="E656" s="219" t="s">
        <v>1</v>
      </c>
      <c r="F656" s="220">
        <v>371.8</v>
      </c>
      <c r="G656" s="32"/>
      <c r="H656" s="33"/>
    </row>
    <row r="657" spans="1:8" s="2" customFormat="1" ht="16.95" customHeight="1">
      <c r="A657" s="32"/>
      <c r="B657" s="33"/>
      <c r="C657" s="221" t="s">
        <v>874</v>
      </c>
      <c r="D657" s="221" t="s">
        <v>875</v>
      </c>
      <c r="E657" s="17" t="s">
        <v>1</v>
      </c>
      <c r="F657" s="222">
        <v>371.8</v>
      </c>
      <c r="G657" s="32"/>
      <c r="H657" s="33"/>
    </row>
    <row r="658" spans="1:8" s="2" customFormat="1" ht="16.95" customHeight="1">
      <c r="A658" s="32"/>
      <c r="B658" s="33"/>
      <c r="C658" s="217" t="s">
        <v>955</v>
      </c>
      <c r="D658" s="218" t="s">
        <v>955</v>
      </c>
      <c r="E658" s="219" t="s">
        <v>1</v>
      </c>
      <c r="F658" s="220">
        <v>4.8</v>
      </c>
      <c r="G658" s="32"/>
      <c r="H658" s="33"/>
    </row>
    <row r="659" spans="1:8" s="2" customFormat="1" ht="16.95" customHeight="1">
      <c r="A659" s="32"/>
      <c r="B659" s="33"/>
      <c r="C659" s="221" t="s">
        <v>955</v>
      </c>
      <c r="D659" s="221" t="s">
        <v>956</v>
      </c>
      <c r="E659" s="17" t="s">
        <v>1</v>
      </c>
      <c r="F659" s="222">
        <v>4.8</v>
      </c>
      <c r="G659" s="32"/>
      <c r="H659" s="33"/>
    </row>
    <row r="660" spans="1:8" s="2" customFormat="1" ht="16.95" customHeight="1">
      <c r="A660" s="32"/>
      <c r="B660" s="33"/>
      <c r="C660" s="217" t="s">
        <v>513</v>
      </c>
      <c r="D660" s="218" t="s">
        <v>513</v>
      </c>
      <c r="E660" s="219" t="s">
        <v>1</v>
      </c>
      <c r="F660" s="220">
        <v>21</v>
      </c>
      <c r="G660" s="32"/>
      <c r="H660" s="33"/>
    </row>
    <row r="661" spans="1:8" s="2" customFormat="1" ht="16.95" customHeight="1">
      <c r="A661" s="32"/>
      <c r="B661" s="33"/>
      <c r="C661" s="221" t="s">
        <v>513</v>
      </c>
      <c r="D661" s="221" t="s">
        <v>967</v>
      </c>
      <c r="E661" s="17" t="s">
        <v>1</v>
      </c>
      <c r="F661" s="222">
        <v>21</v>
      </c>
      <c r="G661" s="32"/>
      <c r="H661" s="33"/>
    </row>
    <row r="662" spans="1:8" s="2" customFormat="1" ht="16.95" customHeight="1">
      <c r="A662" s="32"/>
      <c r="B662" s="33"/>
      <c r="C662" s="223" t="s">
        <v>1321</v>
      </c>
      <c r="D662" s="32"/>
      <c r="E662" s="32"/>
      <c r="F662" s="32"/>
      <c r="G662" s="32"/>
      <c r="H662" s="33"/>
    </row>
    <row r="663" spans="1:8" s="2" customFormat="1" ht="20.399999999999999">
      <c r="A663" s="32"/>
      <c r="B663" s="33"/>
      <c r="C663" s="221" t="s">
        <v>291</v>
      </c>
      <c r="D663" s="221" t="s">
        <v>292</v>
      </c>
      <c r="E663" s="17" t="s">
        <v>223</v>
      </c>
      <c r="F663" s="222">
        <v>30.6</v>
      </c>
      <c r="G663" s="32"/>
      <c r="H663" s="33"/>
    </row>
    <row r="664" spans="1:8" s="2" customFormat="1" ht="16.95" customHeight="1">
      <c r="A664" s="32"/>
      <c r="B664" s="33"/>
      <c r="C664" s="217" t="s">
        <v>514</v>
      </c>
      <c r="D664" s="218" t="s">
        <v>514</v>
      </c>
      <c r="E664" s="219" t="s">
        <v>1</v>
      </c>
      <c r="F664" s="220">
        <v>4.2</v>
      </c>
      <c r="G664" s="32"/>
      <c r="H664" s="33"/>
    </row>
    <row r="665" spans="1:8" s="2" customFormat="1" ht="16.95" customHeight="1">
      <c r="A665" s="32"/>
      <c r="B665" s="33"/>
      <c r="C665" s="221" t="s">
        <v>514</v>
      </c>
      <c r="D665" s="221" t="s">
        <v>977</v>
      </c>
      <c r="E665" s="17" t="s">
        <v>1</v>
      </c>
      <c r="F665" s="222">
        <v>4.2</v>
      </c>
      <c r="G665" s="32"/>
      <c r="H665" s="33"/>
    </row>
    <row r="666" spans="1:8" s="2" customFormat="1" ht="16.95" customHeight="1">
      <c r="A666" s="32"/>
      <c r="B666" s="33"/>
      <c r="C666" s="223" t="s">
        <v>1321</v>
      </c>
      <c r="D666" s="32"/>
      <c r="E666" s="32"/>
      <c r="F666" s="32"/>
      <c r="G666" s="32"/>
      <c r="H666" s="33"/>
    </row>
    <row r="667" spans="1:8" s="2" customFormat="1" ht="16.95" customHeight="1">
      <c r="A667" s="32"/>
      <c r="B667" s="33"/>
      <c r="C667" s="221" t="s">
        <v>971</v>
      </c>
      <c r="D667" s="221" t="s">
        <v>972</v>
      </c>
      <c r="E667" s="17" t="s">
        <v>235</v>
      </c>
      <c r="F667" s="222">
        <v>44.2</v>
      </c>
      <c r="G667" s="32"/>
      <c r="H667" s="33"/>
    </row>
    <row r="668" spans="1:8" s="2" customFormat="1" ht="16.95" customHeight="1">
      <c r="A668" s="32"/>
      <c r="B668" s="33"/>
      <c r="C668" s="217" t="s">
        <v>515</v>
      </c>
      <c r="D668" s="218" t="s">
        <v>515</v>
      </c>
      <c r="E668" s="219" t="s">
        <v>1</v>
      </c>
      <c r="F668" s="220">
        <v>87</v>
      </c>
      <c r="G668" s="32"/>
      <c r="H668" s="33"/>
    </row>
    <row r="669" spans="1:8" s="2" customFormat="1" ht="16.95" customHeight="1">
      <c r="A669" s="32"/>
      <c r="B669" s="33"/>
      <c r="C669" s="221" t="s">
        <v>515</v>
      </c>
      <c r="D669" s="221" t="s">
        <v>992</v>
      </c>
      <c r="E669" s="17" t="s">
        <v>1</v>
      </c>
      <c r="F669" s="222">
        <v>87</v>
      </c>
      <c r="G669" s="32"/>
      <c r="H669" s="33"/>
    </row>
    <row r="670" spans="1:8" s="2" customFormat="1" ht="16.95" customHeight="1">
      <c r="A670" s="32"/>
      <c r="B670" s="33"/>
      <c r="C670" s="223" t="s">
        <v>1321</v>
      </c>
      <c r="D670" s="32"/>
      <c r="E670" s="32"/>
      <c r="F670" s="32"/>
      <c r="G670" s="32"/>
      <c r="H670" s="33"/>
    </row>
    <row r="671" spans="1:8" s="2" customFormat="1" ht="16.95" customHeight="1">
      <c r="A671" s="32"/>
      <c r="B671" s="33"/>
      <c r="C671" s="221" t="s">
        <v>986</v>
      </c>
      <c r="D671" s="221" t="s">
        <v>987</v>
      </c>
      <c r="E671" s="17" t="s">
        <v>223</v>
      </c>
      <c r="F671" s="222">
        <v>350.65</v>
      </c>
      <c r="G671" s="32"/>
      <c r="H671" s="33"/>
    </row>
    <row r="672" spans="1:8" s="2" customFormat="1" ht="16.95" customHeight="1">
      <c r="A672" s="32"/>
      <c r="B672" s="33"/>
      <c r="C672" s="217" t="s">
        <v>1023</v>
      </c>
      <c r="D672" s="218" t="s">
        <v>1023</v>
      </c>
      <c r="E672" s="219" t="s">
        <v>1</v>
      </c>
      <c r="F672" s="220">
        <v>7.8</v>
      </c>
      <c r="G672" s="32"/>
      <c r="H672" s="33"/>
    </row>
    <row r="673" spans="1:8" s="2" customFormat="1" ht="16.95" customHeight="1">
      <c r="A673" s="32"/>
      <c r="B673" s="33"/>
      <c r="C673" s="221" t="s">
        <v>1023</v>
      </c>
      <c r="D673" s="221" t="s">
        <v>1024</v>
      </c>
      <c r="E673" s="17" t="s">
        <v>1</v>
      </c>
      <c r="F673" s="222">
        <v>7.8</v>
      </c>
      <c r="G673" s="32"/>
      <c r="H673" s="33"/>
    </row>
    <row r="674" spans="1:8" s="2" customFormat="1" ht="16.95" customHeight="1">
      <c r="A674" s="32"/>
      <c r="B674" s="33"/>
      <c r="C674" s="217" t="s">
        <v>517</v>
      </c>
      <c r="D674" s="218" t="s">
        <v>517</v>
      </c>
      <c r="E674" s="219" t="s">
        <v>1</v>
      </c>
      <c r="F674" s="220">
        <v>5.13</v>
      </c>
      <c r="G674" s="32"/>
      <c r="H674" s="33"/>
    </row>
    <row r="675" spans="1:8" s="2" customFormat="1" ht="16.95" customHeight="1">
      <c r="A675" s="32"/>
      <c r="B675" s="33"/>
      <c r="C675" s="221" t="s">
        <v>517</v>
      </c>
      <c r="D675" s="221" t="s">
        <v>1077</v>
      </c>
      <c r="E675" s="17" t="s">
        <v>1</v>
      </c>
      <c r="F675" s="222">
        <v>5.13</v>
      </c>
      <c r="G675" s="32"/>
      <c r="H675" s="33"/>
    </row>
    <row r="676" spans="1:8" s="2" customFormat="1" ht="16.95" customHeight="1">
      <c r="A676" s="32"/>
      <c r="B676" s="33"/>
      <c r="C676" s="223" t="s">
        <v>1321</v>
      </c>
      <c r="D676" s="32"/>
      <c r="E676" s="32"/>
      <c r="F676" s="32"/>
      <c r="G676" s="32"/>
      <c r="H676" s="33"/>
    </row>
    <row r="677" spans="1:8" s="2" customFormat="1" ht="16.95" customHeight="1">
      <c r="A677" s="32"/>
      <c r="B677" s="33"/>
      <c r="C677" s="221" t="s">
        <v>1071</v>
      </c>
      <c r="D677" s="221" t="s">
        <v>1072</v>
      </c>
      <c r="E677" s="17" t="s">
        <v>223</v>
      </c>
      <c r="F677" s="222">
        <v>58.45</v>
      </c>
      <c r="G677" s="32"/>
      <c r="H677" s="33"/>
    </row>
    <row r="678" spans="1:8" s="2" customFormat="1" ht="16.95" customHeight="1">
      <c r="A678" s="32"/>
      <c r="B678" s="33"/>
      <c r="C678" s="217" t="s">
        <v>519</v>
      </c>
      <c r="D678" s="218" t="s">
        <v>519</v>
      </c>
      <c r="E678" s="219" t="s">
        <v>1</v>
      </c>
      <c r="F678" s="220">
        <v>27</v>
      </c>
      <c r="G678" s="32"/>
      <c r="H678" s="33"/>
    </row>
    <row r="679" spans="1:8" s="2" customFormat="1" ht="16.95" customHeight="1">
      <c r="A679" s="32"/>
      <c r="B679" s="33"/>
      <c r="C679" s="221" t="s">
        <v>519</v>
      </c>
      <c r="D679" s="221" t="s">
        <v>1088</v>
      </c>
      <c r="E679" s="17" t="s">
        <v>1</v>
      </c>
      <c r="F679" s="222">
        <v>27</v>
      </c>
      <c r="G679" s="32"/>
      <c r="H679" s="33"/>
    </row>
    <row r="680" spans="1:8" s="2" customFormat="1" ht="16.95" customHeight="1">
      <c r="A680" s="32"/>
      <c r="B680" s="33"/>
      <c r="C680" s="223" t="s">
        <v>1321</v>
      </c>
      <c r="D680" s="32"/>
      <c r="E680" s="32"/>
      <c r="F680" s="32"/>
      <c r="G680" s="32"/>
      <c r="H680" s="33"/>
    </row>
    <row r="681" spans="1:8" s="2" customFormat="1" ht="16.95" customHeight="1">
      <c r="A681" s="32"/>
      <c r="B681" s="33"/>
      <c r="C681" s="221" t="s">
        <v>1082</v>
      </c>
      <c r="D681" s="221" t="s">
        <v>1083</v>
      </c>
      <c r="E681" s="17" t="s">
        <v>272</v>
      </c>
      <c r="F681" s="222">
        <v>109.27</v>
      </c>
      <c r="G681" s="32"/>
      <c r="H681" s="33"/>
    </row>
    <row r="682" spans="1:8" s="2" customFormat="1" ht="16.95" customHeight="1">
      <c r="A682" s="32"/>
      <c r="B682" s="33"/>
      <c r="C682" s="217" t="s">
        <v>520</v>
      </c>
      <c r="D682" s="218" t="s">
        <v>520</v>
      </c>
      <c r="E682" s="219" t="s">
        <v>1</v>
      </c>
      <c r="F682" s="220">
        <v>5.5</v>
      </c>
      <c r="G682" s="32"/>
      <c r="H682" s="33"/>
    </row>
    <row r="683" spans="1:8" s="2" customFormat="1" ht="16.95" customHeight="1">
      <c r="A683" s="32"/>
      <c r="B683" s="33"/>
      <c r="C683" s="221" t="s">
        <v>520</v>
      </c>
      <c r="D683" s="221" t="s">
        <v>1157</v>
      </c>
      <c r="E683" s="17" t="s">
        <v>1</v>
      </c>
      <c r="F683" s="222">
        <v>5.5</v>
      </c>
      <c r="G683" s="32"/>
      <c r="H683" s="33"/>
    </row>
    <row r="684" spans="1:8" s="2" customFormat="1" ht="16.95" customHeight="1">
      <c r="A684" s="32"/>
      <c r="B684" s="33"/>
      <c r="C684" s="223" t="s">
        <v>1321</v>
      </c>
      <c r="D684" s="32"/>
      <c r="E684" s="32"/>
      <c r="F684" s="32"/>
      <c r="G684" s="32"/>
      <c r="H684" s="33"/>
    </row>
    <row r="685" spans="1:8" s="2" customFormat="1" ht="20.399999999999999">
      <c r="A685" s="32"/>
      <c r="B685" s="33"/>
      <c r="C685" s="221" t="s">
        <v>1149</v>
      </c>
      <c r="D685" s="221" t="s">
        <v>1150</v>
      </c>
      <c r="E685" s="17" t="s">
        <v>218</v>
      </c>
      <c r="F685" s="222">
        <v>122.226</v>
      </c>
      <c r="G685" s="32"/>
      <c r="H685" s="33"/>
    </row>
    <row r="686" spans="1:8" s="2" customFormat="1" ht="16.95" customHeight="1">
      <c r="A686" s="32"/>
      <c r="B686" s="33"/>
      <c r="C686" s="217" t="s">
        <v>522</v>
      </c>
      <c r="D686" s="218" t="s">
        <v>522</v>
      </c>
      <c r="E686" s="219" t="s">
        <v>1</v>
      </c>
      <c r="F686" s="220">
        <v>175.56</v>
      </c>
      <c r="G686" s="32"/>
      <c r="H686" s="33"/>
    </row>
    <row r="687" spans="1:8" s="2" customFormat="1" ht="16.95" customHeight="1">
      <c r="A687" s="32"/>
      <c r="B687" s="33"/>
      <c r="C687" s="221" t="s">
        <v>522</v>
      </c>
      <c r="D687" s="221" t="s">
        <v>1176</v>
      </c>
      <c r="E687" s="17" t="s">
        <v>1</v>
      </c>
      <c r="F687" s="222">
        <v>175.56</v>
      </c>
      <c r="G687" s="32"/>
      <c r="H687" s="33"/>
    </row>
    <row r="688" spans="1:8" s="2" customFormat="1" ht="16.95" customHeight="1">
      <c r="A688" s="32"/>
      <c r="B688" s="33"/>
      <c r="C688" s="223" t="s">
        <v>1321</v>
      </c>
      <c r="D688" s="32"/>
      <c r="E688" s="32"/>
      <c r="F688" s="32"/>
      <c r="G688" s="32"/>
      <c r="H688" s="33"/>
    </row>
    <row r="689" spans="1:8" s="2" customFormat="1" ht="16.95" customHeight="1">
      <c r="A689" s="32"/>
      <c r="B689" s="33"/>
      <c r="C689" s="221" t="s">
        <v>1170</v>
      </c>
      <c r="D689" s="221" t="s">
        <v>1171</v>
      </c>
      <c r="E689" s="17" t="s">
        <v>223</v>
      </c>
      <c r="F689" s="222">
        <v>342.03</v>
      </c>
      <c r="G689" s="32"/>
      <c r="H689" s="33"/>
    </row>
    <row r="690" spans="1:8" s="2" customFormat="1" ht="16.95" customHeight="1">
      <c r="A690" s="32"/>
      <c r="B690" s="33"/>
      <c r="C690" s="217" t="s">
        <v>524</v>
      </c>
      <c r="D690" s="218" t="s">
        <v>524</v>
      </c>
      <c r="E690" s="219" t="s">
        <v>1</v>
      </c>
      <c r="F690" s="220">
        <v>132.5</v>
      </c>
      <c r="G690" s="32"/>
      <c r="H690" s="33"/>
    </row>
    <row r="691" spans="1:8" s="2" customFormat="1" ht="16.95" customHeight="1">
      <c r="A691" s="32"/>
      <c r="B691" s="33"/>
      <c r="C691" s="221" t="s">
        <v>524</v>
      </c>
      <c r="D691" s="221" t="s">
        <v>1194</v>
      </c>
      <c r="E691" s="17" t="s">
        <v>1</v>
      </c>
      <c r="F691" s="222">
        <v>132.5</v>
      </c>
      <c r="G691" s="32"/>
      <c r="H691" s="33"/>
    </row>
    <row r="692" spans="1:8" s="2" customFormat="1" ht="16.95" customHeight="1">
      <c r="A692" s="32"/>
      <c r="B692" s="33"/>
      <c r="C692" s="223" t="s">
        <v>1321</v>
      </c>
      <c r="D692" s="32"/>
      <c r="E692" s="32"/>
      <c r="F692" s="32"/>
      <c r="G692" s="32"/>
      <c r="H692" s="33"/>
    </row>
    <row r="693" spans="1:8" s="2" customFormat="1" ht="16.95" customHeight="1">
      <c r="A693" s="32"/>
      <c r="B693" s="33"/>
      <c r="C693" s="221" t="s">
        <v>1189</v>
      </c>
      <c r="D693" s="221" t="s">
        <v>1190</v>
      </c>
      <c r="E693" s="17" t="s">
        <v>223</v>
      </c>
      <c r="F693" s="222">
        <v>552.80999999999995</v>
      </c>
      <c r="G693" s="32"/>
      <c r="H693" s="33"/>
    </row>
    <row r="694" spans="1:8" s="2" customFormat="1" ht="16.95" customHeight="1">
      <c r="A694" s="32"/>
      <c r="B694" s="33"/>
      <c r="C694" s="217" t="s">
        <v>526</v>
      </c>
      <c r="D694" s="218" t="s">
        <v>526</v>
      </c>
      <c r="E694" s="219" t="s">
        <v>1</v>
      </c>
      <c r="F694" s="220">
        <v>23.55</v>
      </c>
      <c r="G694" s="32"/>
      <c r="H694" s="33"/>
    </row>
    <row r="695" spans="1:8" s="2" customFormat="1" ht="16.95" customHeight="1">
      <c r="A695" s="32"/>
      <c r="B695" s="33"/>
      <c r="C695" s="221" t="s">
        <v>526</v>
      </c>
      <c r="D695" s="221" t="s">
        <v>1246</v>
      </c>
      <c r="E695" s="17" t="s">
        <v>1</v>
      </c>
      <c r="F695" s="222">
        <v>23.55</v>
      </c>
      <c r="G695" s="32"/>
      <c r="H695" s="33"/>
    </row>
    <row r="696" spans="1:8" s="2" customFormat="1" ht="16.95" customHeight="1">
      <c r="A696" s="32"/>
      <c r="B696" s="33"/>
      <c r="C696" s="223" t="s">
        <v>1321</v>
      </c>
      <c r="D696" s="32"/>
      <c r="E696" s="32"/>
      <c r="F696" s="32"/>
      <c r="G696" s="32"/>
      <c r="H696" s="33"/>
    </row>
    <row r="697" spans="1:8" s="2" customFormat="1" ht="16.95" customHeight="1">
      <c r="A697" s="32"/>
      <c r="B697" s="33"/>
      <c r="C697" s="221" t="s">
        <v>1239</v>
      </c>
      <c r="D697" s="221" t="s">
        <v>1240</v>
      </c>
      <c r="E697" s="17" t="s">
        <v>223</v>
      </c>
      <c r="F697" s="222">
        <v>58.07</v>
      </c>
      <c r="G697" s="32"/>
      <c r="H697" s="33"/>
    </row>
    <row r="698" spans="1:8" s="2" customFormat="1" ht="16.95" customHeight="1">
      <c r="A698" s="32"/>
      <c r="B698" s="33"/>
      <c r="C698" s="217" t="s">
        <v>528</v>
      </c>
      <c r="D698" s="218" t="s">
        <v>528</v>
      </c>
      <c r="E698" s="219" t="s">
        <v>1</v>
      </c>
      <c r="F698" s="220">
        <v>103.4</v>
      </c>
      <c r="G698" s="32"/>
      <c r="H698" s="33"/>
    </row>
    <row r="699" spans="1:8" s="2" customFormat="1" ht="16.95" customHeight="1">
      <c r="A699" s="32"/>
      <c r="B699" s="33"/>
      <c r="C699" s="221" t="s">
        <v>528</v>
      </c>
      <c r="D699" s="221" t="s">
        <v>1286</v>
      </c>
      <c r="E699" s="17" t="s">
        <v>1</v>
      </c>
      <c r="F699" s="222">
        <v>103.4</v>
      </c>
      <c r="G699" s="32"/>
      <c r="H699" s="33"/>
    </row>
    <row r="700" spans="1:8" s="2" customFormat="1" ht="16.95" customHeight="1">
      <c r="A700" s="32"/>
      <c r="B700" s="33"/>
      <c r="C700" s="223" t="s">
        <v>1321</v>
      </c>
      <c r="D700" s="32"/>
      <c r="E700" s="32"/>
      <c r="F700" s="32"/>
      <c r="G700" s="32"/>
      <c r="H700" s="33"/>
    </row>
    <row r="701" spans="1:8" s="2" customFormat="1" ht="20.399999999999999">
      <c r="A701" s="32"/>
      <c r="B701" s="33"/>
      <c r="C701" s="221" t="s">
        <v>1279</v>
      </c>
      <c r="D701" s="221" t="s">
        <v>1280</v>
      </c>
      <c r="E701" s="17" t="s">
        <v>223</v>
      </c>
      <c r="F701" s="222">
        <v>358.31</v>
      </c>
      <c r="G701" s="32"/>
      <c r="H701" s="33"/>
    </row>
    <row r="702" spans="1:8" s="2" customFormat="1" ht="16.95" customHeight="1">
      <c r="A702" s="32"/>
      <c r="B702" s="33"/>
      <c r="C702" s="217" t="s">
        <v>530</v>
      </c>
      <c r="D702" s="218" t="s">
        <v>530</v>
      </c>
      <c r="E702" s="219" t="s">
        <v>1</v>
      </c>
      <c r="F702" s="220">
        <v>83.25</v>
      </c>
      <c r="G702" s="32"/>
      <c r="H702" s="33"/>
    </row>
    <row r="703" spans="1:8" s="2" customFormat="1" ht="16.95" customHeight="1">
      <c r="A703" s="32"/>
      <c r="B703" s="33"/>
      <c r="C703" s="221" t="s">
        <v>530</v>
      </c>
      <c r="D703" s="221" t="s">
        <v>1306</v>
      </c>
      <c r="E703" s="17" t="s">
        <v>1</v>
      </c>
      <c r="F703" s="222">
        <v>83.25</v>
      </c>
      <c r="G703" s="32"/>
      <c r="H703" s="33"/>
    </row>
    <row r="704" spans="1:8" s="2" customFormat="1" ht="16.95" customHeight="1">
      <c r="A704" s="32"/>
      <c r="B704" s="33"/>
      <c r="C704" s="223" t="s">
        <v>1321</v>
      </c>
      <c r="D704" s="32"/>
      <c r="E704" s="32"/>
      <c r="F704" s="32"/>
      <c r="G704" s="32"/>
      <c r="H704" s="33"/>
    </row>
    <row r="705" spans="1:8" s="2" customFormat="1" ht="16.95" customHeight="1">
      <c r="A705" s="32"/>
      <c r="B705" s="33"/>
      <c r="C705" s="221" t="s">
        <v>1298</v>
      </c>
      <c r="D705" s="221" t="s">
        <v>1299</v>
      </c>
      <c r="E705" s="17" t="s">
        <v>223</v>
      </c>
      <c r="F705" s="222">
        <v>364.25</v>
      </c>
      <c r="G705" s="32"/>
      <c r="H705" s="33"/>
    </row>
    <row r="706" spans="1:8" s="2" customFormat="1" ht="16.95" customHeight="1">
      <c r="A706" s="32"/>
      <c r="B706" s="33"/>
      <c r="C706" s="217" t="s">
        <v>532</v>
      </c>
      <c r="D706" s="218" t="s">
        <v>532</v>
      </c>
      <c r="E706" s="219" t="s">
        <v>1</v>
      </c>
      <c r="F706" s="220">
        <v>17.2</v>
      </c>
      <c r="G706" s="32"/>
      <c r="H706" s="33"/>
    </row>
    <row r="707" spans="1:8" s="2" customFormat="1" ht="16.95" customHeight="1">
      <c r="A707" s="32"/>
      <c r="B707" s="33"/>
      <c r="C707" s="221" t="s">
        <v>532</v>
      </c>
      <c r="D707" s="221" t="s">
        <v>683</v>
      </c>
      <c r="E707" s="17" t="s">
        <v>1</v>
      </c>
      <c r="F707" s="222">
        <v>17.2</v>
      </c>
      <c r="G707" s="32"/>
      <c r="H707" s="33"/>
    </row>
    <row r="708" spans="1:8" s="2" customFormat="1" ht="16.95" customHeight="1">
      <c r="A708" s="32"/>
      <c r="B708" s="33"/>
      <c r="C708" s="223" t="s">
        <v>1321</v>
      </c>
      <c r="D708" s="32"/>
      <c r="E708" s="32"/>
      <c r="F708" s="32"/>
      <c r="G708" s="32"/>
      <c r="H708" s="33"/>
    </row>
    <row r="709" spans="1:8" s="2" customFormat="1" ht="16.95" customHeight="1">
      <c r="A709" s="32"/>
      <c r="B709" s="33"/>
      <c r="C709" s="221" t="s">
        <v>676</v>
      </c>
      <c r="D709" s="221" t="s">
        <v>677</v>
      </c>
      <c r="E709" s="17" t="s">
        <v>223</v>
      </c>
      <c r="F709" s="222">
        <v>205.316</v>
      </c>
      <c r="G709" s="32"/>
      <c r="H709" s="33"/>
    </row>
    <row r="710" spans="1:8" s="2" customFormat="1" ht="16.95" customHeight="1">
      <c r="A710" s="32"/>
      <c r="B710" s="33"/>
      <c r="C710" s="217" t="s">
        <v>534</v>
      </c>
      <c r="D710" s="218" t="s">
        <v>534</v>
      </c>
      <c r="E710" s="219" t="s">
        <v>1</v>
      </c>
      <c r="F710" s="220">
        <v>0.13300000000000001</v>
      </c>
      <c r="G710" s="32"/>
      <c r="H710" s="33"/>
    </row>
    <row r="711" spans="1:8" s="2" customFormat="1" ht="16.95" customHeight="1">
      <c r="A711" s="32"/>
      <c r="B711" s="33"/>
      <c r="C711" s="221" t="s">
        <v>534</v>
      </c>
      <c r="D711" s="221" t="s">
        <v>728</v>
      </c>
      <c r="E711" s="17" t="s">
        <v>1</v>
      </c>
      <c r="F711" s="222">
        <v>0.13300000000000001</v>
      </c>
      <c r="G711" s="32"/>
      <c r="H711" s="33"/>
    </row>
    <row r="712" spans="1:8" s="2" customFormat="1" ht="16.95" customHeight="1">
      <c r="A712" s="32"/>
      <c r="B712" s="33"/>
      <c r="C712" s="223" t="s">
        <v>1321</v>
      </c>
      <c r="D712" s="32"/>
      <c r="E712" s="32"/>
      <c r="F712" s="32"/>
      <c r="G712" s="32"/>
      <c r="H712" s="33"/>
    </row>
    <row r="713" spans="1:8" s="2" customFormat="1" ht="16.95" customHeight="1">
      <c r="A713" s="32"/>
      <c r="B713" s="33"/>
      <c r="C713" s="221" t="s">
        <v>720</v>
      </c>
      <c r="D713" s="221" t="s">
        <v>721</v>
      </c>
      <c r="E713" s="17" t="s">
        <v>440</v>
      </c>
      <c r="F713" s="222">
        <v>0.57899999999999996</v>
      </c>
      <c r="G713" s="32"/>
      <c r="H713" s="33"/>
    </row>
    <row r="714" spans="1:8" s="2" customFormat="1" ht="16.95" customHeight="1">
      <c r="A714" s="32"/>
      <c r="B714" s="33"/>
      <c r="C714" s="217" t="s">
        <v>747</v>
      </c>
      <c r="D714" s="218" t="s">
        <v>747</v>
      </c>
      <c r="E714" s="219" t="s">
        <v>1</v>
      </c>
      <c r="F714" s="220">
        <v>0.59799999999999998</v>
      </c>
      <c r="G714" s="32"/>
      <c r="H714" s="33"/>
    </row>
    <row r="715" spans="1:8" s="2" customFormat="1" ht="16.95" customHeight="1">
      <c r="A715" s="32"/>
      <c r="B715" s="33"/>
      <c r="C715" s="221" t="s">
        <v>747</v>
      </c>
      <c r="D715" s="221" t="s">
        <v>748</v>
      </c>
      <c r="E715" s="17" t="s">
        <v>1</v>
      </c>
      <c r="F715" s="222">
        <v>0.59799999999999998</v>
      </c>
      <c r="G715" s="32"/>
      <c r="H715" s="33"/>
    </row>
    <row r="716" spans="1:8" s="2" customFormat="1" ht="16.95" customHeight="1">
      <c r="A716" s="32"/>
      <c r="B716" s="33"/>
      <c r="C716" s="217" t="s">
        <v>968</v>
      </c>
      <c r="D716" s="218" t="s">
        <v>968</v>
      </c>
      <c r="E716" s="219" t="s">
        <v>1</v>
      </c>
      <c r="F716" s="220">
        <v>30.6</v>
      </c>
      <c r="G716" s="32"/>
      <c r="H716" s="33"/>
    </row>
    <row r="717" spans="1:8" s="2" customFormat="1" ht="16.95" customHeight="1">
      <c r="A717" s="32"/>
      <c r="B717" s="33"/>
      <c r="C717" s="221" t="s">
        <v>968</v>
      </c>
      <c r="D717" s="221" t="s">
        <v>969</v>
      </c>
      <c r="E717" s="17" t="s">
        <v>1</v>
      </c>
      <c r="F717" s="222">
        <v>30.6</v>
      </c>
      <c r="G717" s="32"/>
      <c r="H717" s="33"/>
    </row>
    <row r="718" spans="1:8" s="2" customFormat="1" ht="16.95" customHeight="1">
      <c r="A718" s="32"/>
      <c r="B718" s="33"/>
      <c r="C718" s="217" t="s">
        <v>978</v>
      </c>
      <c r="D718" s="218" t="s">
        <v>978</v>
      </c>
      <c r="E718" s="219" t="s">
        <v>1</v>
      </c>
      <c r="F718" s="220">
        <v>44.2</v>
      </c>
      <c r="G718" s="32"/>
      <c r="H718" s="33"/>
    </row>
    <row r="719" spans="1:8" s="2" customFormat="1" ht="16.95" customHeight="1">
      <c r="A719" s="32"/>
      <c r="B719" s="33"/>
      <c r="C719" s="221" t="s">
        <v>978</v>
      </c>
      <c r="D719" s="221" t="s">
        <v>979</v>
      </c>
      <c r="E719" s="17" t="s">
        <v>1</v>
      </c>
      <c r="F719" s="222">
        <v>44.2</v>
      </c>
      <c r="G719" s="32"/>
      <c r="H719" s="33"/>
    </row>
    <row r="720" spans="1:8" s="2" customFormat="1" ht="16.95" customHeight="1">
      <c r="A720" s="32"/>
      <c r="B720" s="33"/>
      <c r="C720" s="217" t="s">
        <v>536</v>
      </c>
      <c r="D720" s="218" t="s">
        <v>536</v>
      </c>
      <c r="E720" s="219" t="s">
        <v>1</v>
      </c>
      <c r="F720" s="220">
        <v>225</v>
      </c>
      <c r="G720" s="32"/>
      <c r="H720" s="33"/>
    </row>
    <row r="721" spans="1:8" s="2" customFormat="1" ht="16.95" customHeight="1">
      <c r="A721" s="32"/>
      <c r="B721" s="33"/>
      <c r="C721" s="221" t="s">
        <v>536</v>
      </c>
      <c r="D721" s="221" t="s">
        <v>993</v>
      </c>
      <c r="E721" s="17" t="s">
        <v>1</v>
      </c>
      <c r="F721" s="222">
        <v>225</v>
      </c>
      <c r="G721" s="32"/>
      <c r="H721" s="33"/>
    </row>
    <row r="722" spans="1:8" s="2" customFormat="1" ht="16.95" customHeight="1">
      <c r="A722" s="32"/>
      <c r="B722" s="33"/>
      <c r="C722" s="223" t="s">
        <v>1321</v>
      </c>
      <c r="D722" s="32"/>
      <c r="E722" s="32"/>
      <c r="F722" s="32"/>
      <c r="G722" s="32"/>
      <c r="H722" s="33"/>
    </row>
    <row r="723" spans="1:8" s="2" customFormat="1" ht="16.95" customHeight="1">
      <c r="A723" s="32"/>
      <c r="B723" s="33"/>
      <c r="C723" s="221" t="s">
        <v>986</v>
      </c>
      <c r="D723" s="221" t="s">
        <v>987</v>
      </c>
      <c r="E723" s="17" t="s">
        <v>223</v>
      </c>
      <c r="F723" s="222">
        <v>350.65</v>
      </c>
      <c r="G723" s="32"/>
      <c r="H723" s="33"/>
    </row>
    <row r="724" spans="1:8" s="2" customFormat="1" ht="16.95" customHeight="1">
      <c r="A724" s="32"/>
      <c r="B724" s="33"/>
      <c r="C724" s="217" t="s">
        <v>538</v>
      </c>
      <c r="D724" s="218" t="s">
        <v>538</v>
      </c>
      <c r="E724" s="219" t="s">
        <v>1</v>
      </c>
      <c r="F724" s="220">
        <v>45</v>
      </c>
      <c r="G724" s="32"/>
      <c r="H724" s="33"/>
    </row>
    <row r="725" spans="1:8" s="2" customFormat="1" ht="16.95" customHeight="1">
      <c r="A725" s="32"/>
      <c r="B725" s="33"/>
      <c r="C725" s="221" t="s">
        <v>538</v>
      </c>
      <c r="D725" s="221" t="s">
        <v>1078</v>
      </c>
      <c r="E725" s="17" t="s">
        <v>1</v>
      </c>
      <c r="F725" s="222">
        <v>45</v>
      </c>
      <c r="G725" s="32"/>
      <c r="H725" s="33"/>
    </row>
    <row r="726" spans="1:8" s="2" customFormat="1" ht="16.95" customHeight="1">
      <c r="A726" s="32"/>
      <c r="B726" s="33"/>
      <c r="C726" s="223" t="s">
        <v>1321</v>
      </c>
      <c r="D726" s="32"/>
      <c r="E726" s="32"/>
      <c r="F726" s="32"/>
      <c r="G726" s="32"/>
      <c r="H726" s="33"/>
    </row>
    <row r="727" spans="1:8" s="2" customFormat="1" ht="16.95" customHeight="1">
      <c r="A727" s="32"/>
      <c r="B727" s="33"/>
      <c r="C727" s="221" t="s">
        <v>1071</v>
      </c>
      <c r="D727" s="221" t="s">
        <v>1072</v>
      </c>
      <c r="E727" s="17" t="s">
        <v>223</v>
      </c>
      <c r="F727" s="222">
        <v>58.45</v>
      </c>
      <c r="G727" s="32"/>
      <c r="H727" s="33"/>
    </row>
    <row r="728" spans="1:8" s="2" customFormat="1" ht="16.95" customHeight="1">
      <c r="A728" s="32"/>
      <c r="B728" s="33"/>
      <c r="C728" s="217" t="s">
        <v>539</v>
      </c>
      <c r="D728" s="218" t="s">
        <v>539</v>
      </c>
      <c r="E728" s="219" t="s">
        <v>1</v>
      </c>
      <c r="F728" s="220">
        <v>18.2</v>
      </c>
      <c r="G728" s="32"/>
      <c r="H728" s="33"/>
    </row>
    <row r="729" spans="1:8" s="2" customFormat="1" ht="16.95" customHeight="1">
      <c r="A729" s="32"/>
      <c r="B729" s="33"/>
      <c r="C729" s="221" t="s">
        <v>539</v>
      </c>
      <c r="D729" s="221" t="s">
        <v>1089</v>
      </c>
      <c r="E729" s="17" t="s">
        <v>1</v>
      </c>
      <c r="F729" s="222">
        <v>18.2</v>
      </c>
      <c r="G729" s="32"/>
      <c r="H729" s="33"/>
    </row>
    <row r="730" spans="1:8" s="2" customFormat="1" ht="16.95" customHeight="1">
      <c r="A730" s="32"/>
      <c r="B730" s="33"/>
      <c r="C730" s="223" t="s">
        <v>1321</v>
      </c>
      <c r="D730" s="32"/>
      <c r="E730" s="32"/>
      <c r="F730" s="32"/>
      <c r="G730" s="32"/>
      <c r="H730" s="33"/>
    </row>
    <row r="731" spans="1:8" s="2" customFormat="1" ht="16.95" customHeight="1">
      <c r="A731" s="32"/>
      <c r="B731" s="33"/>
      <c r="C731" s="221" t="s">
        <v>1082</v>
      </c>
      <c r="D731" s="221" t="s">
        <v>1083</v>
      </c>
      <c r="E731" s="17" t="s">
        <v>272</v>
      </c>
      <c r="F731" s="222">
        <v>109.27</v>
      </c>
      <c r="G731" s="32"/>
      <c r="H731" s="33"/>
    </row>
    <row r="732" spans="1:8" s="2" customFormat="1" ht="16.95" customHeight="1">
      <c r="A732" s="32"/>
      <c r="B732" s="33"/>
      <c r="C732" s="217" t="s">
        <v>540</v>
      </c>
      <c r="D732" s="218" t="s">
        <v>540</v>
      </c>
      <c r="E732" s="219" t="s">
        <v>1</v>
      </c>
      <c r="F732" s="220">
        <v>0.96599999999999997</v>
      </c>
      <c r="G732" s="32"/>
      <c r="H732" s="33"/>
    </row>
    <row r="733" spans="1:8" s="2" customFormat="1" ht="16.95" customHeight="1">
      <c r="A733" s="32"/>
      <c r="B733" s="33"/>
      <c r="C733" s="221" t="s">
        <v>540</v>
      </c>
      <c r="D733" s="221" t="s">
        <v>1158</v>
      </c>
      <c r="E733" s="17" t="s">
        <v>1</v>
      </c>
      <c r="F733" s="222">
        <v>0.96599999999999997</v>
      </c>
      <c r="G733" s="32"/>
      <c r="H733" s="33"/>
    </row>
    <row r="734" spans="1:8" s="2" customFormat="1" ht="16.95" customHeight="1">
      <c r="A734" s="32"/>
      <c r="B734" s="33"/>
      <c r="C734" s="223" t="s">
        <v>1321</v>
      </c>
      <c r="D734" s="32"/>
      <c r="E734" s="32"/>
      <c r="F734" s="32"/>
      <c r="G734" s="32"/>
      <c r="H734" s="33"/>
    </row>
    <row r="735" spans="1:8" s="2" customFormat="1" ht="20.399999999999999">
      <c r="A735" s="32"/>
      <c r="B735" s="33"/>
      <c r="C735" s="221" t="s">
        <v>1149</v>
      </c>
      <c r="D735" s="221" t="s">
        <v>1150</v>
      </c>
      <c r="E735" s="17" t="s">
        <v>218</v>
      </c>
      <c r="F735" s="222">
        <v>122.226</v>
      </c>
      <c r="G735" s="32"/>
      <c r="H735" s="33"/>
    </row>
    <row r="736" spans="1:8" s="2" customFormat="1" ht="16.95" customHeight="1">
      <c r="A736" s="32"/>
      <c r="B736" s="33"/>
      <c r="C736" s="217" t="s">
        <v>542</v>
      </c>
      <c r="D736" s="218" t="s">
        <v>542</v>
      </c>
      <c r="E736" s="219" t="s">
        <v>1</v>
      </c>
      <c r="F736" s="220">
        <v>36.72</v>
      </c>
      <c r="G736" s="32"/>
      <c r="H736" s="33"/>
    </row>
    <row r="737" spans="1:8" s="2" customFormat="1" ht="16.95" customHeight="1">
      <c r="A737" s="32"/>
      <c r="B737" s="33"/>
      <c r="C737" s="221" t="s">
        <v>542</v>
      </c>
      <c r="D737" s="221" t="s">
        <v>1177</v>
      </c>
      <c r="E737" s="17" t="s">
        <v>1</v>
      </c>
      <c r="F737" s="222">
        <v>36.72</v>
      </c>
      <c r="G737" s="32"/>
      <c r="H737" s="33"/>
    </row>
    <row r="738" spans="1:8" s="2" customFormat="1" ht="16.95" customHeight="1">
      <c r="A738" s="32"/>
      <c r="B738" s="33"/>
      <c r="C738" s="223" t="s">
        <v>1321</v>
      </c>
      <c r="D738" s="32"/>
      <c r="E738" s="32"/>
      <c r="F738" s="32"/>
      <c r="G738" s="32"/>
      <c r="H738" s="33"/>
    </row>
    <row r="739" spans="1:8" s="2" customFormat="1" ht="16.95" customHeight="1">
      <c r="A739" s="32"/>
      <c r="B739" s="33"/>
      <c r="C739" s="221" t="s">
        <v>1170</v>
      </c>
      <c r="D739" s="221" t="s">
        <v>1171</v>
      </c>
      <c r="E739" s="17" t="s">
        <v>223</v>
      </c>
      <c r="F739" s="222">
        <v>342.03</v>
      </c>
      <c r="G739" s="32"/>
      <c r="H739" s="33"/>
    </row>
    <row r="740" spans="1:8" s="2" customFormat="1" ht="16.95" customHeight="1">
      <c r="A740" s="32"/>
      <c r="B740" s="33"/>
      <c r="C740" s="217" t="s">
        <v>544</v>
      </c>
      <c r="D740" s="218" t="s">
        <v>544</v>
      </c>
      <c r="E740" s="219" t="s">
        <v>1</v>
      </c>
      <c r="F740" s="220">
        <v>68.08</v>
      </c>
      <c r="G740" s="32"/>
      <c r="H740" s="33"/>
    </row>
    <row r="741" spans="1:8" s="2" customFormat="1" ht="16.95" customHeight="1">
      <c r="A741" s="32"/>
      <c r="B741" s="33"/>
      <c r="C741" s="221" t="s">
        <v>544</v>
      </c>
      <c r="D741" s="221" t="s">
        <v>1195</v>
      </c>
      <c r="E741" s="17" t="s">
        <v>1</v>
      </c>
      <c r="F741" s="222">
        <v>68.08</v>
      </c>
      <c r="G741" s="32"/>
      <c r="H741" s="33"/>
    </row>
    <row r="742" spans="1:8" s="2" customFormat="1" ht="16.95" customHeight="1">
      <c r="A742" s="32"/>
      <c r="B742" s="33"/>
      <c r="C742" s="223" t="s">
        <v>1321</v>
      </c>
      <c r="D742" s="32"/>
      <c r="E742" s="32"/>
      <c r="F742" s="32"/>
      <c r="G742" s="32"/>
      <c r="H742" s="33"/>
    </row>
    <row r="743" spans="1:8" s="2" customFormat="1" ht="16.95" customHeight="1">
      <c r="A743" s="32"/>
      <c r="B743" s="33"/>
      <c r="C743" s="221" t="s">
        <v>1189</v>
      </c>
      <c r="D743" s="221" t="s">
        <v>1190</v>
      </c>
      <c r="E743" s="17" t="s">
        <v>223</v>
      </c>
      <c r="F743" s="222">
        <v>552.80999999999995</v>
      </c>
      <c r="G743" s="32"/>
      <c r="H743" s="33"/>
    </row>
    <row r="744" spans="1:8" s="2" customFormat="1" ht="16.95" customHeight="1">
      <c r="A744" s="32"/>
      <c r="B744" s="33"/>
      <c r="C744" s="217" t="s">
        <v>1247</v>
      </c>
      <c r="D744" s="218" t="s">
        <v>1247</v>
      </c>
      <c r="E744" s="219" t="s">
        <v>1</v>
      </c>
      <c r="F744" s="220">
        <v>58.07</v>
      </c>
      <c r="G744" s="32"/>
      <c r="H744" s="33"/>
    </row>
    <row r="745" spans="1:8" s="2" customFormat="1" ht="16.95" customHeight="1">
      <c r="A745" s="32"/>
      <c r="B745" s="33"/>
      <c r="C745" s="221" t="s">
        <v>1247</v>
      </c>
      <c r="D745" s="221" t="s">
        <v>1248</v>
      </c>
      <c r="E745" s="17" t="s">
        <v>1</v>
      </c>
      <c r="F745" s="222">
        <v>58.07</v>
      </c>
      <c r="G745" s="32"/>
      <c r="H745" s="33"/>
    </row>
    <row r="746" spans="1:8" s="2" customFormat="1" ht="16.95" customHeight="1">
      <c r="A746" s="32"/>
      <c r="B746" s="33"/>
      <c r="C746" s="217" t="s">
        <v>1287</v>
      </c>
      <c r="D746" s="218" t="s">
        <v>1287</v>
      </c>
      <c r="E746" s="219" t="s">
        <v>1</v>
      </c>
      <c r="F746" s="220">
        <v>358.31</v>
      </c>
      <c r="G746" s="32"/>
      <c r="H746" s="33"/>
    </row>
    <row r="747" spans="1:8" s="2" customFormat="1" ht="16.95" customHeight="1">
      <c r="A747" s="32"/>
      <c r="B747" s="33"/>
      <c r="C747" s="221" t="s">
        <v>1287</v>
      </c>
      <c r="D747" s="221" t="s">
        <v>1288</v>
      </c>
      <c r="E747" s="17" t="s">
        <v>1</v>
      </c>
      <c r="F747" s="222">
        <v>358.31</v>
      </c>
      <c r="G747" s="32"/>
      <c r="H747" s="33"/>
    </row>
    <row r="748" spans="1:8" s="2" customFormat="1" ht="16.95" customHeight="1">
      <c r="A748" s="32"/>
      <c r="B748" s="33"/>
      <c r="C748" s="217" t="s">
        <v>1307</v>
      </c>
      <c r="D748" s="218" t="s">
        <v>1307</v>
      </c>
      <c r="E748" s="219" t="s">
        <v>1</v>
      </c>
      <c r="F748" s="220">
        <v>364.25</v>
      </c>
      <c r="G748" s="32"/>
      <c r="H748" s="33"/>
    </row>
    <row r="749" spans="1:8" s="2" customFormat="1" ht="16.95" customHeight="1">
      <c r="A749" s="32"/>
      <c r="B749" s="33"/>
      <c r="C749" s="221" t="s">
        <v>1307</v>
      </c>
      <c r="D749" s="221" t="s">
        <v>1308</v>
      </c>
      <c r="E749" s="17" t="s">
        <v>1</v>
      </c>
      <c r="F749" s="222">
        <v>364.25</v>
      </c>
      <c r="G749" s="32"/>
      <c r="H749" s="33"/>
    </row>
    <row r="750" spans="1:8" s="2" customFormat="1" ht="16.95" customHeight="1">
      <c r="A750" s="32"/>
      <c r="B750" s="33"/>
      <c r="C750" s="217" t="s">
        <v>546</v>
      </c>
      <c r="D750" s="218" t="s">
        <v>546</v>
      </c>
      <c r="E750" s="219" t="s">
        <v>1</v>
      </c>
      <c r="F750" s="220">
        <v>6.3</v>
      </c>
      <c r="G750" s="32"/>
      <c r="H750" s="33"/>
    </row>
    <row r="751" spans="1:8" s="2" customFormat="1" ht="16.95" customHeight="1">
      <c r="A751" s="32"/>
      <c r="B751" s="33"/>
      <c r="C751" s="221" t="s">
        <v>546</v>
      </c>
      <c r="D751" s="221" t="s">
        <v>684</v>
      </c>
      <c r="E751" s="17" t="s">
        <v>1</v>
      </c>
      <c r="F751" s="222">
        <v>6.3</v>
      </c>
      <c r="G751" s="32"/>
      <c r="H751" s="33"/>
    </row>
    <row r="752" spans="1:8" s="2" customFormat="1" ht="16.95" customHeight="1">
      <c r="A752" s="32"/>
      <c r="B752" s="33"/>
      <c r="C752" s="223" t="s">
        <v>1321</v>
      </c>
      <c r="D752" s="32"/>
      <c r="E752" s="32"/>
      <c r="F752" s="32"/>
      <c r="G752" s="32"/>
      <c r="H752" s="33"/>
    </row>
    <row r="753" spans="1:8" s="2" customFormat="1" ht="16.95" customHeight="1">
      <c r="A753" s="32"/>
      <c r="B753" s="33"/>
      <c r="C753" s="221" t="s">
        <v>676</v>
      </c>
      <c r="D753" s="221" t="s">
        <v>677</v>
      </c>
      <c r="E753" s="17" t="s">
        <v>223</v>
      </c>
      <c r="F753" s="222">
        <v>205.316</v>
      </c>
      <c r="G753" s="32"/>
      <c r="H753" s="33"/>
    </row>
    <row r="754" spans="1:8" s="2" customFormat="1" ht="16.95" customHeight="1">
      <c r="A754" s="32"/>
      <c r="B754" s="33"/>
      <c r="C754" s="217" t="s">
        <v>729</v>
      </c>
      <c r="D754" s="218" t="s">
        <v>729</v>
      </c>
      <c r="E754" s="219" t="s">
        <v>1</v>
      </c>
      <c r="F754" s="220">
        <v>0.57899999999999996</v>
      </c>
      <c r="G754" s="32"/>
      <c r="H754" s="33"/>
    </row>
    <row r="755" spans="1:8" s="2" customFormat="1" ht="16.95" customHeight="1">
      <c r="A755" s="32"/>
      <c r="B755" s="33"/>
      <c r="C755" s="221" t="s">
        <v>729</v>
      </c>
      <c r="D755" s="221" t="s">
        <v>730</v>
      </c>
      <c r="E755" s="17" t="s">
        <v>1</v>
      </c>
      <c r="F755" s="222">
        <v>0.57899999999999996</v>
      </c>
      <c r="G755" s="32"/>
      <c r="H755" s="33"/>
    </row>
    <row r="756" spans="1:8" s="2" customFormat="1" ht="16.95" customHeight="1">
      <c r="A756" s="32"/>
      <c r="B756" s="33"/>
      <c r="C756" s="217" t="s">
        <v>994</v>
      </c>
      <c r="D756" s="218" t="s">
        <v>994</v>
      </c>
      <c r="E756" s="219" t="s">
        <v>1</v>
      </c>
      <c r="F756" s="220">
        <v>350.65</v>
      </c>
      <c r="G756" s="32"/>
      <c r="H756" s="33"/>
    </row>
    <row r="757" spans="1:8" s="2" customFormat="1" ht="16.95" customHeight="1">
      <c r="A757" s="32"/>
      <c r="B757" s="33"/>
      <c r="C757" s="221" t="s">
        <v>994</v>
      </c>
      <c r="D757" s="221" t="s">
        <v>995</v>
      </c>
      <c r="E757" s="17" t="s">
        <v>1</v>
      </c>
      <c r="F757" s="222">
        <v>350.65</v>
      </c>
      <c r="G757" s="32"/>
      <c r="H757" s="33"/>
    </row>
    <row r="758" spans="1:8" s="2" customFormat="1" ht="16.95" customHeight="1">
      <c r="A758" s="32"/>
      <c r="B758" s="33"/>
      <c r="C758" s="217" t="s">
        <v>1079</v>
      </c>
      <c r="D758" s="218" t="s">
        <v>1079</v>
      </c>
      <c r="E758" s="219" t="s">
        <v>1</v>
      </c>
      <c r="F758" s="220">
        <v>58.45</v>
      </c>
      <c r="G758" s="32"/>
      <c r="H758" s="33"/>
    </row>
    <row r="759" spans="1:8" s="2" customFormat="1" ht="16.95" customHeight="1">
      <c r="A759" s="32"/>
      <c r="B759" s="33"/>
      <c r="C759" s="221" t="s">
        <v>1079</v>
      </c>
      <c r="D759" s="221" t="s">
        <v>1080</v>
      </c>
      <c r="E759" s="17" t="s">
        <v>1</v>
      </c>
      <c r="F759" s="222">
        <v>58.45</v>
      </c>
      <c r="G759" s="32"/>
      <c r="H759" s="33"/>
    </row>
    <row r="760" spans="1:8" s="2" customFormat="1" ht="16.95" customHeight="1">
      <c r="A760" s="32"/>
      <c r="B760" s="33"/>
      <c r="C760" s="217" t="s">
        <v>548</v>
      </c>
      <c r="D760" s="218" t="s">
        <v>548</v>
      </c>
      <c r="E760" s="219" t="s">
        <v>1</v>
      </c>
      <c r="F760" s="220">
        <v>29.2</v>
      </c>
      <c r="G760" s="32"/>
      <c r="H760" s="33"/>
    </row>
    <row r="761" spans="1:8" s="2" customFormat="1" ht="16.95" customHeight="1">
      <c r="A761" s="32"/>
      <c r="B761" s="33"/>
      <c r="C761" s="221" t="s">
        <v>548</v>
      </c>
      <c r="D761" s="221" t="s">
        <v>1090</v>
      </c>
      <c r="E761" s="17" t="s">
        <v>1</v>
      </c>
      <c r="F761" s="222">
        <v>29.2</v>
      </c>
      <c r="G761" s="32"/>
      <c r="H761" s="33"/>
    </row>
    <row r="762" spans="1:8" s="2" customFormat="1" ht="16.95" customHeight="1">
      <c r="A762" s="32"/>
      <c r="B762" s="33"/>
      <c r="C762" s="223" t="s">
        <v>1321</v>
      </c>
      <c r="D762" s="32"/>
      <c r="E762" s="32"/>
      <c r="F762" s="32"/>
      <c r="G762" s="32"/>
      <c r="H762" s="33"/>
    </row>
    <row r="763" spans="1:8" s="2" customFormat="1" ht="16.95" customHeight="1">
      <c r="A763" s="32"/>
      <c r="B763" s="33"/>
      <c r="C763" s="221" t="s">
        <v>1082</v>
      </c>
      <c r="D763" s="221" t="s">
        <v>1083</v>
      </c>
      <c r="E763" s="17" t="s">
        <v>272</v>
      </c>
      <c r="F763" s="222">
        <v>109.27</v>
      </c>
      <c r="G763" s="32"/>
      <c r="H763" s="33"/>
    </row>
    <row r="764" spans="1:8" s="2" customFormat="1" ht="16.95" customHeight="1">
      <c r="A764" s="32"/>
      <c r="B764" s="33"/>
      <c r="C764" s="217" t="s">
        <v>1159</v>
      </c>
      <c r="D764" s="218" t="s">
        <v>1159</v>
      </c>
      <c r="E764" s="219" t="s">
        <v>1</v>
      </c>
      <c r="F764" s="220">
        <v>122.226</v>
      </c>
      <c r="G764" s="32"/>
      <c r="H764" s="33"/>
    </row>
    <row r="765" spans="1:8" s="2" customFormat="1" ht="16.95" customHeight="1">
      <c r="A765" s="32"/>
      <c r="B765" s="33"/>
      <c r="C765" s="221" t="s">
        <v>1159</v>
      </c>
      <c r="D765" s="221" t="s">
        <v>1160</v>
      </c>
      <c r="E765" s="17" t="s">
        <v>1</v>
      </c>
      <c r="F765" s="222">
        <v>122.226</v>
      </c>
      <c r="G765" s="32"/>
      <c r="H765" s="33"/>
    </row>
    <row r="766" spans="1:8" s="2" customFormat="1" ht="16.95" customHeight="1">
      <c r="A766" s="32"/>
      <c r="B766" s="33"/>
      <c r="C766" s="217" t="s">
        <v>1178</v>
      </c>
      <c r="D766" s="218" t="s">
        <v>1178</v>
      </c>
      <c r="E766" s="219" t="s">
        <v>1</v>
      </c>
      <c r="F766" s="220">
        <v>342.03</v>
      </c>
      <c r="G766" s="32"/>
      <c r="H766" s="33"/>
    </row>
    <row r="767" spans="1:8" s="2" customFormat="1" ht="16.95" customHeight="1">
      <c r="A767" s="32"/>
      <c r="B767" s="33"/>
      <c r="C767" s="221" t="s">
        <v>1178</v>
      </c>
      <c r="D767" s="221" t="s">
        <v>1179</v>
      </c>
      <c r="E767" s="17" t="s">
        <v>1</v>
      </c>
      <c r="F767" s="222">
        <v>342.03</v>
      </c>
      <c r="G767" s="32"/>
      <c r="H767" s="33"/>
    </row>
    <row r="768" spans="1:8" s="2" customFormat="1" ht="16.95" customHeight="1">
      <c r="A768" s="32"/>
      <c r="B768" s="33"/>
      <c r="C768" s="217" t="s">
        <v>550</v>
      </c>
      <c r="D768" s="218" t="s">
        <v>550</v>
      </c>
      <c r="E768" s="219" t="s">
        <v>1</v>
      </c>
      <c r="F768" s="220">
        <v>179.5</v>
      </c>
      <c r="G768" s="32"/>
      <c r="H768" s="33"/>
    </row>
    <row r="769" spans="1:8" s="2" customFormat="1" ht="16.95" customHeight="1">
      <c r="A769" s="32"/>
      <c r="B769" s="33"/>
      <c r="C769" s="221" t="s">
        <v>550</v>
      </c>
      <c r="D769" s="221" t="s">
        <v>1196</v>
      </c>
      <c r="E769" s="17" t="s">
        <v>1</v>
      </c>
      <c r="F769" s="222">
        <v>179.5</v>
      </c>
      <c r="G769" s="32"/>
      <c r="H769" s="33"/>
    </row>
    <row r="770" spans="1:8" s="2" customFormat="1" ht="16.95" customHeight="1">
      <c r="A770" s="32"/>
      <c r="B770" s="33"/>
      <c r="C770" s="223" t="s">
        <v>1321</v>
      </c>
      <c r="D770" s="32"/>
      <c r="E770" s="32"/>
      <c r="F770" s="32"/>
      <c r="G770" s="32"/>
      <c r="H770" s="33"/>
    </row>
    <row r="771" spans="1:8" s="2" customFormat="1" ht="16.95" customHeight="1">
      <c r="A771" s="32"/>
      <c r="B771" s="33"/>
      <c r="C771" s="221" t="s">
        <v>1189</v>
      </c>
      <c r="D771" s="221" t="s">
        <v>1190</v>
      </c>
      <c r="E771" s="17" t="s">
        <v>223</v>
      </c>
      <c r="F771" s="222">
        <v>552.80999999999995</v>
      </c>
      <c r="G771" s="32"/>
      <c r="H771" s="33"/>
    </row>
    <row r="772" spans="1:8" s="2" customFormat="1" ht="16.95" customHeight="1">
      <c r="A772" s="32"/>
      <c r="B772" s="33"/>
      <c r="C772" s="217" t="s">
        <v>552</v>
      </c>
      <c r="D772" s="218" t="s">
        <v>552</v>
      </c>
      <c r="E772" s="219" t="s">
        <v>1</v>
      </c>
      <c r="F772" s="220">
        <v>1.72</v>
      </c>
      <c r="G772" s="32"/>
      <c r="H772" s="33"/>
    </row>
    <row r="773" spans="1:8" s="2" customFormat="1" ht="16.95" customHeight="1">
      <c r="A773" s="32"/>
      <c r="B773" s="33"/>
      <c r="C773" s="221" t="s">
        <v>552</v>
      </c>
      <c r="D773" s="221" t="s">
        <v>685</v>
      </c>
      <c r="E773" s="17" t="s">
        <v>1</v>
      </c>
      <c r="F773" s="222">
        <v>1.72</v>
      </c>
      <c r="G773" s="32"/>
      <c r="H773" s="33"/>
    </row>
    <row r="774" spans="1:8" s="2" customFormat="1" ht="16.95" customHeight="1">
      <c r="A774" s="32"/>
      <c r="B774" s="33"/>
      <c r="C774" s="223" t="s">
        <v>1321</v>
      </c>
      <c r="D774" s="32"/>
      <c r="E774" s="32"/>
      <c r="F774" s="32"/>
      <c r="G774" s="32"/>
      <c r="H774" s="33"/>
    </row>
    <row r="775" spans="1:8" s="2" customFormat="1" ht="16.95" customHeight="1">
      <c r="A775" s="32"/>
      <c r="B775" s="33"/>
      <c r="C775" s="221" t="s">
        <v>676</v>
      </c>
      <c r="D775" s="221" t="s">
        <v>677</v>
      </c>
      <c r="E775" s="17" t="s">
        <v>223</v>
      </c>
      <c r="F775" s="222">
        <v>205.316</v>
      </c>
      <c r="G775" s="32"/>
      <c r="H775" s="33"/>
    </row>
    <row r="776" spans="1:8" s="2" customFormat="1" ht="16.95" customHeight="1">
      <c r="A776" s="32"/>
      <c r="B776" s="33"/>
      <c r="C776" s="217" t="s">
        <v>554</v>
      </c>
      <c r="D776" s="218" t="s">
        <v>554</v>
      </c>
      <c r="E776" s="219" t="s">
        <v>1</v>
      </c>
      <c r="F776" s="220">
        <v>6.65</v>
      </c>
      <c r="G776" s="32"/>
      <c r="H776" s="33"/>
    </row>
    <row r="777" spans="1:8" s="2" customFormat="1" ht="16.95" customHeight="1">
      <c r="A777" s="32"/>
      <c r="B777" s="33"/>
      <c r="C777" s="221" t="s">
        <v>554</v>
      </c>
      <c r="D777" s="221" t="s">
        <v>1091</v>
      </c>
      <c r="E777" s="17" t="s">
        <v>1</v>
      </c>
      <c r="F777" s="222">
        <v>6.65</v>
      </c>
      <c r="G777" s="32"/>
      <c r="H777" s="33"/>
    </row>
    <row r="778" spans="1:8" s="2" customFormat="1" ht="16.95" customHeight="1">
      <c r="A778" s="32"/>
      <c r="B778" s="33"/>
      <c r="C778" s="223" t="s">
        <v>1321</v>
      </c>
      <c r="D778" s="32"/>
      <c r="E778" s="32"/>
      <c r="F778" s="32"/>
      <c r="G778" s="32"/>
      <c r="H778" s="33"/>
    </row>
    <row r="779" spans="1:8" s="2" customFormat="1" ht="16.95" customHeight="1">
      <c r="A779" s="32"/>
      <c r="B779" s="33"/>
      <c r="C779" s="221" t="s">
        <v>1082</v>
      </c>
      <c r="D779" s="221" t="s">
        <v>1083</v>
      </c>
      <c r="E779" s="17" t="s">
        <v>272</v>
      </c>
      <c r="F779" s="222">
        <v>109.27</v>
      </c>
      <c r="G779" s="32"/>
      <c r="H779" s="33"/>
    </row>
    <row r="780" spans="1:8" s="2" customFormat="1" ht="16.95" customHeight="1">
      <c r="A780" s="32"/>
      <c r="B780" s="33"/>
      <c r="C780" s="217" t="s">
        <v>556</v>
      </c>
      <c r="D780" s="218" t="s">
        <v>556</v>
      </c>
      <c r="E780" s="219" t="s">
        <v>1</v>
      </c>
      <c r="F780" s="220">
        <v>94.28</v>
      </c>
      <c r="G780" s="32"/>
      <c r="H780" s="33"/>
    </row>
    <row r="781" spans="1:8" s="2" customFormat="1" ht="16.95" customHeight="1">
      <c r="A781" s="32"/>
      <c r="B781" s="33"/>
      <c r="C781" s="221" t="s">
        <v>556</v>
      </c>
      <c r="D781" s="221" t="s">
        <v>1197</v>
      </c>
      <c r="E781" s="17" t="s">
        <v>1</v>
      </c>
      <c r="F781" s="222">
        <v>94.28</v>
      </c>
      <c r="G781" s="32"/>
      <c r="H781" s="33"/>
    </row>
    <row r="782" spans="1:8" s="2" customFormat="1" ht="16.95" customHeight="1">
      <c r="A782" s="32"/>
      <c r="B782" s="33"/>
      <c r="C782" s="223" t="s">
        <v>1321</v>
      </c>
      <c r="D782" s="32"/>
      <c r="E782" s="32"/>
      <c r="F782" s="32"/>
      <c r="G782" s="32"/>
      <c r="H782" s="33"/>
    </row>
    <row r="783" spans="1:8" s="2" customFormat="1" ht="16.95" customHeight="1">
      <c r="A783" s="32"/>
      <c r="B783" s="33"/>
      <c r="C783" s="221" t="s">
        <v>1189</v>
      </c>
      <c r="D783" s="221" t="s">
        <v>1190</v>
      </c>
      <c r="E783" s="17" t="s">
        <v>223</v>
      </c>
      <c r="F783" s="222">
        <v>552.80999999999995</v>
      </c>
      <c r="G783" s="32"/>
      <c r="H783" s="33"/>
    </row>
    <row r="784" spans="1:8" s="2" customFormat="1" ht="16.95" customHeight="1">
      <c r="A784" s="32"/>
      <c r="B784" s="33"/>
      <c r="C784" s="217" t="s">
        <v>686</v>
      </c>
      <c r="D784" s="218" t="s">
        <v>686</v>
      </c>
      <c r="E784" s="219" t="s">
        <v>1</v>
      </c>
      <c r="F784" s="220">
        <v>205.316</v>
      </c>
      <c r="G784" s="32"/>
      <c r="H784" s="33"/>
    </row>
    <row r="785" spans="1:8" s="2" customFormat="1" ht="16.95" customHeight="1">
      <c r="A785" s="32"/>
      <c r="B785" s="33"/>
      <c r="C785" s="221" t="s">
        <v>686</v>
      </c>
      <c r="D785" s="221" t="s">
        <v>687</v>
      </c>
      <c r="E785" s="17" t="s">
        <v>1</v>
      </c>
      <c r="F785" s="222">
        <v>205.316</v>
      </c>
      <c r="G785" s="32"/>
      <c r="H785" s="33"/>
    </row>
    <row r="786" spans="1:8" s="2" customFormat="1" ht="16.95" customHeight="1">
      <c r="A786" s="32"/>
      <c r="B786" s="33"/>
      <c r="C786" s="217" t="s">
        <v>1092</v>
      </c>
      <c r="D786" s="218" t="s">
        <v>1092</v>
      </c>
      <c r="E786" s="219" t="s">
        <v>1</v>
      </c>
      <c r="F786" s="220">
        <v>109.27</v>
      </c>
      <c r="G786" s="32"/>
      <c r="H786" s="33"/>
    </row>
    <row r="787" spans="1:8" s="2" customFormat="1" ht="16.95" customHeight="1">
      <c r="A787" s="32"/>
      <c r="B787" s="33"/>
      <c r="C787" s="221" t="s">
        <v>1092</v>
      </c>
      <c r="D787" s="221" t="s">
        <v>1093</v>
      </c>
      <c r="E787" s="17" t="s">
        <v>1</v>
      </c>
      <c r="F787" s="222">
        <v>109.27</v>
      </c>
      <c r="G787" s="32"/>
      <c r="H787" s="33"/>
    </row>
    <row r="788" spans="1:8" s="2" customFormat="1" ht="16.95" customHeight="1">
      <c r="A788" s="32"/>
      <c r="B788" s="33"/>
      <c r="C788" s="217" t="s">
        <v>558</v>
      </c>
      <c r="D788" s="218" t="s">
        <v>558</v>
      </c>
      <c r="E788" s="219" t="s">
        <v>1</v>
      </c>
      <c r="F788" s="220">
        <v>15</v>
      </c>
      <c r="G788" s="32"/>
      <c r="H788" s="33"/>
    </row>
    <row r="789" spans="1:8" s="2" customFormat="1" ht="16.95" customHeight="1">
      <c r="A789" s="32"/>
      <c r="B789" s="33"/>
      <c r="C789" s="221" t="s">
        <v>558</v>
      </c>
      <c r="D789" s="221" t="s">
        <v>1198</v>
      </c>
      <c r="E789" s="17" t="s">
        <v>1</v>
      </c>
      <c r="F789" s="222">
        <v>15</v>
      </c>
      <c r="G789" s="32"/>
      <c r="H789" s="33"/>
    </row>
    <row r="790" spans="1:8" s="2" customFormat="1" ht="16.95" customHeight="1">
      <c r="A790" s="32"/>
      <c r="B790" s="33"/>
      <c r="C790" s="223" t="s">
        <v>1321</v>
      </c>
      <c r="D790" s="32"/>
      <c r="E790" s="32"/>
      <c r="F790" s="32"/>
      <c r="G790" s="32"/>
      <c r="H790" s="33"/>
    </row>
    <row r="791" spans="1:8" s="2" customFormat="1" ht="16.95" customHeight="1">
      <c r="A791" s="32"/>
      <c r="B791" s="33"/>
      <c r="C791" s="221" t="s">
        <v>1189</v>
      </c>
      <c r="D791" s="221" t="s">
        <v>1190</v>
      </c>
      <c r="E791" s="17" t="s">
        <v>223</v>
      </c>
      <c r="F791" s="222">
        <v>552.80999999999995</v>
      </c>
      <c r="G791" s="32"/>
      <c r="H791" s="33"/>
    </row>
    <row r="792" spans="1:8" s="2" customFormat="1" ht="16.95" customHeight="1">
      <c r="A792" s="32"/>
      <c r="B792" s="33"/>
      <c r="C792" s="217" t="s">
        <v>1199</v>
      </c>
      <c r="D792" s="218" t="s">
        <v>1199</v>
      </c>
      <c r="E792" s="219" t="s">
        <v>1</v>
      </c>
      <c r="F792" s="220">
        <v>552.80999999999995</v>
      </c>
      <c r="G792" s="32"/>
      <c r="H792" s="33"/>
    </row>
    <row r="793" spans="1:8" s="2" customFormat="1" ht="16.95" customHeight="1">
      <c r="A793" s="32"/>
      <c r="B793" s="33"/>
      <c r="C793" s="221" t="s">
        <v>1199</v>
      </c>
      <c r="D793" s="221" t="s">
        <v>1200</v>
      </c>
      <c r="E793" s="17" t="s">
        <v>1</v>
      </c>
      <c r="F793" s="222">
        <v>552.80999999999995</v>
      </c>
      <c r="G793" s="32"/>
      <c r="H793" s="33"/>
    </row>
    <row r="794" spans="1:8" s="2" customFormat="1" ht="7.35" customHeight="1">
      <c r="A794" s="32"/>
      <c r="B794" s="50"/>
      <c r="C794" s="51"/>
      <c r="D794" s="51"/>
      <c r="E794" s="51"/>
      <c r="F794" s="51"/>
      <c r="G794" s="51"/>
      <c r="H794" s="33"/>
    </row>
    <row r="795" spans="1:8" s="2" customFormat="1">
      <c r="A795" s="32"/>
      <c r="B795" s="32"/>
      <c r="C795" s="32"/>
      <c r="D795" s="32"/>
      <c r="E795" s="32"/>
      <c r="F795" s="32"/>
      <c r="G795" s="32"/>
      <c r="H795" s="32"/>
    </row>
  </sheetData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SO 000 - Vedľajšie rozpoč...</vt:lpstr>
      <vt:lpstr>SO 101 - Cyklotrasa pri r...</vt:lpstr>
      <vt:lpstr>SO 201 - Oporné múry-CS2022</vt:lpstr>
      <vt:lpstr>Zoznam figúr</vt:lpstr>
      <vt:lpstr>'Rekapitulácia stavby'!Názvy_tlače</vt:lpstr>
      <vt:lpstr>'SO 000 - Vedľajšie rozpoč...'!Názvy_tlače</vt:lpstr>
      <vt:lpstr>'SO 101 - Cyklotrasa pri r...'!Názvy_tlače</vt:lpstr>
      <vt:lpstr>'SO 201 - Oporné múry-CS2022'!Názvy_tlače</vt:lpstr>
      <vt:lpstr>'Zoznam figúr'!Názvy_tlače</vt:lpstr>
      <vt:lpstr>'Rekapitulácia stavby'!Oblasť_tlače</vt:lpstr>
      <vt:lpstr>'SO 000 - Vedľajšie rozpoč...'!Oblasť_tlače</vt:lpstr>
      <vt:lpstr>'SO 101 - Cyklotrasa pri r...'!Oblasť_tlače</vt:lpstr>
      <vt:lpstr>'SO 201 - Oporné múry-CS2022'!Oblasť_tlače</vt:lpstr>
      <vt:lpstr>'Zoznam figúr'!Oblasť_tlače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Rozpocty</dc:creator>
  <cp:lastModifiedBy>Moravec Viktor, Mgr.</cp:lastModifiedBy>
  <dcterms:created xsi:type="dcterms:W3CDTF">2022-02-23T11:02:06Z</dcterms:created>
  <dcterms:modified xsi:type="dcterms:W3CDTF">2022-03-15T11:20:01Z</dcterms:modified>
</cp:coreProperties>
</file>