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HRADOK ťažba\DNS Ťažba 2022\DNS TATRY - PALO\Tatry 3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62913"/>
</workbook>
</file>

<file path=xl/calcChain.xml><?xml version="1.0" encoding="utf-8"?>
<calcChain xmlns="http://schemas.openxmlformats.org/spreadsheetml/2006/main">
  <c r="P26" i="1" l="1"/>
  <c r="M28" i="1"/>
  <c r="P24" i="1" l="1"/>
  <c r="P14" i="1" l="1"/>
  <c r="P15" i="1" l="1"/>
  <c r="P16" i="1" l="1"/>
  <c r="P22" i="1" l="1"/>
  <c r="P21" i="1" l="1"/>
  <c r="P20" i="1"/>
  <c r="P19" i="1"/>
  <c r="P18" i="1"/>
  <c r="P17" i="1"/>
  <c r="P25" i="1" l="1"/>
  <c r="P23" i="1" l="1"/>
  <c r="P13" i="1" l="1"/>
  <c r="P28" i="1" s="1"/>
  <c r="Q23" i="1" l="1"/>
  <c r="P12" i="1"/>
  <c r="H27" i="1" l="1"/>
  <c r="Q12" i="1" l="1"/>
  <c r="P30" i="1" l="1"/>
  <c r="Q28" i="1" l="1"/>
  <c r="P29" i="1"/>
</calcChain>
</file>

<file path=xl/sharedStrings.xml><?xml version="1.0" encoding="utf-8"?>
<sst xmlns="http://schemas.openxmlformats.org/spreadsheetml/2006/main" count="156" uniqueCount="119">
  <si>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</si>
  <si>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</si>
  <si>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</si>
  <si>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</si>
  <si>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</si>
  <si>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</si>
  <si>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</si>
  <si>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</si>
  <si>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</si>
  <si>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</si>
  <si>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</si>
  <si>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</si>
  <si>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</si>
  <si>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</si>
  <si>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</si>
  <si>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</si>
  <si>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</si>
  <si>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</si>
  <si>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</si>
  <si>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</si>
  <si>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</si>
  <si>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</si>
  <si>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</si>
  <si>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</si>
  <si>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</si>
  <si>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</si>
  <si>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</si>
  <si>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</si>
  <si>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</si>
  <si>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</si>
  <si>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</si>
  <si>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</si>
  <si>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</si>
  <si>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</si>
  <si>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</si>
  <si>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</si>
  <si>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</si>
  <si>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</si>
  <si>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</si>
  <si>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</si>
  <si>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</si>
  <si>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</si>
  <si>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</si>
  <si>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</si>
  <si>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</si>
  <si>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</si>
  <si>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</si>
  <si>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</si>
  <si>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</si>
  <si>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</si>
  <si>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</si>
  <si>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</si>
  <si>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</si>
  <si>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</si>
  <si>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</si>
  <si>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</si>
  <si>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</si>
  <si>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</si>
  <si>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</si>
  <si>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</si>
  <si>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</si>
  <si>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</si>
  <si>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</si>
  <si>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</si>
  <si>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</si>
  <si>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</si>
  <si>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</si>
  <si>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</si>
  <si>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</si>
  <si>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</si>
  <si>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LO Likavka</t>
  </si>
  <si>
    <t>Technológia:      1,2,3,4d,4a,7</t>
  </si>
  <si>
    <t>Technológia:      1,2,3,4a,7</t>
  </si>
  <si>
    <t>1,50/0,75</t>
  </si>
  <si>
    <t>2146 10-1</t>
  </si>
  <si>
    <t>ŤNV rozpt.</t>
  </si>
  <si>
    <t>120/790</t>
  </si>
  <si>
    <t>2147A10-3</t>
  </si>
  <si>
    <t>ŤNV sustr.</t>
  </si>
  <si>
    <t>1,18/0,59</t>
  </si>
  <si>
    <t>160/110</t>
  </si>
  <si>
    <t>2148A10-1</t>
  </si>
  <si>
    <t>60/950</t>
  </si>
  <si>
    <t>2325B10-4</t>
  </si>
  <si>
    <t>1,73/0,86</t>
  </si>
  <si>
    <t>LO Žarnovka</t>
  </si>
  <si>
    <t>LO Banskô</t>
  </si>
  <si>
    <t>LO Hlaváč</t>
  </si>
  <si>
    <t>1066 00-4</t>
  </si>
  <si>
    <t>Technológia:      1,2,4a,6,7</t>
  </si>
  <si>
    <t>1161 10-5</t>
  </si>
  <si>
    <t>Technológia:      1,2,3,4d,4a,6,7</t>
  </si>
  <si>
    <t>90/130</t>
  </si>
  <si>
    <t>Technológia:      1,2,4f,4a,6,7</t>
  </si>
  <si>
    <t>1120 00-1</t>
  </si>
  <si>
    <t>35/300</t>
  </si>
  <si>
    <t>1121 00-1</t>
  </si>
  <si>
    <t>20/230</t>
  </si>
  <si>
    <t>1122 10-4</t>
  </si>
  <si>
    <t>1139 10-4</t>
  </si>
  <si>
    <t>1,68/0,84</t>
  </si>
  <si>
    <t>200/420</t>
  </si>
  <si>
    <t>1140 10-4</t>
  </si>
  <si>
    <t>35/60</t>
  </si>
  <si>
    <t>LO Suchá</t>
  </si>
  <si>
    <t>LO Teplô</t>
  </si>
  <si>
    <t>480 10-5</t>
  </si>
  <si>
    <t>173B00-1</t>
  </si>
  <si>
    <t>Technológia:      1,2,4d,4a,6,7</t>
  </si>
  <si>
    <t>50/50</t>
  </si>
  <si>
    <t>LO Hričkov</t>
  </si>
  <si>
    <t>93 10-1</t>
  </si>
  <si>
    <t>1,03/0,52</t>
  </si>
  <si>
    <t>0,68/0,45</t>
  </si>
  <si>
    <t>1,56/0,78</t>
  </si>
  <si>
    <t>Zmluva č. DNS/3/22/12/04</t>
  </si>
  <si>
    <t>Lesnícke služby v ťažbovom procese na OZ Tatry, LS  Liptovská Osada - výzva č. 3/2022</t>
  </si>
  <si>
    <t>LESY SR š.p.  organizačná zložka  OZ Tatry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</si>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</sst>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2" fontId="15" fillId="0" borderId="21" xfId="0" applyNumberFormat="1" applyFont="1" applyBorder="1" applyAlignment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4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15" fillId="0" borderId="38" xfId="0" applyFont="1" applyBorder="1"/>
    <xf numFmtId="0" fontId="6" fillId="3" borderId="39" xfId="0" applyFont="1" applyFill="1" applyBorder="1" applyAlignment="1" applyProtection="1">
      <alignment horizontal="center" vertical="center" wrapText="1"/>
    </xf>
    <xf numFmtId="14" fontId="6" fillId="3" borderId="41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2" fontId="15" fillId="0" borderId="39" xfId="0" applyNumberFormat="1" applyFont="1" applyBorder="1" applyAlignment="1">
      <alignment horizont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6" fillId="3" borderId="45" xfId="0" applyFont="1" applyFill="1" applyBorder="1" applyAlignment="1" applyProtection="1">
      <alignment horizontal="center" vertical="center" wrapText="1"/>
    </xf>
    <xf numFmtId="14" fontId="6" fillId="3" borderId="48" xfId="0" applyNumberFormat="1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</xf>
    <xf numFmtId="2" fontId="15" fillId="0" borderId="45" xfId="0" applyNumberFormat="1" applyFont="1" applyBorder="1" applyAlignment="1">
      <alignment horizontal="center"/>
    </xf>
    <xf numFmtId="2" fontId="6" fillId="3" borderId="45" xfId="0" applyNumberFormat="1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4" fontId="6" fillId="2" borderId="25" xfId="0" applyNumberFormat="1" applyFont="1" applyFill="1" applyBorder="1" applyAlignment="1" applyProtection="1">
      <alignment horizontal="center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/>
    </xf>
    <xf numFmtId="0" fontId="6" fillId="3" borderId="41" xfId="0" applyFont="1" applyFill="1" applyBorder="1" applyAlignment="1" applyProtection="1">
      <alignment horizontal="left" vertical="center"/>
    </xf>
    <xf numFmtId="0" fontId="6" fillId="3" borderId="46" xfId="0" applyFont="1" applyFill="1" applyBorder="1" applyAlignment="1" applyProtection="1">
      <alignment horizontal="left" vertical="center"/>
    </xf>
    <xf numFmtId="0" fontId="6" fillId="3" borderId="47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view="pageBreakPreview" topLeftCell="A13" zoomScaleNormal="100" zoomScaleSheetLayoutView="100" workbookViewId="0">
      <selection activeCell="I34" sqref="I34:P3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5.570312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4" t="s">
        <v>63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6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95" t="s">
        <v>116</v>
      </c>
      <c r="D3" s="96"/>
      <c r="E3" s="96"/>
      <c r="F3" s="96"/>
      <c r="G3" s="96"/>
      <c r="H3" s="96"/>
      <c r="I3" s="96"/>
      <c r="J3" s="96"/>
      <c r="K3" s="96"/>
      <c r="L3" s="9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87"/>
      <c r="G5" s="8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59" t="s">
        <v>117</v>
      </c>
      <c r="C6" s="59"/>
      <c r="D6" s="59"/>
      <c r="E6" s="60"/>
      <c r="F6" s="60"/>
      <c r="G6" s="6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88"/>
      <c r="C7" s="88"/>
      <c r="D7" s="88"/>
      <c r="E7" s="88"/>
      <c r="F7" s="88"/>
      <c r="G7" s="88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85" t="s">
        <v>115</v>
      </c>
      <c r="B8" s="8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89" t="s">
        <v>2</v>
      </c>
      <c r="C9" s="103" t="s">
        <v>52</v>
      </c>
      <c r="D9" s="104"/>
      <c r="E9" s="92" t="s">
        <v>69</v>
      </c>
      <c r="F9" s="118" t="s">
        <v>3</v>
      </c>
      <c r="G9" s="119"/>
      <c r="H9" s="120"/>
      <c r="I9" s="97" t="s">
        <v>4</v>
      </c>
      <c r="J9" s="92" t="s">
        <v>5</v>
      </c>
      <c r="K9" s="97" t="s">
        <v>6</v>
      </c>
      <c r="L9" s="100" t="s">
        <v>7</v>
      </c>
      <c r="M9" s="92" t="s">
        <v>53</v>
      </c>
      <c r="N9" s="116" t="s">
        <v>59</v>
      </c>
      <c r="O9" s="105" t="s">
        <v>57</v>
      </c>
      <c r="P9" s="108" t="s">
        <v>58</v>
      </c>
    </row>
    <row r="10" spans="1:18" ht="21.75" customHeight="1" x14ac:dyDescent="0.25">
      <c r="A10" s="25"/>
      <c r="B10" s="90"/>
      <c r="C10" s="111" t="s">
        <v>66</v>
      </c>
      <c r="D10" s="112"/>
      <c r="E10" s="93"/>
      <c r="F10" s="115" t="s">
        <v>9</v>
      </c>
      <c r="G10" s="93" t="s">
        <v>10</v>
      </c>
      <c r="H10" s="92" t="s">
        <v>11</v>
      </c>
      <c r="I10" s="98"/>
      <c r="J10" s="93"/>
      <c r="K10" s="98"/>
      <c r="L10" s="101"/>
      <c r="M10" s="93"/>
      <c r="N10" s="117"/>
      <c r="O10" s="106"/>
      <c r="P10" s="109"/>
    </row>
    <row r="11" spans="1:18" ht="50.25" customHeight="1" thickBot="1" x14ac:dyDescent="0.3">
      <c r="A11" s="53"/>
      <c r="B11" s="91"/>
      <c r="C11" s="113"/>
      <c r="D11" s="114"/>
      <c r="E11" s="94"/>
      <c r="F11" s="113"/>
      <c r="G11" s="94"/>
      <c r="H11" s="94"/>
      <c r="I11" s="99"/>
      <c r="J11" s="94"/>
      <c r="K11" s="99"/>
      <c r="L11" s="102"/>
      <c r="M11" s="94"/>
      <c r="N11" s="114"/>
      <c r="O11" s="107"/>
      <c r="P11" s="110"/>
    </row>
    <row r="12" spans="1:18" hidden="1" x14ac:dyDescent="0.25">
      <c r="N12" s="52" t="s">
        <v>60</v>
      </c>
      <c r="O12" s="62"/>
      <c r="P12" s="63">
        <f>SUM(O12*H12)</f>
        <v>0</v>
      </c>
      <c r="Q12" s="12" t="str">
        <f>IF( P12=0," ", IF(100-((#REF!/P12)*100)&gt;20,"viac ako 20%",0))</f>
        <v xml:space="preserve"> </v>
      </c>
      <c r="R12" s="54">
        <v>44286</v>
      </c>
    </row>
    <row r="13" spans="1:18" x14ac:dyDescent="0.25">
      <c r="A13" s="64" t="s">
        <v>105</v>
      </c>
      <c r="B13" s="65" t="s">
        <v>106</v>
      </c>
      <c r="C13" s="145" t="s">
        <v>89</v>
      </c>
      <c r="D13" s="146"/>
      <c r="E13" s="66">
        <v>44742</v>
      </c>
      <c r="F13" s="67">
        <v>25</v>
      </c>
      <c r="G13" s="68"/>
      <c r="H13" s="67">
        <v>25</v>
      </c>
      <c r="I13" s="65" t="s">
        <v>75</v>
      </c>
      <c r="J13" s="65">
        <v>40</v>
      </c>
      <c r="K13" s="65">
        <v>1.35</v>
      </c>
      <c r="L13" s="69">
        <v>550</v>
      </c>
      <c r="M13" s="69">
        <v>304</v>
      </c>
      <c r="N13" s="70" t="s">
        <v>60</v>
      </c>
      <c r="O13" s="71"/>
      <c r="P13" s="46">
        <f t="shared" ref="P13:P25" si="0">SUM(O13*H13)</f>
        <v>0</v>
      </c>
      <c r="Q13" s="12"/>
      <c r="R13" s="54"/>
    </row>
    <row r="14" spans="1:18" x14ac:dyDescent="0.25">
      <c r="A14" s="72" t="s">
        <v>110</v>
      </c>
      <c r="B14" s="48" t="s">
        <v>111</v>
      </c>
      <c r="C14" s="143" t="s">
        <v>72</v>
      </c>
      <c r="D14" s="144"/>
      <c r="E14" s="57">
        <v>44742</v>
      </c>
      <c r="F14" s="49">
        <v>30</v>
      </c>
      <c r="G14" s="58"/>
      <c r="H14" s="49">
        <v>30</v>
      </c>
      <c r="I14" s="48" t="s">
        <v>75</v>
      </c>
      <c r="J14" s="48">
        <v>60</v>
      </c>
      <c r="K14" s="48" t="s">
        <v>112</v>
      </c>
      <c r="L14" s="50">
        <v>450</v>
      </c>
      <c r="M14" s="50">
        <v>408</v>
      </c>
      <c r="N14" s="51" t="s">
        <v>60</v>
      </c>
      <c r="O14" s="61"/>
      <c r="P14" s="47">
        <f t="shared" si="0"/>
        <v>0</v>
      </c>
      <c r="Q14" s="12"/>
      <c r="R14" s="54"/>
    </row>
    <row r="15" spans="1:18" x14ac:dyDescent="0.25">
      <c r="A15" s="72" t="s">
        <v>104</v>
      </c>
      <c r="B15" s="48" t="s">
        <v>107</v>
      </c>
      <c r="C15" s="143" t="s">
        <v>108</v>
      </c>
      <c r="D15" s="144"/>
      <c r="E15" s="57">
        <v>44742</v>
      </c>
      <c r="F15" s="49">
        <v>35</v>
      </c>
      <c r="G15" s="58"/>
      <c r="H15" s="49">
        <v>35</v>
      </c>
      <c r="I15" s="48" t="s">
        <v>75</v>
      </c>
      <c r="J15" s="48">
        <v>65</v>
      </c>
      <c r="K15" s="48">
        <v>0.95</v>
      </c>
      <c r="L15" s="50" t="s">
        <v>109</v>
      </c>
      <c r="M15" s="50">
        <v>423</v>
      </c>
      <c r="N15" s="51" t="s">
        <v>60</v>
      </c>
      <c r="O15" s="61"/>
      <c r="P15" s="47">
        <f t="shared" si="0"/>
        <v>0</v>
      </c>
      <c r="Q15" s="12"/>
      <c r="R15" s="54"/>
    </row>
    <row r="16" spans="1:18" x14ac:dyDescent="0.25">
      <c r="A16" s="72" t="s">
        <v>85</v>
      </c>
      <c r="B16" s="48" t="s">
        <v>88</v>
      </c>
      <c r="C16" s="143" t="s">
        <v>89</v>
      </c>
      <c r="D16" s="144"/>
      <c r="E16" s="57">
        <v>44742</v>
      </c>
      <c r="F16" s="49">
        <v>30</v>
      </c>
      <c r="G16" s="58"/>
      <c r="H16" s="49">
        <v>30</v>
      </c>
      <c r="I16" s="48" t="s">
        <v>78</v>
      </c>
      <c r="J16" s="48">
        <v>40</v>
      </c>
      <c r="K16" s="48">
        <v>0.68</v>
      </c>
      <c r="L16" s="50">
        <v>365</v>
      </c>
      <c r="M16" s="50">
        <v>333</v>
      </c>
      <c r="N16" s="51" t="s">
        <v>60</v>
      </c>
      <c r="O16" s="61"/>
      <c r="P16" s="47">
        <f t="shared" si="0"/>
        <v>0</v>
      </c>
      <c r="Q16" s="12"/>
      <c r="R16" s="54"/>
    </row>
    <row r="17" spans="1:18" x14ac:dyDescent="0.25">
      <c r="A17" s="72" t="s">
        <v>86</v>
      </c>
      <c r="B17" s="48" t="s">
        <v>90</v>
      </c>
      <c r="C17" s="143" t="s">
        <v>91</v>
      </c>
      <c r="D17" s="144"/>
      <c r="E17" s="57">
        <v>44742</v>
      </c>
      <c r="F17" s="49">
        <v>250</v>
      </c>
      <c r="G17" s="58"/>
      <c r="H17" s="49">
        <v>250</v>
      </c>
      <c r="I17" s="48" t="s">
        <v>75</v>
      </c>
      <c r="J17" s="48">
        <v>40</v>
      </c>
      <c r="K17" s="48" t="s">
        <v>113</v>
      </c>
      <c r="L17" s="50" t="s">
        <v>92</v>
      </c>
      <c r="M17" s="50">
        <v>4123</v>
      </c>
      <c r="N17" s="51" t="s">
        <v>60</v>
      </c>
      <c r="O17" s="61"/>
      <c r="P17" s="47">
        <f t="shared" si="0"/>
        <v>0</v>
      </c>
      <c r="Q17" s="12"/>
      <c r="R17" s="54"/>
    </row>
    <row r="18" spans="1:18" x14ac:dyDescent="0.25">
      <c r="A18" s="72" t="s">
        <v>70</v>
      </c>
      <c r="B18" s="48" t="s">
        <v>74</v>
      </c>
      <c r="C18" s="143" t="s">
        <v>71</v>
      </c>
      <c r="D18" s="144"/>
      <c r="E18" s="57">
        <v>44742</v>
      </c>
      <c r="F18" s="49">
        <v>40</v>
      </c>
      <c r="G18" s="58"/>
      <c r="H18" s="49">
        <v>40</v>
      </c>
      <c r="I18" s="48" t="s">
        <v>75</v>
      </c>
      <c r="J18" s="48">
        <v>50</v>
      </c>
      <c r="K18" s="48" t="s">
        <v>114</v>
      </c>
      <c r="L18" s="50" t="s">
        <v>76</v>
      </c>
      <c r="M18" s="50">
        <v>624</v>
      </c>
      <c r="N18" s="51" t="s">
        <v>60</v>
      </c>
      <c r="O18" s="61"/>
      <c r="P18" s="47">
        <f t="shared" si="0"/>
        <v>0</v>
      </c>
      <c r="Q18" s="12"/>
      <c r="R18" s="54"/>
    </row>
    <row r="19" spans="1:18" x14ac:dyDescent="0.25">
      <c r="A19" s="72"/>
      <c r="B19" s="48" t="s">
        <v>77</v>
      </c>
      <c r="C19" s="143" t="s">
        <v>71</v>
      </c>
      <c r="D19" s="144"/>
      <c r="E19" s="57">
        <v>44742</v>
      </c>
      <c r="F19" s="49">
        <v>40</v>
      </c>
      <c r="G19" s="58"/>
      <c r="H19" s="49">
        <v>40</v>
      </c>
      <c r="I19" s="48" t="s">
        <v>78</v>
      </c>
      <c r="J19" s="48">
        <v>55</v>
      </c>
      <c r="K19" s="48" t="s">
        <v>79</v>
      </c>
      <c r="L19" s="50" t="s">
        <v>80</v>
      </c>
      <c r="M19" s="50">
        <v>706</v>
      </c>
      <c r="N19" s="51" t="s">
        <v>60</v>
      </c>
      <c r="O19" s="61"/>
      <c r="P19" s="47">
        <f t="shared" si="0"/>
        <v>0</v>
      </c>
      <c r="Q19" s="12"/>
      <c r="R19" s="54"/>
    </row>
    <row r="20" spans="1:18" x14ac:dyDescent="0.25">
      <c r="A20" s="73"/>
      <c r="B20" s="48" t="s">
        <v>81</v>
      </c>
      <c r="C20" s="143" t="s">
        <v>71</v>
      </c>
      <c r="D20" s="144"/>
      <c r="E20" s="57">
        <v>44742</v>
      </c>
      <c r="F20" s="49">
        <v>120</v>
      </c>
      <c r="G20" s="58"/>
      <c r="H20" s="49">
        <v>120</v>
      </c>
      <c r="I20" s="48" t="s">
        <v>78</v>
      </c>
      <c r="J20" s="48">
        <v>60</v>
      </c>
      <c r="K20" s="48" t="s">
        <v>73</v>
      </c>
      <c r="L20" s="50" t="s">
        <v>82</v>
      </c>
      <c r="M20" s="50">
        <v>1782</v>
      </c>
      <c r="N20" s="51" t="s">
        <v>60</v>
      </c>
      <c r="O20" s="61"/>
      <c r="P20" s="47">
        <f t="shared" si="0"/>
        <v>0</v>
      </c>
      <c r="Q20" s="12"/>
      <c r="R20" s="54"/>
    </row>
    <row r="21" spans="1:18" x14ac:dyDescent="0.25">
      <c r="A21" s="72"/>
      <c r="B21" s="48" t="s">
        <v>83</v>
      </c>
      <c r="C21" s="143" t="s">
        <v>72</v>
      </c>
      <c r="D21" s="144"/>
      <c r="E21" s="57">
        <v>44742</v>
      </c>
      <c r="F21" s="49">
        <v>80</v>
      </c>
      <c r="G21" s="58"/>
      <c r="H21" s="49">
        <v>80</v>
      </c>
      <c r="I21" s="48" t="s">
        <v>78</v>
      </c>
      <c r="J21" s="48">
        <v>35</v>
      </c>
      <c r="K21" s="48" t="s">
        <v>84</v>
      </c>
      <c r="L21" s="50">
        <v>1010</v>
      </c>
      <c r="M21" s="50">
        <v>901</v>
      </c>
      <c r="N21" s="51" t="s">
        <v>60</v>
      </c>
      <c r="O21" s="61"/>
      <c r="P21" s="47">
        <f t="shared" si="0"/>
        <v>0</v>
      </c>
      <c r="Q21" s="12"/>
      <c r="R21" s="54"/>
    </row>
    <row r="22" spans="1:18" x14ac:dyDescent="0.25">
      <c r="A22" s="72" t="s">
        <v>87</v>
      </c>
      <c r="B22" s="48" t="s">
        <v>94</v>
      </c>
      <c r="C22" s="143" t="s">
        <v>93</v>
      </c>
      <c r="D22" s="144"/>
      <c r="E22" s="57">
        <v>44742</v>
      </c>
      <c r="F22" s="49">
        <v>30</v>
      </c>
      <c r="G22" s="58"/>
      <c r="H22" s="49">
        <v>30</v>
      </c>
      <c r="I22" s="48" t="s">
        <v>75</v>
      </c>
      <c r="J22" s="48">
        <v>55</v>
      </c>
      <c r="K22" s="48">
        <v>1.0900000000000001</v>
      </c>
      <c r="L22" s="50" t="s">
        <v>95</v>
      </c>
      <c r="M22" s="50">
        <v>470</v>
      </c>
      <c r="N22" s="51" t="s">
        <v>60</v>
      </c>
      <c r="O22" s="61"/>
      <c r="P22" s="47">
        <f t="shared" si="0"/>
        <v>0</v>
      </c>
      <c r="Q22" s="12"/>
      <c r="R22" s="54"/>
    </row>
    <row r="23" spans="1:18" x14ac:dyDescent="0.25">
      <c r="A23" s="72"/>
      <c r="B23" s="48" t="s">
        <v>96</v>
      </c>
      <c r="C23" s="143" t="s">
        <v>93</v>
      </c>
      <c r="D23" s="144"/>
      <c r="E23" s="57">
        <v>44742</v>
      </c>
      <c r="F23" s="49">
        <v>110</v>
      </c>
      <c r="G23" s="58"/>
      <c r="H23" s="49">
        <v>110</v>
      </c>
      <c r="I23" s="48" t="s">
        <v>78</v>
      </c>
      <c r="J23" s="48">
        <v>55</v>
      </c>
      <c r="K23" s="48">
        <v>1.24</v>
      </c>
      <c r="L23" s="50" t="s">
        <v>97</v>
      </c>
      <c r="M23" s="50">
        <v>1513</v>
      </c>
      <c r="N23" s="51" t="s">
        <v>60</v>
      </c>
      <c r="O23" s="61"/>
      <c r="P23" s="47">
        <f t="shared" si="0"/>
        <v>0</v>
      </c>
      <c r="Q23" s="12" t="str">
        <f t="shared" ref="Q23" si="1">IF( P23=0," ", IF(100-((M23/P23)*100)&gt;20,"viac ako 20%",0))</f>
        <v xml:space="preserve"> </v>
      </c>
      <c r="R23" s="54"/>
    </row>
    <row r="24" spans="1:18" x14ac:dyDescent="0.25">
      <c r="A24" s="72"/>
      <c r="B24" s="48" t="s">
        <v>98</v>
      </c>
      <c r="C24" s="143" t="s">
        <v>89</v>
      </c>
      <c r="D24" s="144"/>
      <c r="E24" s="57">
        <v>44742</v>
      </c>
      <c r="F24" s="49">
        <v>6</v>
      </c>
      <c r="G24" s="58"/>
      <c r="H24" s="49">
        <v>6</v>
      </c>
      <c r="I24" s="48" t="s">
        <v>75</v>
      </c>
      <c r="J24" s="48">
        <v>55</v>
      </c>
      <c r="K24" s="48">
        <v>1.35</v>
      </c>
      <c r="L24" s="50">
        <v>125</v>
      </c>
      <c r="M24" s="50">
        <v>55</v>
      </c>
      <c r="N24" s="51" t="s">
        <v>60</v>
      </c>
      <c r="O24" s="61"/>
      <c r="P24" s="47">
        <f>SUM(O24*H24)</f>
        <v>0</v>
      </c>
      <c r="Q24" s="12"/>
      <c r="R24" s="54"/>
    </row>
    <row r="25" spans="1:18" x14ac:dyDescent="0.25">
      <c r="A25" s="72"/>
      <c r="B25" s="48" t="s">
        <v>99</v>
      </c>
      <c r="C25" s="143" t="s">
        <v>71</v>
      </c>
      <c r="D25" s="144"/>
      <c r="E25" s="57">
        <v>44742</v>
      </c>
      <c r="F25" s="49">
        <v>70</v>
      </c>
      <c r="G25" s="58"/>
      <c r="H25" s="49">
        <v>70</v>
      </c>
      <c r="I25" s="48" t="s">
        <v>78</v>
      </c>
      <c r="J25" s="48">
        <v>60</v>
      </c>
      <c r="K25" s="48" t="s">
        <v>100</v>
      </c>
      <c r="L25" s="50" t="s">
        <v>101</v>
      </c>
      <c r="M25" s="50">
        <v>1247</v>
      </c>
      <c r="N25" s="51" t="s">
        <v>60</v>
      </c>
      <c r="O25" s="61"/>
      <c r="P25" s="47">
        <f t="shared" si="0"/>
        <v>0</v>
      </c>
      <c r="Q25" s="12"/>
      <c r="R25" s="54"/>
    </row>
    <row r="26" spans="1:18" ht="15.75" thickBot="1" x14ac:dyDescent="0.3">
      <c r="A26" s="74"/>
      <c r="B26" s="75" t="s">
        <v>102</v>
      </c>
      <c r="C26" s="147" t="s">
        <v>93</v>
      </c>
      <c r="D26" s="148"/>
      <c r="E26" s="76">
        <v>44742</v>
      </c>
      <c r="F26" s="77">
        <v>20</v>
      </c>
      <c r="G26" s="78"/>
      <c r="H26" s="77">
        <v>20</v>
      </c>
      <c r="I26" s="75" t="s">
        <v>78</v>
      </c>
      <c r="J26" s="75">
        <v>50</v>
      </c>
      <c r="K26" s="79">
        <v>1.6</v>
      </c>
      <c r="L26" s="80" t="s">
        <v>103</v>
      </c>
      <c r="M26" s="80">
        <v>252</v>
      </c>
      <c r="N26" s="81" t="s">
        <v>60</v>
      </c>
      <c r="O26" s="82"/>
      <c r="P26" s="83">
        <f>SUM(O26*H26)</f>
        <v>0</v>
      </c>
      <c r="Q26" s="12"/>
      <c r="R26" s="54"/>
    </row>
    <row r="27" spans="1:18" ht="15.75" thickBot="1" x14ac:dyDescent="0.3">
      <c r="A27" s="26"/>
      <c r="B27" s="27"/>
      <c r="C27" s="28"/>
      <c r="D27" s="29"/>
      <c r="E27" s="29"/>
      <c r="F27" s="30"/>
      <c r="G27" s="30"/>
      <c r="H27" s="156">
        <f>SUM(H13:H26)</f>
        <v>886</v>
      </c>
      <c r="I27" s="31"/>
      <c r="J27" s="27"/>
      <c r="K27" s="27"/>
      <c r="L27" s="28"/>
      <c r="M27" s="32"/>
      <c r="N27" s="33"/>
      <c r="O27" s="36"/>
      <c r="P27" s="37"/>
      <c r="Q27" s="12"/>
    </row>
    <row r="28" spans="1:18" ht="60.75" thickBot="1" x14ac:dyDescent="0.3">
      <c r="A28" s="45"/>
      <c r="B28" s="34"/>
      <c r="C28" s="34"/>
      <c r="D28" s="34"/>
      <c r="E28" s="34"/>
      <c r="F28" s="34"/>
      <c r="G28" s="34"/>
      <c r="H28" s="34"/>
      <c r="I28" s="34"/>
      <c r="J28" s="34"/>
      <c r="K28" s="138" t="s">
        <v>13</v>
      </c>
      <c r="L28" s="138"/>
      <c r="M28" s="37">
        <f>SUM(M13:M26)</f>
        <v>13141</v>
      </c>
      <c r="N28" s="35"/>
      <c r="O28" s="154" t="s">
        <v>118</v>
      </c>
      <c r="P28" s="155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139" t="s">
        <v>14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32">
        <f>P30-P28</f>
        <v>0</v>
      </c>
    </row>
    <row r="30" spans="1:18" ht="15.75" thickBot="1" x14ac:dyDescent="0.3">
      <c r="A30" s="139" t="s">
        <v>15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32">
        <f>IF("nie"=MID(I38,1,3),P28,(P28*1.2))</f>
        <v>0</v>
      </c>
    </row>
    <row r="31" spans="1:18" x14ac:dyDescent="0.25">
      <c r="A31" s="127" t="s">
        <v>16</v>
      </c>
      <c r="B31" s="127"/>
      <c r="C31" s="12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8" x14ac:dyDescent="0.25">
      <c r="A32" s="142" t="s">
        <v>64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  <row r="33" spans="1:16" ht="25.5" customHeight="1" x14ac:dyDescent="0.25">
      <c r="A33" s="39" t="s">
        <v>56</v>
      </c>
      <c r="B33" s="39"/>
      <c r="C33" s="39"/>
      <c r="D33" s="39"/>
      <c r="E33" s="55"/>
      <c r="F33" s="39"/>
      <c r="G33" s="39"/>
      <c r="H33" s="40" t="s">
        <v>54</v>
      </c>
      <c r="I33" s="39"/>
      <c r="J33" s="39"/>
      <c r="K33" s="41"/>
      <c r="L33" s="41"/>
      <c r="M33" s="41"/>
      <c r="N33" s="41"/>
      <c r="O33" s="41"/>
      <c r="P33" s="41"/>
    </row>
    <row r="34" spans="1:16" ht="15" customHeight="1" x14ac:dyDescent="0.25">
      <c r="A34" s="129" t="s">
        <v>65</v>
      </c>
      <c r="B34" s="130"/>
      <c r="C34" s="130"/>
      <c r="D34" s="130"/>
      <c r="E34" s="130"/>
      <c r="F34" s="131"/>
      <c r="G34" s="128" t="s">
        <v>55</v>
      </c>
      <c r="H34" s="42" t="s">
        <v>17</v>
      </c>
      <c r="I34" s="121"/>
      <c r="J34" s="122"/>
      <c r="K34" s="122"/>
      <c r="L34" s="122"/>
      <c r="M34" s="122"/>
      <c r="N34" s="122"/>
      <c r="O34" s="122"/>
      <c r="P34" s="123"/>
    </row>
    <row r="35" spans="1:16" x14ac:dyDescent="0.25">
      <c r="A35" s="132"/>
      <c r="B35" s="133"/>
      <c r="C35" s="133"/>
      <c r="D35" s="133"/>
      <c r="E35" s="133"/>
      <c r="F35" s="134"/>
      <c r="G35" s="128"/>
      <c r="H35" s="42" t="s">
        <v>18</v>
      </c>
      <c r="I35" s="121"/>
      <c r="J35" s="122"/>
      <c r="K35" s="122"/>
      <c r="L35" s="122"/>
      <c r="M35" s="122"/>
      <c r="N35" s="122"/>
      <c r="O35" s="122"/>
      <c r="P35" s="123"/>
    </row>
    <row r="36" spans="1:16" ht="18" customHeight="1" x14ac:dyDescent="0.25">
      <c r="A36" s="132"/>
      <c r="B36" s="133"/>
      <c r="C36" s="133"/>
      <c r="D36" s="133"/>
      <c r="E36" s="133"/>
      <c r="F36" s="134"/>
      <c r="G36" s="128"/>
      <c r="H36" s="42" t="s">
        <v>19</v>
      </c>
      <c r="I36" s="121"/>
      <c r="J36" s="122"/>
      <c r="K36" s="122"/>
      <c r="L36" s="122"/>
      <c r="M36" s="122"/>
      <c r="N36" s="122"/>
      <c r="O36" s="122"/>
      <c r="P36" s="123"/>
    </row>
    <row r="37" spans="1:16" x14ac:dyDescent="0.25">
      <c r="A37" s="132"/>
      <c r="B37" s="133"/>
      <c r="C37" s="133"/>
      <c r="D37" s="133"/>
      <c r="E37" s="133"/>
      <c r="F37" s="134"/>
      <c r="G37" s="128"/>
      <c r="H37" s="42" t="s">
        <v>20</v>
      </c>
      <c r="I37" s="121"/>
      <c r="J37" s="122"/>
      <c r="K37" s="122"/>
      <c r="L37" s="122"/>
      <c r="M37" s="122"/>
      <c r="N37" s="122"/>
      <c r="O37" s="122"/>
      <c r="P37" s="123"/>
    </row>
    <row r="38" spans="1:16" x14ac:dyDescent="0.25">
      <c r="A38" s="132"/>
      <c r="B38" s="133"/>
      <c r="C38" s="133"/>
      <c r="D38" s="133"/>
      <c r="E38" s="133"/>
      <c r="F38" s="134"/>
      <c r="G38" s="128"/>
      <c r="H38" s="42" t="s">
        <v>21</v>
      </c>
      <c r="I38" s="121"/>
      <c r="J38" s="122"/>
      <c r="K38" s="122"/>
      <c r="L38" s="122"/>
      <c r="M38" s="122"/>
      <c r="N38" s="122"/>
      <c r="O38" s="122"/>
      <c r="P38" s="123"/>
    </row>
    <row r="39" spans="1:16" x14ac:dyDescent="0.25">
      <c r="A39" s="132"/>
      <c r="B39" s="133"/>
      <c r="C39" s="133"/>
      <c r="D39" s="133"/>
      <c r="E39" s="133"/>
      <c r="F39" s="13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32"/>
      <c r="B40" s="133"/>
      <c r="C40" s="133"/>
      <c r="D40" s="133"/>
      <c r="E40" s="133"/>
      <c r="F40" s="13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35"/>
      <c r="B41" s="136"/>
      <c r="C41" s="136"/>
      <c r="D41" s="136"/>
      <c r="E41" s="136"/>
      <c r="F41" s="137"/>
      <c r="G41" s="41"/>
      <c r="H41" s="24"/>
      <c r="I41" s="18"/>
      <c r="J41" s="24"/>
      <c r="K41" s="24" t="s">
        <v>22</v>
      </c>
      <c r="L41" s="24"/>
      <c r="M41" s="124"/>
      <c r="N41" s="125"/>
      <c r="O41" s="126"/>
      <c r="P41" s="24"/>
    </row>
    <row r="42" spans="1:16" x14ac:dyDescent="0.25">
      <c r="A42" s="41"/>
      <c r="B42" s="41"/>
      <c r="C42" s="41"/>
      <c r="D42" s="41"/>
      <c r="E42" s="41"/>
      <c r="F42" s="41"/>
      <c r="G42" s="41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DC5PGn0GN8xK7yu4/GR8KHUfGDotLUXfkymoh5MeFBqoxSiVLznbd5DLkvRXjPpPPFUqAn7GfdCModg+SturYQ==" saltValue="cuX1zGpv80YuchjK/P27Kw==" spinCount="100000" sheet="1" selectLockedCells="1"/>
  <mergeCells count="48">
    <mergeCell ref="C13:D13"/>
    <mergeCell ref="C23:D23"/>
    <mergeCell ref="C18:D18"/>
    <mergeCell ref="C19:D19"/>
    <mergeCell ref="C20:D20"/>
    <mergeCell ref="C21:D21"/>
    <mergeCell ref="C17:D17"/>
    <mergeCell ref="C16:D16"/>
    <mergeCell ref="C15:D15"/>
    <mergeCell ref="C24:D24"/>
    <mergeCell ref="C25:D25"/>
    <mergeCell ref="C26:D26"/>
    <mergeCell ref="C14:D14"/>
    <mergeCell ref="K28:L28"/>
    <mergeCell ref="A29:O29"/>
    <mergeCell ref="A30:O30"/>
    <mergeCell ref="A32:P32"/>
    <mergeCell ref="C22:D22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53" t="s">
        <v>50</v>
      </c>
      <c r="M2" s="153"/>
    </row>
    <row r="3" spans="1:14" x14ac:dyDescent="0.25">
      <c r="A3" s="5" t="s">
        <v>24</v>
      </c>
      <c r="B3" s="150" t="s">
        <v>25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26</v>
      </c>
      <c r="B4" s="150" t="s">
        <v>27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28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29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30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0" t="s">
        <v>31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32</v>
      </c>
      <c r="B9" s="150" t="s">
        <v>33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34</v>
      </c>
      <c r="B10" s="150" t="s">
        <v>35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36</v>
      </c>
      <c r="B11" s="150" t="s">
        <v>37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38</v>
      </c>
      <c r="B12" s="150" t="s">
        <v>39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40</v>
      </c>
      <c r="B13" s="150" t="s">
        <v>41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51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42</v>
      </c>
      <c r="B15" s="150" t="s">
        <v>43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44</v>
      </c>
      <c r="B16" s="150" t="s">
        <v>45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46</v>
      </c>
      <c r="B17" s="150" t="s">
        <v>47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48</v>
      </c>
      <c r="B18" s="150" t="s">
        <v>49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3" t="s">
        <v>61</v>
      </c>
      <c r="B19" s="149" t="s">
        <v>62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2022-03-15T08:10:07Z</cp:lastPrinted>
  <dcterms:created xsi:type="dcterms:W3CDTF">2012-08-13T12:29:09Z</dcterms:created>
  <dcterms:modified xsi:type="dcterms:W3CDTF">2022-03-15T09:22:19Z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