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HRADOK ťažba\DNS Ťažba 2022\DNS TATRY - PALO\Tatry 4\Súťažné podklady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ponuka'!$A$1:$P$39</definedName>
  </definedNames>
  <calcPr calcId="162913"/>
</workbook>
</file>

<file path=xl/calcChain.xml><?xml version="1.0" encoding="utf-8"?>
<calcChain xmlns="http://schemas.openxmlformats.org/spreadsheetml/2006/main">
  <c r="P25" i="1" l="1"/>
  <c r="H23" i="1" l="1"/>
  <c r="H22" i="1"/>
  <c r="H21" i="1"/>
  <c r="H20" i="1"/>
  <c r="H19" i="1"/>
  <c r="H18" i="1"/>
  <c r="H17" i="1"/>
  <c r="H16" i="1"/>
  <c r="P21" i="1" l="1"/>
  <c r="P17" i="1" l="1"/>
  <c r="P16" i="1"/>
  <c r="P15" i="1"/>
  <c r="P14" i="1"/>
  <c r="P18" i="1" l="1"/>
  <c r="P19" i="1"/>
  <c r="P20" i="1"/>
  <c r="P22" i="1"/>
  <c r="P23" i="1"/>
  <c r="P13" i="1" l="1"/>
  <c r="P12" i="1" l="1"/>
  <c r="M25" i="1" l="1"/>
  <c r="H24" i="1" l="1"/>
  <c r="Q12" i="1" l="1"/>
  <c r="P27" i="1" l="1"/>
  <c r="Q25" i="1" l="1"/>
  <c r="P26" i="1"/>
</calcChain>
</file>

<file path=xl/sharedStrings.xml><?xml version="1.0" encoding="utf-8"?>
<sst xmlns="http://schemas.openxmlformats.org/spreadsheetml/2006/main" count="137" uniqueCount="111">
  <si>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</si>
  <si>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</si>
  <si>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</si>
  <si>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</si>
  <si>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</si>
  <si>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</si>
  <si>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</si>
  <si>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</si>
  <si>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</si>
  <si>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</si>
  <si>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</si>
  <si>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</si>
  <si>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</si>
  <si>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</si>
  <si>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</si>
  <si>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</si>
  <si>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</si>
  <si>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</si>
  <si>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</si>
  <si>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</si>
  <si>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</si>
  <si>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</si>
  <si>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</si>
  <si>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</si>
  <si>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</si>
  <si>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</si>
  <si>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</si>
  <si>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</si>
  <si>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</si>
  <si>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</si>
  <si>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</si>
  <si>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</si>
  <si>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</si>
  <si>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</si>
  <si>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</si>
  <si>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</si>
  <si>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</si>
  <si>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</si>
  <si>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</si>
  <si>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</si>
  <si>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</si>
  <si>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</si>
  <si>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</si>
  <si>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</si>
  <si>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</si>
  <si>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</si>
  <si>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</si>
  <si>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</si>
  <si>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</si>
  <si>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</si>
  <si>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</si>
  <si>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</si>
  <si>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</si>
  <si>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</si>
  <si>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</si>
  <si>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</si>
  <si>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</si>
  <si>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</si>
  <si>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</si>
  <si>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</si>
  <si>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</si>
  <si>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</si>
  <si>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</si>
  <si>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</si>
  <si>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</si>
  <si>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</si>
  <si>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</si>
  <si>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</si>
  <si>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</si>
  <si>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</si>
  <si>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ŤOÚ</t>
  </si>
  <si>
    <t>ŤVÚ+50r.</t>
  </si>
  <si>
    <t>ŤVÚ-50r.</t>
  </si>
  <si>
    <t>Technológia:      1,2,4d,4a,7</t>
  </si>
  <si>
    <t>Technológia:      1,2,4d,4a,6,7</t>
  </si>
  <si>
    <t>Technológia:      1,2,4b,4a,6,7</t>
  </si>
  <si>
    <t>1,52/0,76</t>
  </si>
  <si>
    <t>LO Skalnô</t>
  </si>
  <si>
    <t>538A00-5</t>
  </si>
  <si>
    <t>110/600</t>
  </si>
  <si>
    <t>556 10-3</t>
  </si>
  <si>
    <t>539B00-3</t>
  </si>
  <si>
    <t>100/270</t>
  </si>
  <si>
    <t>585B00-5</t>
  </si>
  <si>
    <t>139/473</t>
  </si>
  <si>
    <t>Technológia:      1,2,3,4b,4a,7</t>
  </si>
  <si>
    <t>1,47/0,74</t>
  </si>
  <si>
    <t>165/460</t>
  </si>
  <si>
    <t>508 11-4</t>
  </si>
  <si>
    <t>535 11-8</t>
  </si>
  <si>
    <t>85/580</t>
  </si>
  <si>
    <t>460 00-3</t>
  </si>
  <si>
    <t>LO Teplô</t>
  </si>
  <si>
    <t>147/500</t>
  </si>
  <si>
    <t>462 10-3</t>
  </si>
  <si>
    <t>62/745</t>
  </si>
  <si>
    <t>447 11-5</t>
  </si>
  <si>
    <t>Technológia:      1,2,3,4b,4a,6,7</t>
  </si>
  <si>
    <t>1,75/0,88</t>
  </si>
  <si>
    <t>125/850</t>
  </si>
  <si>
    <t>450 10-4</t>
  </si>
  <si>
    <t>Technológia:      1,2,3,4f,4a,6,7</t>
  </si>
  <si>
    <t>2,13/1,06</t>
  </si>
  <si>
    <t>60/400</t>
  </si>
  <si>
    <t>470 10-6</t>
  </si>
  <si>
    <t>Technológia:      1,2,3,4a,6,7</t>
  </si>
  <si>
    <t>56/720</t>
  </si>
  <si>
    <t>Zmluva č. DNS/4/22/12/04</t>
  </si>
  <si>
    <t xml:space="preserve">Lesnícke služby v ťažbovom procese na OZ Tatry, LS  Liptovská Osada - výzva č. 4/2022  </t>
  </si>
  <si>
    <t>LESY SR š.p.  organizačná zložka  OZ Tatry</t>
  </si>
  <si>
    <t>Celková cena za realizáciu predmetu zákazky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</si>
</sst>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7" xfId="0" applyFont="1" applyFill="1" applyBorder="1" applyProtection="1"/>
    <xf numFmtId="0" fontId="0" fillId="3" borderId="24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 wrapText="1"/>
    </xf>
    <xf numFmtId="4" fontId="6" fillId="3" borderId="21" xfId="0" applyNumberFormat="1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4" xfId="0" applyNumberFormat="1" applyFont="1" applyFill="1" applyBorder="1" applyAlignment="1" applyProtection="1">
      <alignment horizontal="center" vertical="center"/>
    </xf>
    <xf numFmtId="2" fontId="15" fillId="0" borderId="21" xfId="0" applyNumberFormat="1" applyFont="1" applyBorder="1" applyAlignment="1">
      <alignment horizont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center" vertical="center"/>
    </xf>
    <xf numFmtId="4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0" borderId="0" xfId="0" applyBorder="1"/>
    <xf numFmtId="0" fontId="15" fillId="0" borderId="38" xfId="0" applyFont="1" applyBorder="1"/>
    <xf numFmtId="0" fontId="15" fillId="0" borderId="39" xfId="0" applyFont="1" applyBorder="1"/>
    <xf numFmtId="0" fontId="6" fillId="3" borderId="39" xfId="0" applyFont="1" applyFill="1" applyBorder="1" applyAlignment="1" applyProtection="1">
      <alignment horizontal="left" vertical="center"/>
    </xf>
    <xf numFmtId="0" fontId="5" fillId="2" borderId="19" xfId="0" applyFont="1" applyFill="1" applyBorder="1" applyAlignment="1" applyProtection="1">
      <alignment horizontal="left"/>
    </xf>
    <xf numFmtId="0" fontId="5" fillId="2" borderId="15" xfId="0" applyFont="1" applyFill="1" applyBorder="1" applyAlignment="1" applyProtection="1">
      <alignment horizontal="left"/>
    </xf>
    <xf numFmtId="0" fontId="5" fillId="2" borderId="20" xfId="0" applyFont="1" applyFill="1" applyBorder="1" applyAlignment="1" applyProtection="1">
      <alignment horizontal="left"/>
    </xf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6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  <xf numFmtId="0" fontId="6" fillId="3" borderId="5" xfId="0" applyFont="1" applyFill="1" applyBorder="1" applyAlignment="1" applyProtection="1">
      <alignment vertical="center" wrapText="1"/>
    </xf>
    <xf numFmtId="4" fontId="6" fillId="4" borderId="27" xfId="0" applyNumberFormat="1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tabSelected="1" view="pageBreakPreview" zoomScaleNormal="100" zoomScaleSheetLayoutView="100" workbookViewId="0">
      <selection activeCell="I31" sqref="I31:P3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3.710937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74" t="s">
        <v>63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16" t="s">
        <v>67</v>
      </c>
      <c r="P1" s="15"/>
    </row>
    <row r="2" spans="1:18" ht="11.25" customHeight="1" x14ac:dyDescent="0.25">
      <c r="A2" s="13"/>
      <c r="B2" s="13"/>
      <c r="C2" s="13"/>
      <c r="D2" s="13"/>
      <c r="E2" s="58"/>
      <c r="F2" s="13"/>
      <c r="G2" s="13"/>
      <c r="H2" s="13"/>
      <c r="I2" s="13"/>
      <c r="J2" s="13"/>
      <c r="K2" s="13"/>
      <c r="L2" s="13"/>
      <c r="M2" s="13"/>
      <c r="N2" s="16" t="s">
        <v>68</v>
      </c>
      <c r="P2" s="15"/>
    </row>
    <row r="3" spans="1:18" ht="18" x14ac:dyDescent="0.25">
      <c r="A3" s="17" t="s">
        <v>0</v>
      </c>
      <c r="B3" s="13"/>
      <c r="C3" s="85" t="s">
        <v>108</v>
      </c>
      <c r="D3" s="86"/>
      <c r="E3" s="86"/>
      <c r="F3" s="86"/>
      <c r="G3" s="86"/>
      <c r="H3" s="86"/>
      <c r="I3" s="86"/>
      <c r="J3" s="86"/>
      <c r="K3" s="86"/>
      <c r="L3" s="86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58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77"/>
      <c r="G5" s="77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69" t="s">
        <v>109</v>
      </c>
      <c r="C6" s="70"/>
      <c r="D6" s="70"/>
      <c r="E6" s="70"/>
      <c r="F6" s="70"/>
      <c r="G6" s="71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78"/>
      <c r="C7" s="78"/>
      <c r="D7" s="78"/>
      <c r="E7" s="78"/>
      <c r="F7" s="78"/>
      <c r="G7" s="78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75" t="s">
        <v>107</v>
      </c>
      <c r="B8" s="76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4" t="s">
        <v>8</v>
      </c>
      <c r="B9" s="79" t="s">
        <v>2</v>
      </c>
      <c r="C9" s="93" t="s">
        <v>52</v>
      </c>
      <c r="D9" s="94"/>
      <c r="E9" s="82" t="s">
        <v>69</v>
      </c>
      <c r="F9" s="108" t="s">
        <v>3</v>
      </c>
      <c r="G9" s="109"/>
      <c r="H9" s="110"/>
      <c r="I9" s="87" t="s">
        <v>4</v>
      </c>
      <c r="J9" s="82" t="s">
        <v>5</v>
      </c>
      <c r="K9" s="87" t="s">
        <v>6</v>
      </c>
      <c r="L9" s="90" t="s">
        <v>7</v>
      </c>
      <c r="M9" s="82" t="s">
        <v>53</v>
      </c>
      <c r="N9" s="106" t="s">
        <v>59</v>
      </c>
      <c r="O9" s="95" t="s">
        <v>57</v>
      </c>
      <c r="P9" s="98" t="s">
        <v>58</v>
      </c>
    </row>
    <row r="10" spans="1:18" ht="21.75" customHeight="1" x14ac:dyDescent="0.25">
      <c r="A10" s="25"/>
      <c r="B10" s="80"/>
      <c r="C10" s="101" t="s">
        <v>66</v>
      </c>
      <c r="D10" s="102"/>
      <c r="E10" s="83"/>
      <c r="F10" s="105" t="s">
        <v>9</v>
      </c>
      <c r="G10" s="83" t="s">
        <v>10</v>
      </c>
      <c r="H10" s="82" t="s">
        <v>11</v>
      </c>
      <c r="I10" s="88"/>
      <c r="J10" s="83"/>
      <c r="K10" s="88"/>
      <c r="L10" s="91"/>
      <c r="M10" s="83"/>
      <c r="N10" s="107"/>
      <c r="O10" s="96"/>
      <c r="P10" s="99"/>
    </row>
    <row r="11" spans="1:18" ht="50.25" customHeight="1" thickBot="1" x14ac:dyDescent="0.3">
      <c r="A11" s="55"/>
      <c r="B11" s="81"/>
      <c r="C11" s="103"/>
      <c r="D11" s="104"/>
      <c r="E11" s="84"/>
      <c r="F11" s="103"/>
      <c r="G11" s="84"/>
      <c r="H11" s="84"/>
      <c r="I11" s="89"/>
      <c r="J11" s="84"/>
      <c r="K11" s="89"/>
      <c r="L11" s="92"/>
      <c r="M11" s="84"/>
      <c r="N11" s="104"/>
      <c r="O11" s="97"/>
      <c r="P11" s="100"/>
    </row>
    <row r="12" spans="1:18" hidden="1" x14ac:dyDescent="0.25">
      <c r="A12" s="64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2" t="s">
        <v>60</v>
      </c>
      <c r="O12" s="51"/>
      <c r="P12" s="46">
        <f>SUM(O12*H12)</f>
        <v>0</v>
      </c>
      <c r="Q12" s="12" t="str">
        <f>IF( P12=0," ", IF(100-((#REF!/P12)*100)&gt;20,"viac ako 20%",0))</f>
        <v xml:space="preserve"> </v>
      </c>
      <c r="R12" s="56">
        <v>44286</v>
      </c>
    </row>
    <row r="13" spans="1:18" x14ac:dyDescent="0.25">
      <c r="A13" s="66" t="s">
        <v>77</v>
      </c>
      <c r="B13" s="48" t="s">
        <v>78</v>
      </c>
      <c r="C13" s="72" t="s">
        <v>74</v>
      </c>
      <c r="D13" s="73"/>
      <c r="E13" s="59">
        <v>44926</v>
      </c>
      <c r="F13" s="49">
        <v>46</v>
      </c>
      <c r="G13" s="60"/>
      <c r="H13" s="49">
        <v>46</v>
      </c>
      <c r="I13" s="48" t="s">
        <v>72</v>
      </c>
      <c r="J13" s="48">
        <v>40</v>
      </c>
      <c r="K13" s="48">
        <v>0.16</v>
      </c>
      <c r="L13" s="52" t="s">
        <v>79</v>
      </c>
      <c r="M13" s="52">
        <v>1491</v>
      </c>
      <c r="N13" s="54" t="s">
        <v>60</v>
      </c>
      <c r="O13" s="63"/>
      <c r="P13" s="47">
        <f t="shared" ref="P13:P23" si="0">SUM(O13*H13)</f>
        <v>0</v>
      </c>
      <c r="Q13" s="12"/>
      <c r="R13" s="56"/>
    </row>
    <row r="14" spans="1:18" x14ac:dyDescent="0.25">
      <c r="A14" s="66"/>
      <c r="B14" s="48" t="s">
        <v>80</v>
      </c>
      <c r="C14" s="72" t="s">
        <v>73</v>
      </c>
      <c r="D14" s="73"/>
      <c r="E14" s="59">
        <v>44926</v>
      </c>
      <c r="F14" s="49">
        <v>30</v>
      </c>
      <c r="G14" s="60"/>
      <c r="H14" s="49">
        <v>30</v>
      </c>
      <c r="I14" s="48" t="s">
        <v>72</v>
      </c>
      <c r="J14" s="48">
        <v>50</v>
      </c>
      <c r="K14" s="50">
        <v>0.1</v>
      </c>
      <c r="L14" s="52" t="s">
        <v>106</v>
      </c>
      <c r="M14" s="52">
        <v>990</v>
      </c>
      <c r="N14" s="54" t="s">
        <v>60</v>
      </c>
      <c r="O14" s="63"/>
      <c r="P14" s="47">
        <f t="shared" si="0"/>
        <v>0</v>
      </c>
      <c r="Q14" s="12"/>
      <c r="R14" s="56"/>
    </row>
    <row r="15" spans="1:18" x14ac:dyDescent="0.25">
      <c r="A15" s="67"/>
      <c r="B15" s="48" t="s">
        <v>81</v>
      </c>
      <c r="C15" s="72" t="s">
        <v>74</v>
      </c>
      <c r="D15" s="73"/>
      <c r="E15" s="59">
        <v>44926</v>
      </c>
      <c r="F15" s="49">
        <v>109.12</v>
      </c>
      <c r="G15" s="60">
        <v>2.4900000000000002</v>
      </c>
      <c r="H15" s="49">
        <v>111.61</v>
      </c>
      <c r="I15" s="48" t="s">
        <v>71</v>
      </c>
      <c r="J15" s="48">
        <v>50</v>
      </c>
      <c r="K15" s="48">
        <v>0.32</v>
      </c>
      <c r="L15" s="52" t="s">
        <v>82</v>
      </c>
      <c r="M15" s="52">
        <v>2478</v>
      </c>
      <c r="N15" s="54" t="s">
        <v>60</v>
      </c>
      <c r="O15" s="63"/>
      <c r="P15" s="47">
        <f t="shared" si="0"/>
        <v>0</v>
      </c>
      <c r="Q15" s="12"/>
      <c r="R15" s="56"/>
    </row>
    <row r="16" spans="1:18" x14ac:dyDescent="0.25">
      <c r="A16" s="66"/>
      <c r="B16" s="48" t="s">
        <v>83</v>
      </c>
      <c r="C16" s="72" t="s">
        <v>74</v>
      </c>
      <c r="D16" s="73"/>
      <c r="E16" s="59">
        <v>44926</v>
      </c>
      <c r="F16" s="49">
        <v>40.06</v>
      </c>
      <c r="G16" s="60">
        <v>10.119999999999999</v>
      </c>
      <c r="H16" s="49">
        <f t="shared" ref="H16:H23" si="1">SUM(F16:G16)</f>
        <v>50.18</v>
      </c>
      <c r="I16" s="48" t="s">
        <v>71</v>
      </c>
      <c r="J16" s="48">
        <v>60</v>
      </c>
      <c r="K16" s="50">
        <v>0.4</v>
      </c>
      <c r="L16" s="52" t="s">
        <v>84</v>
      </c>
      <c r="M16" s="52">
        <v>1171</v>
      </c>
      <c r="N16" s="54" t="s">
        <v>60</v>
      </c>
      <c r="O16" s="63"/>
      <c r="P16" s="47">
        <f t="shared" si="0"/>
        <v>0</v>
      </c>
      <c r="Q16" s="12"/>
      <c r="R16" s="56"/>
    </row>
    <row r="17" spans="1:18" x14ac:dyDescent="0.25">
      <c r="A17" s="66"/>
      <c r="B17" s="48" t="s">
        <v>88</v>
      </c>
      <c r="C17" s="72" t="s">
        <v>85</v>
      </c>
      <c r="D17" s="73"/>
      <c r="E17" s="59">
        <v>44926</v>
      </c>
      <c r="F17" s="49">
        <v>140.32</v>
      </c>
      <c r="G17" s="60">
        <v>212.09</v>
      </c>
      <c r="H17" s="49">
        <f t="shared" si="1"/>
        <v>352.40999999999997</v>
      </c>
      <c r="I17" s="48" t="s">
        <v>70</v>
      </c>
      <c r="J17" s="48">
        <v>60</v>
      </c>
      <c r="K17" s="48" t="s">
        <v>86</v>
      </c>
      <c r="L17" s="52" t="s">
        <v>87</v>
      </c>
      <c r="M17" s="52">
        <v>11273</v>
      </c>
      <c r="N17" s="54" t="s">
        <v>60</v>
      </c>
      <c r="O17" s="63"/>
      <c r="P17" s="47">
        <f t="shared" si="0"/>
        <v>0</v>
      </c>
      <c r="Q17" s="12"/>
      <c r="R17" s="56"/>
    </row>
    <row r="18" spans="1:18" x14ac:dyDescent="0.25">
      <c r="A18" s="61"/>
      <c r="B18" s="48" t="s">
        <v>89</v>
      </c>
      <c r="C18" s="72" t="s">
        <v>74</v>
      </c>
      <c r="D18" s="73"/>
      <c r="E18" s="59">
        <v>44926</v>
      </c>
      <c r="F18" s="49">
        <v>32.229999999999997</v>
      </c>
      <c r="G18" s="60">
        <v>48.18</v>
      </c>
      <c r="H18" s="49">
        <f t="shared" si="1"/>
        <v>80.41</v>
      </c>
      <c r="I18" s="48" t="s">
        <v>70</v>
      </c>
      <c r="J18" s="48">
        <v>60</v>
      </c>
      <c r="K18" s="48">
        <v>0.94</v>
      </c>
      <c r="L18" s="52" t="s">
        <v>90</v>
      </c>
      <c r="M18" s="52">
        <v>1603</v>
      </c>
      <c r="N18" s="53" t="s">
        <v>60</v>
      </c>
      <c r="O18" s="63"/>
      <c r="P18" s="47">
        <f t="shared" si="0"/>
        <v>0</v>
      </c>
      <c r="Q18" s="12"/>
      <c r="R18" s="56"/>
    </row>
    <row r="19" spans="1:18" x14ac:dyDescent="0.25">
      <c r="A19" s="68" t="s">
        <v>92</v>
      </c>
      <c r="B19" s="48" t="s">
        <v>91</v>
      </c>
      <c r="C19" s="72" t="s">
        <v>75</v>
      </c>
      <c r="D19" s="73"/>
      <c r="E19" s="59">
        <v>44926</v>
      </c>
      <c r="F19" s="49">
        <v>87.4</v>
      </c>
      <c r="G19" s="60">
        <v>460.52</v>
      </c>
      <c r="H19" s="49">
        <f t="shared" si="1"/>
        <v>547.91999999999996</v>
      </c>
      <c r="I19" s="48" t="s">
        <v>71</v>
      </c>
      <c r="J19" s="48">
        <v>55</v>
      </c>
      <c r="K19" s="50">
        <v>0.7</v>
      </c>
      <c r="L19" s="52" t="s">
        <v>93</v>
      </c>
      <c r="M19" s="52">
        <v>16871</v>
      </c>
      <c r="N19" s="53" t="s">
        <v>60</v>
      </c>
      <c r="O19" s="63"/>
      <c r="P19" s="47">
        <f t="shared" si="0"/>
        <v>0</v>
      </c>
      <c r="Q19" s="12"/>
      <c r="R19" s="56"/>
    </row>
    <row r="20" spans="1:18" x14ac:dyDescent="0.25">
      <c r="A20" s="61"/>
      <c r="B20" s="48" t="s">
        <v>94</v>
      </c>
      <c r="C20" s="72" t="s">
        <v>74</v>
      </c>
      <c r="D20" s="73"/>
      <c r="E20" s="59">
        <v>44926</v>
      </c>
      <c r="F20" s="49">
        <v>17.04</v>
      </c>
      <c r="G20" s="60">
        <v>32.409999999999997</v>
      </c>
      <c r="H20" s="49">
        <f t="shared" si="1"/>
        <v>49.449999999999996</v>
      </c>
      <c r="I20" s="48" t="s">
        <v>71</v>
      </c>
      <c r="J20" s="48">
        <v>25</v>
      </c>
      <c r="K20" s="48">
        <v>0.42</v>
      </c>
      <c r="L20" s="52" t="s">
        <v>95</v>
      </c>
      <c r="M20" s="52">
        <v>973</v>
      </c>
      <c r="N20" s="53" t="s">
        <v>60</v>
      </c>
      <c r="O20" s="63"/>
      <c r="P20" s="47">
        <f t="shared" si="0"/>
        <v>0</v>
      </c>
      <c r="Q20" s="12"/>
      <c r="R20" s="56"/>
    </row>
    <row r="21" spans="1:18" x14ac:dyDescent="0.25">
      <c r="A21" s="61"/>
      <c r="B21" s="48" t="s">
        <v>96</v>
      </c>
      <c r="C21" s="72" t="s">
        <v>97</v>
      </c>
      <c r="D21" s="73"/>
      <c r="E21" s="59">
        <v>44926</v>
      </c>
      <c r="F21" s="49">
        <v>187.19</v>
      </c>
      <c r="G21" s="60">
        <v>38.65</v>
      </c>
      <c r="H21" s="49">
        <f t="shared" si="1"/>
        <v>225.84</v>
      </c>
      <c r="I21" s="48" t="s">
        <v>70</v>
      </c>
      <c r="J21" s="48">
        <v>40</v>
      </c>
      <c r="K21" s="48" t="s">
        <v>98</v>
      </c>
      <c r="L21" s="52" t="s">
        <v>99</v>
      </c>
      <c r="M21" s="52">
        <v>6869</v>
      </c>
      <c r="N21" s="53" t="s">
        <v>60</v>
      </c>
      <c r="O21" s="63"/>
      <c r="P21" s="47">
        <f t="shared" si="0"/>
        <v>0</v>
      </c>
      <c r="Q21" s="12"/>
      <c r="R21" s="56"/>
    </row>
    <row r="22" spans="1:18" x14ac:dyDescent="0.25">
      <c r="A22" s="61"/>
      <c r="B22" s="48" t="s">
        <v>100</v>
      </c>
      <c r="C22" s="72" t="s">
        <v>101</v>
      </c>
      <c r="D22" s="73"/>
      <c r="E22" s="59">
        <v>44926</v>
      </c>
      <c r="F22" s="49">
        <v>84.61</v>
      </c>
      <c r="G22" s="60">
        <v>4.78</v>
      </c>
      <c r="H22" s="49">
        <f t="shared" si="1"/>
        <v>89.39</v>
      </c>
      <c r="I22" s="48" t="s">
        <v>70</v>
      </c>
      <c r="J22" s="48">
        <v>45</v>
      </c>
      <c r="K22" s="50" t="s">
        <v>102</v>
      </c>
      <c r="L22" s="52" t="s">
        <v>103</v>
      </c>
      <c r="M22" s="52">
        <v>1409</v>
      </c>
      <c r="N22" s="53" t="s">
        <v>60</v>
      </c>
      <c r="O22" s="63"/>
      <c r="P22" s="47">
        <f t="shared" si="0"/>
        <v>0</v>
      </c>
      <c r="Q22" s="12"/>
      <c r="R22" s="56"/>
    </row>
    <row r="23" spans="1:18" ht="15.75" thickBot="1" x14ac:dyDescent="0.3">
      <c r="A23" s="61"/>
      <c r="B23" s="48" t="s">
        <v>104</v>
      </c>
      <c r="C23" s="72" t="s">
        <v>105</v>
      </c>
      <c r="D23" s="73"/>
      <c r="E23" s="59">
        <v>44926</v>
      </c>
      <c r="F23" s="49">
        <v>47.63</v>
      </c>
      <c r="G23" s="60">
        <v>163.6</v>
      </c>
      <c r="H23" s="49">
        <f t="shared" si="1"/>
        <v>211.23</v>
      </c>
      <c r="I23" s="48" t="s">
        <v>70</v>
      </c>
      <c r="J23" s="48">
        <v>40</v>
      </c>
      <c r="K23" s="48" t="s">
        <v>76</v>
      </c>
      <c r="L23" s="52">
        <v>350</v>
      </c>
      <c r="M23" s="52">
        <v>2694</v>
      </c>
      <c r="N23" s="53" t="s">
        <v>60</v>
      </c>
      <c r="O23" s="63"/>
      <c r="P23" s="47">
        <f t="shared" si="0"/>
        <v>0</v>
      </c>
      <c r="Q23" s="12"/>
      <c r="R23" s="56"/>
    </row>
    <row r="24" spans="1:18" ht="15.75" thickBot="1" x14ac:dyDescent="0.3">
      <c r="A24" s="26"/>
      <c r="B24" s="27"/>
      <c r="C24" s="28"/>
      <c r="D24" s="29"/>
      <c r="E24" s="29"/>
      <c r="F24" s="30"/>
      <c r="G24" s="30"/>
      <c r="H24" s="140">
        <f>SUM(H13:H23)</f>
        <v>1794.44</v>
      </c>
      <c r="I24" s="31"/>
      <c r="J24" s="27"/>
      <c r="K24" s="27"/>
      <c r="L24" s="28"/>
      <c r="M24" s="32"/>
      <c r="N24" s="33"/>
      <c r="O24" s="36"/>
      <c r="P24" s="37"/>
      <c r="Q24" s="12"/>
    </row>
    <row r="25" spans="1:18" ht="60.75" thickBot="1" x14ac:dyDescent="0.3">
      <c r="A25" s="45"/>
      <c r="B25" s="34"/>
      <c r="C25" s="34"/>
      <c r="D25" s="34"/>
      <c r="E25" s="34"/>
      <c r="F25" s="34"/>
      <c r="G25" s="34"/>
      <c r="H25" s="34"/>
      <c r="I25" s="34"/>
      <c r="J25" s="34"/>
      <c r="K25" s="128" t="s">
        <v>13</v>
      </c>
      <c r="L25" s="128"/>
      <c r="M25" s="37">
        <f>SUM(M13:M23)</f>
        <v>47822</v>
      </c>
      <c r="N25" s="35"/>
      <c r="O25" s="138" t="s">
        <v>110</v>
      </c>
      <c r="P25" s="139">
        <f>SUM(P13:P23)</f>
        <v>0</v>
      </c>
      <c r="Q25" s="12" t="str">
        <f>IF(P25&gt;M25,"prekročená cena","nižšia ako stanovená")</f>
        <v>nižšia ako stanovená</v>
      </c>
    </row>
    <row r="26" spans="1:18" ht="15.75" thickBot="1" x14ac:dyDescent="0.3">
      <c r="A26" s="129" t="s">
        <v>14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1"/>
      <c r="P26" s="32">
        <f>P27-P25</f>
        <v>0</v>
      </c>
    </row>
    <row r="27" spans="1:18" ht="15.75" thickBot="1" x14ac:dyDescent="0.3">
      <c r="A27" s="129" t="s">
        <v>15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1"/>
      <c r="P27" s="32">
        <f>IF("nie"=MID(I35,1,3),P25,(P25*1.2))</f>
        <v>0</v>
      </c>
    </row>
    <row r="28" spans="1:18" x14ac:dyDescent="0.25">
      <c r="A28" s="114" t="s">
        <v>16</v>
      </c>
      <c r="B28" s="114"/>
      <c r="C28" s="114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8" x14ac:dyDescent="0.25">
      <c r="A29" s="132" t="s">
        <v>64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</row>
    <row r="30" spans="1:18" ht="25.5" customHeight="1" x14ac:dyDescent="0.25">
      <c r="A30" s="39" t="s">
        <v>56</v>
      </c>
      <c r="B30" s="39"/>
      <c r="C30" s="39"/>
      <c r="D30" s="39"/>
      <c r="E30" s="57"/>
      <c r="F30" s="39"/>
      <c r="G30" s="39"/>
      <c r="H30" s="40" t="s">
        <v>54</v>
      </c>
      <c r="I30" s="39"/>
      <c r="J30" s="39"/>
      <c r="K30" s="41"/>
      <c r="L30" s="41"/>
      <c r="M30" s="41"/>
      <c r="N30" s="41"/>
      <c r="O30" s="41"/>
      <c r="P30" s="41"/>
    </row>
    <row r="31" spans="1:18" ht="15" customHeight="1" x14ac:dyDescent="0.25">
      <c r="A31" s="119" t="s">
        <v>65</v>
      </c>
      <c r="B31" s="120"/>
      <c r="C31" s="120"/>
      <c r="D31" s="120"/>
      <c r="E31" s="120"/>
      <c r="F31" s="121"/>
      <c r="G31" s="115" t="s">
        <v>55</v>
      </c>
      <c r="H31" s="42" t="s">
        <v>17</v>
      </c>
      <c r="I31" s="116"/>
      <c r="J31" s="117"/>
      <c r="K31" s="117"/>
      <c r="L31" s="117"/>
      <c r="M31" s="117"/>
      <c r="N31" s="117"/>
      <c r="O31" s="117"/>
      <c r="P31" s="118"/>
    </row>
    <row r="32" spans="1:18" x14ac:dyDescent="0.25">
      <c r="A32" s="122"/>
      <c r="B32" s="123"/>
      <c r="C32" s="123"/>
      <c r="D32" s="123"/>
      <c r="E32" s="123"/>
      <c r="F32" s="124"/>
      <c r="G32" s="115"/>
      <c r="H32" s="42" t="s">
        <v>18</v>
      </c>
      <c r="I32" s="116"/>
      <c r="J32" s="117"/>
      <c r="K32" s="117"/>
      <c r="L32" s="117"/>
      <c r="M32" s="117"/>
      <c r="N32" s="117"/>
      <c r="O32" s="117"/>
      <c r="P32" s="118"/>
    </row>
    <row r="33" spans="1:16" ht="18" customHeight="1" x14ac:dyDescent="0.25">
      <c r="A33" s="122"/>
      <c r="B33" s="123"/>
      <c r="C33" s="123"/>
      <c r="D33" s="123"/>
      <c r="E33" s="123"/>
      <c r="F33" s="124"/>
      <c r="G33" s="115"/>
      <c r="H33" s="42" t="s">
        <v>19</v>
      </c>
      <c r="I33" s="116"/>
      <c r="J33" s="117"/>
      <c r="K33" s="117"/>
      <c r="L33" s="117"/>
      <c r="M33" s="117"/>
      <c r="N33" s="117"/>
      <c r="O33" s="117"/>
      <c r="P33" s="118"/>
    </row>
    <row r="34" spans="1:16" x14ac:dyDescent="0.25">
      <c r="A34" s="122"/>
      <c r="B34" s="123"/>
      <c r="C34" s="123"/>
      <c r="D34" s="123"/>
      <c r="E34" s="123"/>
      <c r="F34" s="124"/>
      <c r="G34" s="115"/>
      <c r="H34" s="42" t="s">
        <v>20</v>
      </c>
      <c r="I34" s="116"/>
      <c r="J34" s="117"/>
      <c r="K34" s="117"/>
      <c r="L34" s="117"/>
      <c r="M34" s="117"/>
      <c r="N34" s="117"/>
      <c r="O34" s="117"/>
      <c r="P34" s="118"/>
    </row>
    <row r="35" spans="1:16" x14ac:dyDescent="0.25">
      <c r="A35" s="122"/>
      <c r="B35" s="123"/>
      <c r="C35" s="123"/>
      <c r="D35" s="123"/>
      <c r="E35" s="123"/>
      <c r="F35" s="124"/>
      <c r="G35" s="115"/>
      <c r="H35" s="42" t="s">
        <v>21</v>
      </c>
      <c r="I35" s="116"/>
      <c r="J35" s="117"/>
      <c r="K35" s="117"/>
      <c r="L35" s="117"/>
      <c r="M35" s="117"/>
      <c r="N35" s="117"/>
      <c r="O35" s="117"/>
      <c r="P35" s="118"/>
    </row>
    <row r="36" spans="1:16" x14ac:dyDescent="0.25">
      <c r="A36" s="122"/>
      <c r="B36" s="123"/>
      <c r="C36" s="123"/>
      <c r="D36" s="123"/>
      <c r="E36" s="123"/>
      <c r="F36" s="1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122"/>
      <c r="B37" s="123"/>
      <c r="C37" s="123"/>
      <c r="D37" s="123"/>
      <c r="E37" s="123"/>
      <c r="F37" s="1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x14ac:dyDescent="0.25">
      <c r="A38" s="125"/>
      <c r="B38" s="126"/>
      <c r="C38" s="126"/>
      <c r="D38" s="126"/>
      <c r="E38" s="126"/>
      <c r="F38" s="127"/>
      <c r="G38" s="41"/>
      <c r="H38" s="24"/>
      <c r="I38" s="18"/>
      <c r="J38" s="24"/>
      <c r="K38" s="24" t="s">
        <v>22</v>
      </c>
      <c r="L38" s="24"/>
      <c r="M38" s="111"/>
      <c r="N38" s="112"/>
      <c r="O38" s="113"/>
      <c r="P38" s="24"/>
    </row>
    <row r="39" spans="1:16" x14ac:dyDescent="0.25">
      <c r="A39" s="41"/>
      <c r="B39" s="41"/>
      <c r="C39" s="41"/>
      <c r="D39" s="41"/>
      <c r="E39" s="41"/>
      <c r="F39" s="41"/>
      <c r="G39" s="41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21"/>
      <c r="B40" s="21"/>
      <c r="C40" s="21"/>
      <c r="D40" s="21"/>
      <c r="E40" s="21"/>
      <c r="F40" s="21"/>
      <c r="G40" s="21"/>
      <c r="H40" s="24"/>
      <c r="I40" s="24"/>
      <c r="J40" s="24"/>
      <c r="K40" s="24"/>
      <c r="L40" s="24"/>
      <c r="M40" s="24"/>
      <c r="N40" s="24"/>
      <c r="O40" s="24"/>
      <c r="P40" s="24"/>
    </row>
  </sheetData>
  <sheetProtection algorithmName="SHA-512" hashValue="UGY3bWDxddKn5mcYqlAERAasJZphECetmEufiyBdiDrqk2wSk1Wq7dLhz0Xw6kYPN/Eqfmhib2OZmpo3PdYkBw==" saltValue="SGK9n5pNfVbD2wn9kWcf1Q==" spinCount="100000" sheet="1" selectLockedCells="1"/>
  <mergeCells count="46">
    <mergeCell ref="K25:L25"/>
    <mergeCell ref="A26:O26"/>
    <mergeCell ref="A27:O27"/>
    <mergeCell ref="A29:P29"/>
    <mergeCell ref="I35:P35"/>
    <mergeCell ref="M38:O38"/>
    <mergeCell ref="A28:C28"/>
    <mergeCell ref="G31:G35"/>
    <mergeCell ref="I31:P31"/>
    <mergeCell ref="I32:P32"/>
    <mergeCell ref="I33:P33"/>
    <mergeCell ref="I34:P34"/>
    <mergeCell ref="A31:F38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A8:B8"/>
    <mergeCell ref="F5:G5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B6:G6"/>
    <mergeCell ref="C22:D22"/>
    <mergeCell ref="C23:D23"/>
    <mergeCell ref="C18:D18"/>
    <mergeCell ref="C19:D19"/>
    <mergeCell ref="C20:D20"/>
    <mergeCell ref="C21:D21"/>
    <mergeCell ref="C13:D13"/>
    <mergeCell ref="C15:D15"/>
    <mergeCell ref="C16:D16"/>
    <mergeCell ref="C17:D17"/>
    <mergeCell ref="C14:D14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37" t="s">
        <v>50</v>
      </c>
      <c r="M2" s="137"/>
    </row>
    <row r="3" spans="1:14" x14ac:dyDescent="0.25">
      <c r="A3" s="5" t="s">
        <v>24</v>
      </c>
      <c r="B3" s="134" t="s">
        <v>25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x14ac:dyDescent="0.25">
      <c r="A4" s="5" t="s">
        <v>26</v>
      </c>
      <c r="B4" s="134" t="s">
        <v>27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4" x14ac:dyDescent="0.25">
      <c r="A5" s="5" t="s">
        <v>8</v>
      </c>
      <c r="B5" s="134" t="s">
        <v>28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4" x14ac:dyDescent="0.25">
      <c r="A6" s="5" t="s">
        <v>2</v>
      </c>
      <c r="B6" s="134" t="s">
        <v>29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</row>
    <row r="7" spans="1:14" x14ac:dyDescent="0.25">
      <c r="A7" s="6" t="s">
        <v>30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6"/>
    </row>
    <row r="8" spans="1:14" x14ac:dyDescent="0.25">
      <c r="A8" s="5" t="s">
        <v>12</v>
      </c>
      <c r="B8" s="134" t="s">
        <v>31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</row>
    <row r="9" spans="1:14" x14ac:dyDescent="0.25">
      <c r="A9" s="7" t="s">
        <v>32</v>
      </c>
      <c r="B9" s="134" t="s">
        <v>33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</row>
    <row r="10" spans="1:14" x14ac:dyDescent="0.25">
      <c r="A10" s="7" t="s">
        <v>34</v>
      </c>
      <c r="B10" s="134" t="s">
        <v>35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</row>
    <row r="11" spans="1:14" x14ac:dyDescent="0.25">
      <c r="A11" s="8" t="s">
        <v>36</v>
      </c>
      <c r="B11" s="134" t="s">
        <v>37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</row>
    <row r="12" spans="1:14" x14ac:dyDescent="0.25">
      <c r="A12" s="9" t="s">
        <v>38</v>
      </c>
      <c r="B12" s="134" t="s">
        <v>39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</row>
    <row r="13" spans="1:14" ht="24" customHeight="1" x14ac:dyDescent="0.25">
      <c r="A13" s="8" t="s">
        <v>40</v>
      </c>
      <c r="B13" s="134" t="s">
        <v>41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</row>
    <row r="14" spans="1:14" ht="16.5" customHeight="1" x14ac:dyDescent="0.25">
      <c r="A14" s="8" t="s">
        <v>5</v>
      </c>
      <c r="B14" s="134" t="s">
        <v>51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</row>
    <row r="15" spans="1:14" x14ac:dyDescent="0.25">
      <c r="A15" s="8" t="s">
        <v>42</v>
      </c>
      <c r="B15" s="134" t="s">
        <v>43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</row>
    <row r="16" spans="1:14" ht="38.25" x14ac:dyDescent="0.25">
      <c r="A16" s="10" t="s">
        <v>44</v>
      </c>
      <c r="B16" s="134" t="s">
        <v>45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17" spans="1:14" ht="28.5" customHeight="1" x14ac:dyDescent="0.25">
      <c r="A17" s="10" t="s">
        <v>46</v>
      </c>
      <c r="B17" s="134" t="s">
        <v>47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</row>
    <row r="18" spans="1:14" ht="27" customHeight="1" x14ac:dyDescent="0.25">
      <c r="A18" s="11" t="s">
        <v>48</v>
      </c>
      <c r="B18" s="134" t="s">
        <v>49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</row>
    <row r="19" spans="1:14" ht="75" customHeight="1" x14ac:dyDescent="0.25">
      <c r="A19" s="43" t="s">
        <v>61</v>
      </c>
      <c r="B19" s="133" t="s">
        <v>62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2022-03-15T08:26:04Z</cp:lastPrinted>
  <dcterms:created xsi:type="dcterms:W3CDTF">2012-08-13T12:29:09Z</dcterms:created>
  <dcterms:modified xsi:type="dcterms:W3CDTF">2022-03-15T09:20:42Z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