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HRADOK ťažba\DNS Ťažba 2022\DNS TATRY - PALO\Tatry 8 - malužina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ponuka'!$A$1:$P$44</definedName>
  </definedNames>
  <calcPr calcId="162913"/>
</workbook>
</file>

<file path=xl/calcChain.xml><?xml version="1.0" encoding="utf-8"?>
<calcChain xmlns="http://schemas.openxmlformats.org/spreadsheetml/2006/main">
  <c r="P13" i="1" l="1"/>
  <c r="P28" i="1"/>
  <c r="P27" i="1" l="1"/>
  <c r="P26" i="1"/>
  <c r="P25" i="1"/>
  <c r="P24" i="1"/>
  <c r="P23" i="1"/>
  <c r="P22" i="1"/>
  <c r="P21" i="1"/>
  <c r="P20" i="1"/>
  <c r="P19" i="1"/>
  <c r="P18" i="1"/>
  <c r="P17" i="1"/>
  <c r="P16" i="1"/>
  <c r="P15" i="1"/>
  <c r="P30" i="1" s="1"/>
  <c r="P14" i="1"/>
  <c r="Q23" i="1" l="1"/>
  <c r="Q28" i="1" l="1"/>
  <c r="Q22" i="1"/>
  <c r="Q21" i="1"/>
  <c r="Q14" i="1"/>
  <c r="Q13" i="1"/>
  <c r="P12" i="1"/>
  <c r="M30" i="1" l="1"/>
  <c r="H29" i="1" l="1"/>
  <c r="Q12" i="1" l="1"/>
  <c r="P32" i="1" l="1"/>
  <c r="Q30" i="1" l="1"/>
  <c r="P31" i="1"/>
</calcChain>
</file>

<file path=xl/sharedStrings.xml><?xml version="1.0" encoding="utf-8"?>
<sst xmlns="http://schemas.openxmlformats.org/spreadsheetml/2006/main" count="172" uniqueCount="112">
  <si>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</si>
  <si>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</si>
  <si>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</si>
  <si>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</si>
  <si>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</si>
  <si>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</si>
  <si>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</si>
  <si>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</si>
  <si>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</si>
  <si>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</si>
  <si>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</si>
  <si>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</si>
  <si>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</si>
  <si>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</si>
  <si>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</si>
  <si>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</si>
  <si>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</si>
  <si>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</si>
  <si>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</si>
  <si>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</si>
  <si>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</si>
  <si>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</si>
  <si>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</si>
  <si>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</si>
  <si>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</si>
  <si>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</si>
  <si>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</si>
  <si>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</si>
  <si>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</si>
  <si>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</si>
  <si>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</si>
  <si>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</si>
  <si>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</si>
  <si>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</si>
  <si>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</si>
  <si>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</si>
  <si>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</si>
  <si>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</si>
  <si>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</si>
  <si>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</si>
  <si>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</si>
  <si>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</si>
  <si>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</si>
  <si>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</si>
  <si>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</si>
  <si>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</si>
  <si>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</si>
  <si>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</si>
  <si>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</si>
  <si>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</si>
  <si>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</si>
  <si>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</si>
  <si>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</si>
  <si>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</si>
  <si>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</si>
  <si>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</si>
  <si>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</si>
  <si>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</si>
  <si>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</si>
  <si>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</si>
  <si>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</si>
  <si>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</si>
  <si>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</si>
  <si>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</si>
  <si>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</si>
  <si>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</si>
  <si>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</si>
  <si>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</si>
  <si>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</si>
  <si>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</si>
  <si>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NŤ-S</t>
  </si>
  <si>
    <t>4-1,2,4d,4a,6,7</t>
  </si>
  <si>
    <t>6-1,2,4b,4a,6,7</t>
  </si>
  <si>
    <t>NŤ-R</t>
  </si>
  <si>
    <t>4-1,2,4d,4a,6,8</t>
  </si>
  <si>
    <t>1-1,2,4a,6,7</t>
  </si>
  <si>
    <t>Boca</t>
  </si>
  <si>
    <t>382A11</t>
  </si>
  <si>
    <t>145/280</t>
  </si>
  <si>
    <t>392B00</t>
  </si>
  <si>
    <t>160/390</t>
  </si>
  <si>
    <t>384 10</t>
  </si>
  <si>
    <t>383 00</t>
  </si>
  <si>
    <t>220/420</t>
  </si>
  <si>
    <t>398A00</t>
  </si>
  <si>
    <t>25/895</t>
  </si>
  <si>
    <t>200/1050</t>
  </si>
  <si>
    <t>381 10</t>
  </si>
  <si>
    <t>398B00</t>
  </si>
  <si>
    <t>200/1180</t>
  </si>
  <si>
    <t>378A10</t>
  </si>
  <si>
    <t>260/1050</t>
  </si>
  <si>
    <t>399A00</t>
  </si>
  <si>
    <t>150/1250</t>
  </si>
  <si>
    <t>426D00</t>
  </si>
  <si>
    <t>70/400</t>
  </si>
  <si>
    <t>426A10</t>
  </si>
  <si>
    <t>78/565</t>
  </si>
  <si>
    <t>100/260</t>
  </si>
  <si>
    <t>426E00</t>
  </si>
  <si>
    <t>435 10</t>
  </si>
  <si>
    <t>133/60</t>
  </si>
  <si>
    <t>449C00</t>
  </si>
  <si>
    <t>65/735</t>
  </si>
  <si>
    <t>448C10</t>
  </si>
  <si>
    <t>70/360</t>
  </si>
  <si>
    <t>449B10</t>
  </si>
  <si>
    <t>150/580</t>
  </si>
  <si>
    <t xml:space="preserve">Lesnícke služby v ťažbovom procese na OZ Tatry, LS  Malužiná - výzva č. 8/2022  </t>
  </si>
  <si>
    <t>LESY SR š.p.  organizačná zložka  OZ Tatry</t>
  </si>
  <si>
    <t>Zmluva č. DNS/8/22/12/01</t>
  </si>
  <si>
    <t>Celková cena za realizáciu predmetu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</si>
</sst>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left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8" xfId="0" applyFont="1" applyFill="1" applyBorder="1" applyAlignment="1" applyProtection="1">
      <alignment horizontal="center" vertical="center" wrapText="1"/>
    </xf>
    <xf numFmtId="14" fontId="14" fillId="3" borderId="34" xfId="0" applyNumberFormat="1" applyFont="1" applyFill="1" applyBorder="1" applyAlignment="1" applyProtection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left" vertical="center"/>
    </xf>
    <xf numFmtId="0" fontId="6" fillId="3" borderId="42" xfId="0" applyFont="1" applyFill="1" applyBorder="1" applyAlignment="1" applyProtection="1">
      <alignment horizontal="center" vertical="center" wrapText="1"/>
    </xf>
    <xf numFmtId="3" fontId="6" fillId="3" borderId="45" xfId="0" applyNumberFormat="1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3" fontId="6" fillId="3" borderId="50" xfId="0" applyNumberFormat="1" applyFont="1" applyFill="1" applyBorder="1" applyAlignment="1" applyProtection="1">
      <alignment horizontal="center" vertical="center"/>
    </xf>
    <xf numFmtId="4" fontId="6" fillId="3" borderId="50" xfId="0" applyNumberFormat="1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 wrapText="1"/>
    </xf>
    <xf numFmtId="0" fontId="6" fillId="3" borderId="51" xfId="0" applyFont="1" applyFill="1" applyBorder="1" applyAlignment="1" applyProtection="1">
      <alignment horizontal="center" vertical="center"/>
    </xf>
    <xf numFmtId="14" fontId="14" fillId="3" borderId="45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right" vertical="center"/>
    </xf>
    <xf numFmtId="49" fontId="6" fillId="3" borderId="38" xfId="0" applyNumberFormat="1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6" fillId="3" borderId="52" xfId="0" applyFont="1" applyFill="1" applyBorder="1" applyAlignment="1" applyProtection="1">
      <alignment horizontal="left" vertical="center"/>
    </xf>
    <xf numFmtId="14" fontId="14" fillId="3" borderId="49" xfId="0" applyNumberFormat="1" applyFont="1" applyFill="1" applyBorder="1" applyAlignment="1" applyProtection="1">
      <alignment horizontal="center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vertical="center" wrapText="1"/>
    </xf>
    <xf numFmtId="4" fontId="6" fillId="4" borderId="27" xfId="0" applyNumberFormat="1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14" fillId="3" borderId="44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14" fillId="3" borderId="34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47" xfId="0" applyFont="1" applyFill="1" applyBorder="1" applyAlignment="1" applyProtection="1">
      <alignment horizontal="center" vertical="center"/>
    </xf>
    <xf numFmtId="0" fontId="14" fillId="3" borderId="48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view="pageBreakPreview" zoomScaleNormal="100" zoomScaleSheetLayoutView="100" workbookViewId="0">
      <selection activeCell="O28" sqref="O2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7" t="s">
        <v>63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6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09" t="s">
        <v>108</v>
      </c>
      <c r="D3" s="110"/>
      <c r="E3" s="110"/>
      <c r="F3" s="110"/>
      <c r="G3" s="110"/>
      <c r="H3" s="110"/>
      <c r="I3" s="110"/>
      <c r="J3" s="110"/>
      <c r="K3" s="110"/>
      <c r="L3" s="110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6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00"/>
      <c r="G5" s="100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1" t="s">
        <v>109</v>
      </c>
      <c r="C6" s="101"/>
      <c r="D6" s="101"/>
      <c r="E6" s="101"/>
      <c r="F6" s="101"/>
      <c r="G6" s="10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2"/>
      <c r="C7" s="102"/>
      <c r="D7" s="102"/>
      <c r="E7" s="102"/>
      <c r="F7" s="102"/>
      <c r="G7" s="102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8" t="s">
        <v>110</v>
      </c>
      <c r="B8" s="99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6" t="s">
        <v>8</v>
      </c>
      <c r="B9" s="103" t="s">
        <v>2</v>
      </c>
      <c r="C9" s="117" t="s">
        <v>52</v>
      </c>
      <c r="D9" s="118"/>
      <c r="E9" s="106" t="s">
        <v>69</v>
      </c>
      <c r="F9" s="130" t="s">
        <v>3</v>
      </c>
      <c r="G9" s="131"/>
      <c r="H9" s="132"/>
      <c r="I9" s="111" t="s">
        <v>4</v>
      </c>
      <c r="J9" s="106" t="s">
        <v>5</v>
      </c>
      <c r="K9" s="111" t="s">
        <v>6</v>
      </c>
      <c r="L9" s="114" t="s">
        <v>7</v>
      </c>
      <c r="M9" s="106" t="s">
        <v>53</v>
      </c>
      <c r="N9" s="128" t="s">
        <v>59</v>
      </c>
      <c r="O9" s="119" t="s">
        <v>57</v>
      </c>
      <c r="P9" s="121" t="s">
        <v>58</v>
      </c>
    </row>
    <row r="10" spans="1:18" ht="21.75" customHeight="1" x14ac:dyDescent="0.25">
      <c r="A10" s="25"/>
      <c r="B10" s="104"/>
      <c r="C10" s="123" t="s">
        <v>66</v>
      </c>
      <c r="D10" s="124"/>
      <c r="E10" s="107"/>
      <c r="F10" s="127" t="s">
        <v>9</v>
      </c>
      <c r="G10" s="107" t="s">
        <v>10</v>
      </c>
      <c r="H10" s="106" t="s">
        <v>11</v>
      </c>
      <c r="I10" s="112"/>
      <c r="J10" s="107"/>
      <c r="K10" s="112"/>
      <c r="L10" s="115"/>
      <c r="M10" s="107"/>
      <c r="N10" s="129"/>
      <c r="O10" s="120"/>
      <c r="P10" s="122"/>
    </row>
    <row r="11" spans="1:18" ht="50.25" customHeight="1" thickBot="1" x14ac:dyDescent="0.3">
      <c r="A11" s="53"/>
      <c r="B11" s="105"/>
      <c r="C11" s="125"/>
      <c r="D11" s="126"/>
      <c r="E11" s="108"/>
      <c r="F11" s="125"/>
      <c r="G11" s="108"/>
      <c r="H11" s="108"/>
      <c r="I11" s="113"/>
      <c r="J11" s="108"/>
      <c r="K11" s="113"/>
      <c r="L11" s="116"/>
      <c r="M11" s="108"/>
      <c r="N11" s="126"/>
      <c r="O11" s="120"/>
      <c r="P11" s="122"/>
    </row>
    <row r="12" spans="1:18" hidden="1" x14ac:dyDescent="0.25">
      <c r="N12" s="52" t="s">
        <v>60</v>
      </c>
      <c r="O12" s="64"/>
      <c r="P12" s="65">
        <f>SUM(O12*H12)</f>
        <v>0</v>
      </c>
      <c r="Q12" s="12" t="str">
        <f>IF( P12=0," ", IF(100-((M13/P12)*100)&gt;20,"viac ako 20%",0))</f>
        <v xml:space="preserve"> </v>
      </c>
      <c r="R12" s="54">
        <v>44286</v>
      </c>
    </row>
    <row r="13" spans="1:18" x14ac:dyDescent="0.25">
      <c r="A13" s="66" t="s">
        <v>76</v>
      </c>
      <c r="B13" s="67" t="s">
        <v>77</v>
      </c>
      <c r="C13" s="92" t="s">
        <v>72</v>
      </c>
      <c r="D13" s="93"/>
      <c r="E13" s="78">
        <v>44926</v>
      </c>
      <c r="F13" s="68">
        <v>200</v>
      </c>
      <c r="G13" s="68"/>
      <c r="H13" s="68">
        <v>200</v>
      </c>
      <c r="I13" s="69" t="s">
        <v>70</v>
      </c>
      <c r="J13" s="70">
        <v>70</v>
      </c>
      <c r="K13" s="70">
        <v>1.08</v>
      </c>
      <c r="L13" s="82" t="s">
        <v>78</v>
      </c>
      <c r="M13" s="62">
        <v>5598.14</v>
      </c>
      <c r="N13" s="71" t="s">
        <v>60</v>
      </c>
      <c r="O13" s="85"/>
      <c r="P13" s="48">
        <f>H13*O13</f>
        <v>0</v>
      </c>
      <c r="Q13" s="12" t="str">
        <f t="shared" ref="Q13:Q23" si="0">IF( P13=0," ", IF(100-((M13/P13)*100)&gt;20,"viac ako 20%",0))</f>
        <v xml:space="preserve"> </v>
      </c>
      <c r="R13" s="54"/>
    </row>
    <row r="14" spans="1:18" x14ac:dyDescent="0.25">
      <c r="A14" s="27" t="s">
        <v>76</v>
      </c>
      <c r="B14" s="57" t="s">
        <v>79</v>
      </c>
      <c r="C14" s="94" t="s">
        <v>72</v>
      </c>
      <c r="D14" s="95"/>
      <c r="E14" s="58">
        <v>44926</v>
      </c>
      <c r="F14" s="59">
        <v>200</v>
      </c>
      <c r="G14" s="59"/>
      <c r="H14" s="59">
        <v>200</v>
      </c>
      <c r="I14" s="60" t="s">
        <v>70</v>
      </c>
      <c r="J14" s="51">
        <v>60</v>
      </c>
      <c r="K14" s="51">
        <v>0.2</v>
      </c>
      <c r="L14" s="81" t="s">
        <v>80</v>
      </c>
      <c r="M14" s="26">
        <v>8384.9500000000007</v>
      </c>
      <c r="N14" s="61" t="s">
        <v>60</v>
      </c>
      <c r="O14" s="86"/>
      <c r="P14" s="49">
        <f t="shared" ref="P14:P28" si="1">H14*O14</f>
        <v>0</v>
      </c>
      <c r="Q14" s="12" t="str">
        <f t="shared" si="0"/>
        <v xml:space="preserve"> </v>
      </c>
      <c r="R14" s="54"/>
    </row>
    <row r="15" spans="1:18" x14ac:dyDescent="0.25">
      <c r="A15" s="27" t="s">
        <v>76</v>
      </c>
      <c r="B15" s="57" t="s">
        <v>81</v>
      </c>
      <c r="C15" s="90" t="s">
        <v>75</v>
      </c>
      <c r="D15" s="96"/>
      <c r="E15" s="58">
        <v>44926</v>
      </c>
      <c r="F15" s="59">
        <v>100</v>
      </c>
      <c r="G15" s="59"/>
      <c r="H15" s="59">
        <v>100</v>
      </c>
      <c r="I15" s="60" t="s">
        <v>70</v>
      </c>
      <c r="J15" s="51">
        <v>60</v>
      </c>
      <c r="K15" s="51">
        <v>0.5</v>
      </c>
      <c r="L15" s="81">
        <v>1740</v>
      </c>
      <c r="M15" s="26">
        <v>1517.15</v>
      </c>
      <c r="N15" s="61" t="s">
        <v>60</v>
      </c>
      <c r="O15" s="86"/>
      <c r="P15" s="49">
        <f t="shared" si="1"/>
        <v>0</v>
      </c>
      <c r="Q15" s="12"/>
      <c r="R15" s="54"/>
    </row>
    <row r="16" spans="1:18" x14ac:dyDescent="0.25">
      <c r="A16" s="27" t="s">
        <v>76</v>
      </c>
      <c r="B16" s="57" t="s">
        <v>82</v>
      </c>
      <c r="C16" s="94" t="s">
        <v>72</v>
      </c>
      <c r="D16" s="95"/>
      <c r="E16" s="58">
        <v>44926</v>
      </c>
      <c r="F16" s="59">
        <v>1900</v>
      </c>
      <c r="G16" s="59"/>
      <c r="H16" s="59">
        <v>1900</v>
      </c>
      <c r="I16" s="60" t="s">
        <v>70</v>
      </c>
      <c r="J16" s="51">
        <v>60</v>
      </c>
      <c r="K16" s="51">
        <v>0.71</v>
      </c>
      <c r="L16" s="81" t="s">
        <v>83</v>
      </c>
      <c r="M16" s="26">
        <v>58322.77</v>
      </c>
      <c r="N16" s="61" t="s">
        <v>60</v>
      </c>
      <c r="O16" s="86"/>
      <c r="P16" s="49">
        <f t="shared" si="1"/>
        <v>0</v>
      </c>
      <c r="Q16" s="12"/>
      <c r="R16" s="54"/>
    </row>
    <row r="17" spans="1:18" x14ac:dyDescent="0.25">
      <c r="A17" s="27" t="s">
        <v>76</v>
      </c>
      <c r="B17" s="57" t="s">
        <v>84</v>
      </c>
      <c r="C17" s="90" t="s">
        <v>71</v>
      </c>
      <c r="D17" s="91"/>
      <c r="E17" s="58">
        <v>44926</v>
      </c>
      <c r="F17" s="59">
        <v>100</v>
      </c>
      <c r="G17" s="59"/>
      <c r="H17" s="59">
        <v>100</v>
      </c>
      <c r="I17" s="60" t="s">
        <v>73</v>
      </c>
      <c r="J17" s="51">
        <v>65</v>
      </c>
      <c r="K17" s="51">
        <v>1.06</v>
      </c>
      <c r="L17" s="81" t="s">
        <v>85</v>
      </c>
      <c r="M17" s="26">
        <v>1192.6600000000001</v>
      </c>
      <c r="N17" s="61" t="s">
        <v>60</v>
      </c>
      <c r="O17" s="86"/>
      <c r="P17" s="49">
        <f t="shared" si="1"/>
        <v>0</v>
      </c>
      <c r="Q17" s="12"/>
      <c r="R17" s="54"/>
    </row>
    <row r="18" spans="1:18" x14ac:dyDescent="0.25">
      <c r="A18" s="27" t="s">
        <v>76</v>
      </c>
      <c r="B18" s="57" t="s">
        <v>87</v>
      </c>
      <c r="C18" s="90" t="s">
        <v>72</v>
      </c>
      <c r="D18" s="91"/>
      <c r="E18" s="58">
        <v>44926</v>
      </c>
      <c r="F18" s="59">
        <v>150</v>
      </c>
      <c r="G18" s="59"/>
      <c r="H18" s="59">
        <v>150</v>
      </c>
      <c r="I18" s="60" t="s">
        <v>70</v>
      </c>
      <c r="J18" s="51">
        <v>70</v>
      </c>
      <c r="K18" s="51">
        <v>0.84</v>
      </c>
      <c r="L18" s="81" t="s">
        <v>86</v>
      </c>
      <c r="M18" s="26">
        <v>4065.91</v>
      </c>
      <c r="N18" s="61" t="s">
        <v>60</v>
      </c>
      <c r="O18" s="86"/>
      <c r="P18" s="49">
        <f t="shared" si="1"/>
        <v>0</v>
      </c>
      <c r="Q18" s="12"/>
      <c r="R18" s="54"/>
    </row>
    <row r="19" spans="1:18" x14ac:dyDescent="0.25">
      <c r="A19" s="27" t="s">
        <v>76</v>
      </c>
      <c r="B19" s="57" t="s">
        <v>88</v>
      </c>
      <c r="C19" s="90" t="s">
        <v>71</v>
      </c>
      <c r="D19" s="91"/>
      <c r="E19" s="58">
        <v>44926</v>
      </c>
      <c r="F19" s="59">
        <v>100</v>
      </c>
      <c r="G19" s="59"/>
      <c r="H19" s="59">
        <v>100</v>
      </c>
      <c r="I19" s="60" t="s">
        <v>70</v>
      </c>
      <c r="J19" s="51">
        <v>50</v>
      </c>
      <c r="K19" s="51">
        <v>0.67</v>
      </c>
      <c r="L19" s="81" t="s">
        <v>89</v>
      </c>
      <c r="M19" s="26">
        <v>2056.41</v>
      </c>
      <c r="N19" s="61" t="s">
        <v>60</v>
      </c>
      <c r="O19" s="86"/>
      <c r="P19" s="49">
        <f t="shared" si="1"/>
        <v>0</v>
      </c>
      <c r="Q19" s="12"/>
      <c r="R19" s="54"/>
    </row>
    <row r="20" spans="1:18" x14ac:dyDescent="0.25">
      <c r="A20" s="27" t="s">
        <v>76</v>
      </c>
      <c r="B20" s="57" t="s">
        <v>90</v>
      </c>
      <c r="C20" s="90" t="s">
        <v>72</v>
      </c>
      <c r="D20" s="91"/>
      <c r="E20" s="58">
        <v>44926</v>
      </c>
      <c r="F20" s="59">
        <v>200</v>
      </c>
      <c r="G20" s="59"/>
      <c r="H20" s="59">
        <v>200</v>
      </c>
      <c r="I20" s="60" t="s">
        <v>70</v>
      </c>
      <c r="J20" s="51">
        <v>50</v>
      </c>
      <c r="K20" s="51">
        <v>1.3</v>
      </c>
      <c r="L20" s="81" t="s">
        <v>91</v>
      </c>
      <c r="M20" s="26">
        <v>6142.59</v>
      </c>
      <c r="N20" s="61" t="s">
        <v>60</v>
      </c>
      <c r="O20" s="86"/>
      <c r="P20" s="49">
        <f t="shared" si="1"/>
        <v>0</v>
      </c>
      <c r="Q20" s="12"/>
      <c r="R20" s="54"/>
    </row>
    <row r="21" spans="1:18" x14ac:dyDescent="0.25">
      <c r="A21" s="27" t="s">
        <v>76</v>
      </c>
      <c r="B21" s="57" t="s">
        <v>92</v>
      </c>
      <c r="C21" s="90" t="s">
        <v>71</v>
      </c>
      <c r="D21" s="91"/>
      <c r="E21" s="58">
        <v>44926</v>
      </c>
      <c r="F21" s="59">
        <v>100</v>
      </c>
      <c r="G21" s="59"/>
      <c r="H21" s="59">
        <v>100</v>
      </c>
      <c r="I21" s="60" t="s">
        <v>73</v>
      </c>
      <c r="J21" s="51">
        <v>60</v>
      </c>
      <c r="K21" s="51">
        <v>0.56000000000000005</v>
      </c>
      <c r="L21" s="81" t="s">
        <v>93</v>
      </c>
      <c r="M21" s="26">
        <v>2252.1999999999998</v>
      </c>
      <c r="N21" s="61" t="s">
        <v>60</v>
      </c>
      <c r="O21" s="86"/>
      <c r="P21" s="49">
        <f t="shared" si="1"/>
        <v>0</v>
      </c>
      <c r="Q21" s="12" t="str">
        <f t="shared" si="0"/>
        <v xml:space="preserve"> </v>
      </c>
      <c r="R21" s="54"/>
    </row>
    <row r="22" spans="1:18" x14ac:dyDescent="0.25">
      <c r="A22" s="27" t="s">
        <v>76</v>
      </c>
      <c r="B22" s="57" t="s">
        <v>94</v>
      </c>
      <c r="C22" s="90" t="s">
        <v>74</v>
      </c>
      <c r="D22" s="91"/>
      <c r="E22" s="58">
        <v>44834</v>
      </c>
      <c r="F22" s="59">
        <v>40</v>
      </c>
      <c r="G22" s="59"/>
      <c r="H22" s="59">
        <v>40</v>
      </c>
      <c r="I22" s="60" t="s">
        <v>73</v>
      </c>
      <c r="J22" s="51">
        <v>70</v>
      </c>
      <c r="K22" s="51">
        <v>0.19</v>
      </c>
      <c r="L22" s="81" t="s">
        <v>95</v>
      </c>
      <c r="M22" s="26">
        <v>1474.06</v>
      </c>
      <c r="N22" s="61" t="s">
        <v>60</v>
      </c>
      <c r="O22" s="86"/>
      <c r="P22" s="49">
        <f t="shared" si="1"/>
        <v>0</v>
      </c>
      <c r="Q22" s="12" t="str">
        <f t="shared" si="0"/>
        <v xml:space="preserve"> </v>
      </c>
      <c r="R22" s="54"/>
    </row>
    <row r="23" spans="1:18" x14ac:dyDescent="0.25">
      <c r="A23" s="27" t="s">
        <v>76</v>
      </c>
      <c r="B23" s="57" t="s">
        <v>96</v>
      </c>
      <c r="C23" s="90" t="s">
        <v>72</v>
      </c>
      <c r="D23" s="91"/>
      <c r="E23" s="58">
        <v>44834</v>
      </c>
      <c r="F23" s="59">
        <v>300</v>
      </c>
      <c r="G23" s="59"/>
      <c r="H23" s="59">
        <v>300</v>
      </c>
      <c r="I23" s="60" t="s">
        <v>70</v>
      </c>
      <c r="J23" s="51">
        <v>60</v>
      </c>
      <c r="K23" s="51">
        <v>0.42</v>
      </c>
      <c r="L23" s="81" t="s">
        <v>97</v>
      </c>
      <c r="M23" s="26">
        <v>11662.71</v>
      </c>
      <c r="N23" s="61" t="s">
        <v>60</v>
      </c>
      <c r="O23" s="86"/>
      <c r="P23" s="49">
        <f t="shared" si="1"/>
        <v>0</v>
      </c>
      <c r="Q23" s="12" t="str">
        <f t="shared" si="0"/>
        <v xml:space="preserve"> </v>
      </c>
      <c r="R23" s="54"/>
    </row>
    <row r="24" spans="1:18" x14ac:dyDescent="0.25">
      <c r="A24" s="27" t="s">
        <v>76</v>
      </c>
      <c r="B24" s="80" t="s">
        <v>99</v>
      </c>
      <c r="C24" s="90" t="s">
        <v>74</v>
      </c>
      <c r="D24" s="91"/>
      <c r="E24" s="58">
        <v>44834</v>
      </c>
      <c r="F24" s="59">
        <v>100</v>
      </c>
      <c r="G24" s="59"/>
      <c r="H24" s="59">
        <v>100</v>
      </c>
      <c r="I24" s="60" t="s">
        <v>73</v>
      </c>
      <c r="J24" s="51">
        <v>60</v>
      </c>
      <c r="K24" s="51">
        <v>0.19</v>
      </c>
      <c r="L24" s="81" t="s">
        <v>98</v>
      </c>
      <c r="M24" s="26">
        <v>2961.1</v>
      </c>
      <c r="N24" s="61" t="s">
        <v>60</v>
      </c>
      <c r="O24" s="86"/>
      <c r="P24" s="49">
        <f t="shared" si="1"/>
        <v>0</v>
      </c>
      <c r="Q24" s="12"/>
      <c r="R24" s="54"/>
    </row>
    <row r="25" spans="1:18" x14ac:dyDescent="0.25">
      <c r="A25" s="27" t="s">
        <v>76</v>
      </c>
      <c r="B25" s="57" t="s">
        <v>100</v>
      </c>
      <c r="C25" s="90" t="s">
        <v>72</v>
      </c>
      <c r="D25" s="91"/>
      <c r="E25" s="58">
        <v>44834</v>
      </c>
      <c r="F25" s="59">
        <v>300</v>
      </c>
      <c r="G25" s="59"/>
      <c r="H25" s="59">
        <v>300</v>
      </c>
      <c r="I25" s="60" t="s">
        <v>70</v>
      </c>
      <c r="J25" s="51">
        <v>70</v>
      </c>
      <c r="K25" s="51">
        <v>0.85</v>
      </c>
      <c r="L25" s="81" t="s">
        <v>101</v>
      </c>
      <c r="M25" s="26">
        <v>9131.64</v>
      </c>
      <c r="N25" s="61" t="s">
        <v>60</v>
      </c>
      <c r="O25" s="86"/>
      <c r="P25" s="49">
        <f t="shared" si="1"/>
        <v>0</v>
      </c>
      <c r="Q25" s="12"/>
      <c r="R25" s="54"/>
    </row>
    <row r="26" spans="1:18" x14ac:dyDescent="0.25">
      <c r="A26" s="27" t="s">
        <v>76</v>
      </c>
      <c r="B26" s="57" t="s">
        <v>102</v>
      </c>
      <c r="C26" s="90" t="s">
        <v>74</v>
      </c>
      <c r="D26" s="91"/>
      <c r="E26" s="58">
        <v>44834</v>
      </c>
      <c r="F26" s="59">
        <v>30</v>
      </c>
      <c r="G26" s="59"/>
      <c r="H26" s="59">
        <v>30</v>
      </c>
      <c r="I26" s="60" t="s">
        <v>73</v>
      </c>
      <c r="J26" s="51">
        <v>70</v>
      </c>
      <c r="K26" s="51">
        <v>0.05</v>
      </c>
      <c r="L26" s="81" t="s">
        <v>103</v>
      </c>
      <c r="M26" s="26">
        <v>1650.39</v>
      </c>
      <c r="N26" s="61" t="s">
        <v>60</v>
      </c>
      <c r="O26" s="86"/>
      <c r="P26" s="49">
        <f t="shared" si="1"/>
        <v>0</v>
      </c>
      <c r="Q26" s="12"/>
      <c r="R26" s="54"/>
    </row>
    <row r="27" spans="1:18" x14ac:dyDescent="0.25">
      <c r="A27" s="27" t="s">
        <v>76</v>
      </c>
      <c r="B27" s="51" t="s">
        <v>104</v>
      </c>
      <c r="C27" s="90" t="s">
        <v>74</v>
      </c>
      <c r="D27" s="91"/>
      <c r="E27" s="58">
        <v>44834</v>
      </c>
      <c r="F27" s="59">
        <v>237</v>
      </c>
      <c r="G27" s="59"/>
      <c r="H27" s="59">
        <v>237</v>
      </c>
      <c r="I27" s="60" t="s">
        <v>70</v>
      </c>
      <c r="J27" s="51">
        <v>65</v>
      </c>
      <c r="K27" s="51">
        <v>0.55000000000000004</v>
      </c>
      <c r="L27" s="81" t="s">
        <v>105</v>
      </c>
      <c r="M27" s="26">
        <v>4665.49</v>
      </c>
      <c r="N27" s="61" t="s">
        <v>60</v>
      </c>
      <c r="O27" s="86"/>
      <c r="P27" s="49">
        <f t="shared" si="1"/>
        <v>0</v>
      </c>
      <c r="Q27" s="12"/>
      <c r="R27" s="54"/>
    </row>
    <row r="28" spans="1:18" ht="15.75" thickBot="1" x14ac:dyDescent="0.3">
      <c r="A28" s="83" t="s">
        <v>76</v>
      </c>
      <c r="B28" s="72" t="s">
        <v>106</v>
      </c>
      <c r="C28" s="155" t="s">
        <v>72</v>
      </c>
      <c r="D28" s="156"/>
      <c r="E28" s="84">
        <v>44834</v>
      </c>
      <c r="F28" s="73">
        <v>270</v>
      </c>
      <c r="G28" s="74"/>
      <c r="H28" s="73">
        <v>270</v>
      </c>
      <c r="I28" s="75" t="s">
        <v>70</v>
      </c>
      <c r="J28" s="76">
        <v>65</v>
      </c>
      <c r="K28" s="76">
        <v>2.16</v>
      </c>
      <c r="L28" s="77" t="s">
        <v>107</v>
      </c>
      <c r="M28" s="63">
        <v>5239.3500000000004</v>
      </c>
      <c r="N28" s="35" t="s">
        <v>60</v>
      </c>
      <c r="O28" s="87"/>
      <c r="P28" s="50">
        <f>H28*O28</f>
        <v>0</v>
      </c>
      <c r="Q28" s="12" t="str">
        <f t="shared" ref="Q28" si="2">IF( P28=0," ", IF(100-((M28/P28)*100)&gt;20,"viac ako 20%",0))</f>
        <v xml:space="preserve"> </v>
      </c>
    </row>
    <row r="29" spans="1:18" ht="15.75" thickBot="1" x14ac:dyDescent="0.3">
      <c r="A29" s="28"/>
      <c r="B29" s="29"/>
      <c r="C29" s="30"/>
      <c r="D29" s="31"/>
      <c r="E29" s="31"/>
      <c r="F29" s="32"/>
      <c r="G29" s="32"/>
      <c r="H29" s="79">
        <f>SUM(H13:H28)</f>
        <v>4327</v>
      </c>
      <c r="I29" s="33"/>
      <c r="J29" s="29"/>
      <c r="K29" s="29"/>
      <c r="L29" s="30"/>
      <c r="M29" s="39"/>
      <c r="N29" s="35"/>
      <c r="O29" s="38"/>
      <c r="P29" s="39"/>
      <c r="Q29" s="12"/>
    </row>
    <row r="30" spans="1:18" ht="60.75" thickBot="1" x14ac:dyDescent="0.3">
      <c r="A30" s="47"/>
      <c r="B30" s="36"/>
      <c r="C30" s="36"/>
      <c r="D30" s="36"/>
      <c r="E30" s="36"/>
      <c r="F30" s="36"/>
      <c r="G30" s="36"/>
      <c r="H30" s="36"/>
      <c r="I30" s="36"/>
      <c r="J30" s="36"/>
      <c r="K30" s="150" t="s">
        <v>13</v>
      </c>
      <c r="L30" s="150"/>
      <c r="M30" s="39">
        <f>SUM(M13:M28)</f>
        <v>126317.52</v>
      </c>
      <c r="N30" s="37"/>
      <c r="O30" s="88" t="s">
        <v>111</v>
      </c>
      <c r="P30" s="89">
        <f>SUM(P13:P28)</f>
        <v>0</v>
      </c>
      <c r="Q30" s="12" t="str">
        <f>IF(P30&gt;M30,"prekročená cena","nižšia ako stanovená")</f>
        <v>nižšia ako stanovená</v>
      </c>
    </row>
    <row r="31" spans="1:18" ht="15.75" thickBot="1" x14ac:dyDescent="0.3">
      <c r="A31" s="151" t="s">
        <v>14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3"/>
      <c r="P31" s="34">
        <f>P32-P30</f>
        <v>0</v>
      </c>
    </row>
    <row r="32" spans="1:18" ht="15.75" thickBot="1" x14ac:dyDescent="0.3">
      <c r="A32" s="151" t="s">
        <v>15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3"/>
      <c r="P32" s="34">
        <f>IF("nie"=MID(I40,1,3),P30,(P30*1.2))</f>
        <v>0</v>
      </c>
    </row>
    <row r="33" spans="1:16" x14ac:dyDescent="0.25">
      <c r="A33" s="139" t="s">
        <v>16</v>
      </c>
      <c r="B33" s="139"/>
      <c r="C33" s="1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x14ac:dyDescent="0.25">
      <c r="A34" s="154" t="s">
        <v>64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</row>
    <row r="35" spans="1:16" ht="25.5" customHeight="1" x14ac:dyDescent="0.25">
      <c r="A35" s="41" t="s">
        <v>56</v>
      </c>
      <c r="B35" s="41"/>
      <c r="C35" s="41"/>
      <c r="D35" s="41"/>
      <c r="E35" s="55"/>
      <c r="F35" s="41"/>
      <c r="G35" s="41"/>
      <c r="H35" s="42" t="s">
        <v>54</v>
      </c>
      <c r="I35" s="41"/>
      <c r="J35" s="41"/>
      <c r="K35" s="43"/>
      <c r="L35" s="43"/>
      <c r="M35" s="43"/>
      <c r="N35" s="43"/>
      <c r="O35" s="43"/>
      <c r="P35" s="43"/>
    </row>
    <row r="36" spans="1:16" ht="15" customHeight="1" x14ac:dyDescent="0.25">
      <c r="A36" s="141" t="s">
        <v>65</v>
      </c>
      <c r="B36" s="142"/>
      <c r="C36" s="142"/>
      <c r="D36" s="142"/>
      <c r="E36" s="142"/>
      <c r="F36" s="143"/>
      <c r="G36" s="140" t="s">
        <v>55</v>
      </c>
      <c r="H36" s="44" t="s">
        <v>17</v>
      </c>
      <c r="I36" s="133"/>
      <c r="J36" s="134"/>
      <c r="K36" s="134"/>
      <c r="L36" s="134"/>
      <c r="M36" s="134"/>
      <c r="N36" s="134"/>
      <c r="O36" s="134"/>
      <c r="P36" s="135"/>
    </row>
    <row r="37" spans="1:16" x14ac:dyDescent="0.25">
      <c r="A37" s="144"/>
      <c r="B37" s="145"/>
      <c r="C37" s="145"/>
      <c r="D37" s="145"/>
      <c r="E37" s="145"/>
      <c r="F37" s="146"/>
      <c r="G37" s="140"/>
      <c r="H37" s="44" t="s">
        <v>18</v>
      </c>
      <c r="I37" s="133"/>
      <c r="J37" s="134"/>
      <c r="K37" s="134"/>
      <c r="L37" s="134"/>
      <c r="M37" s="134"/>
      <c r="N37" s="134"/>
      <c r="O37" s="134"/>
      <c r="P37" s="135"/>
    </row>
    <row r="38" spans="1:16" ht="18" customHeight="1" x14ac:dyDescent="0.25">
      <c r="A38" s="144"/>
      <c r="B38" s="145"/>
      <c r="C38" s="145"/>
      <c r="D38" s="145"/>
      <c r="E38" s="145"/>
      <c r="F38" s="146"/>
      <c r="G38" s="140"/>
      <c r="H38" s="44" t="s">
        <v>19</v>
      </c>
      <c r="I38" s="133"/>
      <c r="J38" s="134"/>
      <c r="K38" s="134"/>
      <c r="L38" s="134"/>
      <c r="M38" s="134"/>
      <c r="N38" s="134"/>
      <c r="O38" s="134"/>
      <c r="P38" s="135"/>
    </row>
    <row r="39" spans="1:16" x14ac:dyDescent="0.25">
      <c r="A39" s="144"/>
      <c r="B39" s="145"/>
      <c r="C39" s="145"/>
      <c r="D39" s="145"/>
      <c r="E39" s="145"/>
      <c r="F39" s="146"/>
      <c r="G39" s="140"/>
      <c r="H39" s="44" t="s">
        <v>20</v>
      </c>
      <c r="I39" s="133"/>
      <c r="J39" s="134"/>
      <c r="K39" s="134"/>
      <c r="L39" s="134"/>
      <c r="M39" s="134"/>
      <c r="N39" s="134"/>
      <c r="O39" s="134"/>
      <c r="P39" s="135"/>
    </row>
    <row r="40" spans="1:16" x14ac:dyDescent="0.25">
      <c r="A40" s="144"/>
      <c r="B40" s="145"/>
      <c r="C40" s="145"/>
      <c r="D40" s="145"/>
      <c r="E40" s="145"/>
      <c r="F40" s="146"/>
      <c r="G40" s="140"/>
      <c r="H40" s="44" t="s">
        <v>21</v>
      </c>
      <c r="I40" s="133"/>
      <c r="J40" s="134"/>
      <c r="K40" s="134"/>
      <c r="L40" s="134"/>
      <c r="M40" s="134"/>
      <c r="N40" s="134"/>
      <c r="O40" s="134"/>
      <c r="P40" s="135"/>
    </row>
    <row r="41" spans="1:16" x14ac:dyDescent="0.25">
      <c r="A41" s="144"/>
      <c r="B41" s="145"/>
      <c r="C41" s="145"/>
      <c r="D41" s="145"/>
      <c r="E41" s="145"/>
      <c r="F41" s="146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144"/>
      <c r="B42" s="145"/>
      <c r="C42" s="145"/>
      <c r="D42" s="145"/>
      <c r="E42" s="145"/>
      <c r="F42" s="146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147"/>
      <c r="B43" s="148"/>
      <c r="C43" s="148"/>
      <c r="D43" s="148"/>
      <c r="E43" s="148"/>
      <c r="F43" s="149"/>
      <c r="G43" s="43"/>
      <c r="H43" s="24"/>
      <c r="I43" s="18"/>
      <c r="J43" s="24"/>
      <c r="K43" s="24" t="s">
        <v>22</v>
      </c>
      <c r="L43" s="24"/>
      <c r="M43" s="136"/>
      <c r="N43" s="137"/>
      <c r="O43" s="138"/>
      <c r="P43" s="24"/>
    </row>
    <row r="44" spans="1:16" x14ac:dyDescent="0.25">
      <c r="A44" s="43"/>
      <c r="B44" s="43"/>
      <c r="C44" s="43"/>
      <c r="D44" s="43"/>
      <c r="E44" s="43"/>
      <c r="F44" s="43"/>
      <c r="G44" s="43"/>
      <c r="H44" s="24"/>
      <c r="I44" s="24"/>
      <c r="J44" s="24"/>
      <c r="K44" s="24"/>
      <c r="L44" s="24"/>
      <c r="M44" s="24"/>
      <c r="N44" s="24"/>
      <c r="O44" s="24"/>
      <c r="P44" s="24"/>
    </row>
    <row r="45" spans="1:16" x14ac:dyDescent="0.25">
      <c r="A45" s="21"/>
      <c r="B45" s="21"/>
      <c r="C45" s="21"/>
      <c r="D45" s="21"/>
      <c r="E45" s="21"/>
      <c r="F45" s="21"/>
      <c r="G45" s="21"/>
      <c r="H45" s="24"/>
      <c r="I45" s="24"/>
      <c r="J45" s="24"/>
      <c r="K45" s="24"/>
      <c r="L45" s="24"/>
      <c r="M45" s="24"/>
      <c r="N45" s="24"/>
      <c r="O45" s="24"/>
      <c r="P45" s="24"/>
    </row>
  </sheetData>
  <sheetProtection algorithmName="SHA-512" hashValue="O2jQK8oXPWVUN2sFzOmblJWIcdu5hu8Lp867Y2tZsoslZ8xK9nlnQ6nZunNXl1oIvgs3pM6/ODAgjmd8T1s0rg==" saltValue="5QfHqGya5w6EHBu5JSCedw==" spinCount="100000" sheet="1" selectLockedCells="1"/>
  <mergeCells count="51">
    <mergeCell ref="K30:L30"/>
    <mergeCell ref="A31:O31"/>
    <mergeCell ref="A32:O32"/>
    <mergeCell ref="A34:P34"/>
    <mergeCell ref="C28:D28"/>
    <mergeCell ref="I40:P40"/>
    <mergeCell ref="M43:O43"/>
    <mergeCell ref="A33:C33"/>
    <mergeCell ref="G36:G40"/>
    <mergeCell ref="I36:P36"/>
    <mergeCell ref="I37:P37"/>
    <mergeCell ref="I38:P38"/>
    <mergeCell ref="I39:P39"/>
    <mergeCell ref="A36:F43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C27:D27"/>
    <mergeCell ref="C13:D13"/>
    <mergeCell ref="C14:D14"/>
    <mergeCell ref="C21:D21"/>
    <mergeCell ref="C22:D22"/>
    <mergeCell ref="C23:D23"/>
    <mergeCell ref="C15:D15"/>
    <mergeCell ref="C16:D16"/>
    <mergeCell ref="C18:D18"/>
    <mergeCell ref="C19:D19"/>
    <mergeCell ref="C20:D20"/>
    <mergeCell ref="C24:D24"/>
    <mergeCell ref="C25:D25"/>
    <mergeCell ref="C26:D26"/>
    <mergeCell ref="C17:D17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1" t="s">
        <v>50</v>
      </c>
      <c r="M2" s="161"/>
    </row>
    <row r="3" spans="1:14" x14ac:dyDescent="0.25">
      <c r="A3" s="5" t="s">
        <v>24</v>
      </c>
      <c r="B3" s="158" t="s">
        <v>25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14" x14ac:dyDescent="0.25">
      <c r="A4" s="5" t="s">
        <v>26</v>
      </c>
      <c r="B4" s="158" t="s">
        <v>27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x14ac:dyDescent="0.25">
      <c r="A5" s="5" t="s">
        <v>8</v>
      </c>
      <c r="B5" s="158" t="s">
        <v>28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x14ac:dyDescent="0.25">
      <c r="A6" s="5" t="s">
        <v>2</v>
      </c>
      <c r="B6" s="158" t="s">
        <v>29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4" x14ac:dyDescent="0.25">
      <c r="A7" s="6" t="s">
        <v>30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0"/>
    </row>
    <row r="8" spans="1:14" x14ac:dyDescent="0.25">
      <c r="A8" s="5" t="s">
        <v>12</v>
      </c>
      <c r="B8" s="158" t="s">
        <v>31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</row>
    <row r="9" spans="1:14" x14ac:dyDescent="0.25">
      <c r="A9" s="7" t="s">
        <v>32</v>
      </c>
      <c r="B9" s="158" t="s">
        <v>33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</row>
    <row r="10" spans="1:14" x14ac:dyDescent="0.25">
      <c r="A10" s="7" t="s">
        <v>34</v>
      </c>
      <c r="B10" s="158" t="s">
        <v>35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</row>
    <row r="11" spans="1:14" x14ac:dyDescent="0.25">
      <c r="A11" s="8" t="s">
        <v>36</v>
      </c>
      <c r="B11" s="158" t="s">
        <v>37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</row>
    <row r="12" spans="1:14" x14ac:dyDescent="0.25">
      <c r="A12" s="9" t="s">
        <v>38</v>
      </c>
      <c r="B12" s="158" t="s">
        <v>39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</row>
    <row r="13" spans="1:14" ht="24" customHeight="1" x14ac:dyDescent="0.25">
      <c r="A13" s="8" t="s">
        <v>40</v>
      </c>
      <c r="B13" s="158" t="s">
        <v>41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</row>
    <row r="14" spans="1:14" ht="16.5" customHeight="1" x14ac:dyDescent="0.25">
      <c r="A14" s="8" t="s">
        <v>5</v>
      </c>
      <c r="B14" s="158" t="s">
        <v>51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</row>
    <row r="15" spans="1:14" x14ac:dyDescent="0.25">
      <c r="A15" s="8" t="s">
        <v>42</v>
      </c>
      <c r="B15" s="158" t="s">
        <v>43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</row>
    <row r="16" spans="1:14" ht="38.25" x14ac:dyDescent="0.25">
      <c r="A16" s="10" t="s">
        <v>44</v>
      </c>
      <c r="B16" s="158" t="s">
        <v>45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</row>
    <row r="17" spans="1:14" ht="28.5" customHeight="1" x14ac:dyDescent="0.25">
      <c r="A17" s="10" t="s">
        <v>46</v>
      </c>
      <c r="B17" s="158" t="s">
        <v>47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ht="27" customHeight="1" x14ac:dyDescent="0.25">
      <c r="A18" s="11" t="s">
        <v>48</v>
      </c>
      <c r="B18" s="158" t="s">
        <v>49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</row>
    <row r="19" spans="1:14" ht="75" customHeight="1" x14ac:dyDescent="0.25">
      <c r="A19" s="45" t="s">
        <v>61</v>
      </c>
      <c r="B19" s="157" t="s">
        <v>62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2022-03-17T06:51:06Z</cp:lastPrinted>
  <dcterms:created xsi:type="dcterms:W3CDTF">2012-08-13T12:29:09Z</dcterms:created>
  <dcterms:modified xsi:type="dcterms:W3CDTF">2022-03-21T06:56:34Z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