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03. Rekonštrukcia tenisovej haly\"/>
    </mc:Choice>
  </mc:AlternateContent>
  <xr:revisionPtr revIDLastSave="0" documentId="13_ncr:1_{2EFF4BD0-861A-43FB-A09E-60585A782CE8}" xr6:coauthVersionLast="36" xr6:coauthVersionMax="47" xr10:uidLastSave="{00000000-0000-0000-0000-000000000000}"/>
  <bookViews>
    <workbookView xWindow="-28212" yWindow="936" windowWidth="21600" windowHeight="14316" xr2:uid="{00000000-000D-0000-FFFF-FFFF00000000}"/>
  </bookViews>
  <sheets>
    <sheet name="Výkaz výmer" sheetId="2" r:id="rId1"/>
  </sheets>
  <definedNames>
    <definedName name="_xlnm._FilterDatabase" localSheetId="0" hidden="1">'Výkaz výmer'!$C$128:$K$184</definedName>
    <definedName name="_xlnm.Print_Titles" localSheetId="0">'Výkaz výmer'!$128:$128</definedName>
    <definedName name="_xlnm.Print_Area" localSheetId="0">'Výkaz výmer'!$C$4:$J$76,'Výkaz výmer'!$C$82:$J$110,'Výkaz výmer'!$C$116:$J$184</definedName>
  </definedNames>
  <calcPr calcId="191029" iterateCount="1"/>
</workbook>
</file>

<file path=xl/calcChain.xml><?xml version="1.0" encoding="utf-8"?>
<calcChain xmlns="http://schemas.openxmlformats.org/spreadsheetml/2006/main">
  <c r="J37" i="2" l="1"/>
  <c r="J36" i="2"/>
  <c r="J35" i="2"/>
  <c r="BI184" i="2"/>
  <c r="BH184" i="2"/>
  <c r="BG184" i="2"/>
  <c r="BE184" i="2"/>
  <c r="T184" i="2"/>
  <c r="T183" i="2" s="1"/>
  <c r="R184" i="2"/>
  <c r="R183" i="2" s="1"/>
  <c r="P184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0" i="2"/>
  <c r="BH160" i="2"/>
  <c r="BG160" i="2"/>
  <c r="BE160" i="2"/>
  <c r="T160" i="2"/>
  <c r="T159" i="2" s="1"/>
  <c r="R160" i="2"/>
  <c r="R159" i="2"/>
  <c r="P160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3" i="2"/>
  <c r="BH143" i="2"/>
  <c r="BG143" i="2"/>
  <c r="BE143" i="2"/>
  <c r="T143" i="2"/>
  <c r="T142" i="2" s="1"/>
  <c r="R143" i="2"/>
  <c r="R142" i="2" s="1"/>
  <c r="P143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J126" i="2"/>
  <c r="F126" i="2"/>
  <c r="J125" i="2"/>
  <c r="F125" i="2"/>
  <c r="F123" i="2"/>
  <c r="E121" i="2"/>
  <c r="J92" i="2"/>
  <c r="F92" i="2"/>
  <c r="J91" i="2"/>
  <c r="F91" i="2"/>
  <c r="F89" i="2"/>
  <c r="E87" i="2"/>
  <c r="J123" i="2"/>
  <c r="E85" i="2"/>
  <c r="BK182" i="2"/>
  <c r="BK180" i="2"/>
  <c r="BK174" i="2"/>
  <c r="BK173" i="2"/>
  <c r="BK168" i="2"/>
  <c r="BK165" i="2"/>
  <c r="BK163" i="2"/>
  <c r="BK162" i="2"/>
  <c r="BK151" i="2"/>
  <c r="BK149" i="2"/>
  <c r="BK147" i="2"/>
  <c r="BK140" i="2"/>
  <c r="BK134" i="2"/>
  <c r="BK133" i="2"/>
  <c r="BK132" i="2"/>
  <c r="BK177" i="2"/>
  <c r="BK176" i="2"/>
  <c r="BK171" i="2"/>
  <c r="BK169" i="2"/>
  <c r="BK166" i="2"/>
  <c r="BK156" i="2"/>
  <c r="BK155" i="2"/>
  <c r="BK152" i="2"/>
  <c r="BK148" i="2"/>
  <c r="BK136" i="2"/>
  <c r="BK164" i="2"/>
  <c r="BK160" i="2"/>
  <c r="BK158" i="2"/>
  <c r="BK157" i="2"/>
  <c r="BK153" i="2"/>
  <c r="BK150" i="2"/>
  <c r="BK139" i="2"/>
  <c r="BK138" i="2"/>
  <c r="BK137" i="2"/>
  <c r="BK135" i="2"/>
  <c r="BK184" i="2"/>
  <c r="BK181" i="2"/>
  <c r="BK172" i="2"/>
  <c r="BK170" i="2"/>
  <c r="BK146" i="2"/>
  <c r="BK143" i="2"/>
  <c r="BK141" i="2"/>
  <c r="T131" i="2" l="1"/>
  <c r="T130" i="2"/>
  <c r="BK145" i="2"/>
  <c r="BK154" i="2"/>
  <c r="J102" i="2"/>
  <c r="P161" i="2"/>
  <c r="P167" i="2"/>
  <c r="R175" i="2"/>
  <c r="T179" i="2"/>
  <c r="T178" i="2"/>
  <c r="P131" i="2"/>
  <c r="P130" i="2" s="1"/>
  <c r="R145" i="2"/>
  <c r="P154" i="2"/>
  <c r="BK161" i="2"/>
  <c r="J104" i="2"/>
  <c r="T161" i="2"/>
  <c r="T167" i="2"/>
  <c r="T175" i="2"/>
  <c r="P179" i="2"/>
  <c r="P178" i="2"/>
  <c r="R131" i="2"/>
  <c r="R130" i="2"/>
  <c r="P145" i="2"/>
  <c r="R154" i="2"/>
  <c r="R161" i="2"/>
  <c r="R167" i="2"/>
  <c r="P175" i="2"/>
  <c r="R179" i="2"/>
  <c r="R178" i="2"/>
  <c r="BK131" i="2"/>
  <c r="J131" i="2"/>
  <c r="J98" i="2" s="1"/>
  <c r="T145" i="2"/>
  <c r="T154" i="2"/>
  <c r="BK167" i="2"/>
  <c r="J105" i="2"/>
  <c r="BK175" i="2"/>
  <c r="J106" i="2" s="1"/>
  <c r="BK179" i="2"/>
  <c r="J108" i="2" s="1"/>
  <c r="J89" i="2"/>
  <c r="BF140" i="2"/>
  <c r="BF141" i="2"/>
  <c r="BF146" i="2"/>
  <c r="BF150" i="2"/>
  <c r="BF151" i="2"/>
  <c r="BF153" i="2"/>
  <c r="BF163" i="2"/>
  <c r="BF165" i="2"/>
  <c r="BF168" i="2"/>
  <c r="BF169" i="2"/>
  <c r="BK159" i="2"/>
  <c r="J103" i="2"/>
  <c r="E119" i="2"/>
  <c r="BF132" i="2"/>
  <c r="BF133" i="2"/>
  <c r="BF138" i="2"/>
  <c r="BF143" i="2"/>
  <c r="BF148" i="2"/>
  <c r="BF170" i="2"/>
  <c r="BF171" i="2"/>
  <c r="BF181" i="2"/>
  <c r="BF184" i="2"/>
  <c r="BK183" i="2"/>
  <c r="J109" i="2"/>
  <c r="BF136" i="2"/>
  <c r="BF139" i="2"/>
  <c r="BF158" i="2"/>
  <c r="BF160" i="2"/>
  <c r="BF162" i="2"/>
  <c r="BF166" i="2"/>
  <c r="BF176" i="2"/>
  <c r="BF134" i="2"/>
  <c r="BF135" i="2"/>
  <c r="BF137" i="2"/>
  <c r="BF147" i="2"/>
  <c r="BF149" i="2"/>
  <c r="BF152" i="2"/>
  <c r="BF155" i="2"/>
  <c r="BF156" i="2"/>
  <c r="BF157" i="2"/>
  <c r="BF164" i="2"/>
  <c r="BF172" i="2"/>
  <c r="BF173" i="2"/>
  <c r="BF174" i="2"/>
  <c r="BF177" i="2"/>
  <c r="BF180" i="2"/>
  <c r="BF182" i="2"/>
  <c r="BK142" i="2"/>
  <c r="J99" i="2"/>
  <c r="J33" i="2"/>
  <c r="F37" i="2"/>
  <c r="F33" i="2"/>
  <c r="F36" i="2"/>
  <c r="F35" i="2"/>
  <c r="R144" i="2" l="1"/>
  <c r="T144" i="2"/>
  <c r="R129" i="2"/>
  <c r="T129" i="2"/>
  <c r="P144" i="2"/>
  <c r="P129" i="2" s="1"/>
  <c r="BK144" i="2"/>
  <c r="J100" i="2" s="1"/>
  <c r="J101" i="2"/>
  <c r="BK178" i="2"/>
  <c r="J107" i="2" s="1"/>
  <c r="BK130" i="2"/>
  <c r="J130" i="2" s="1"/>
  <c r="J97" i="2" s="1"/>
  <c r="F34" i="2"/>
  <c r="J34" i="2"/>
  <c r="BK129" i="2" l="1"/>
  <c r="J129" i="2"/>
  <c r="J30" i="2"/>
  <c r="J39" i="2" l="1"/>
  <c r="J96" i="2"/>
</calcChain>
</file>

<file path=xl/sharedStrings.xml><?xml version="1.0" encoding="utf-8"?>
<sst xmlns="http://schemas.openxmlformats.org/spreadsheetml/2006/main" count="1680" uniqueCount="285">
  <si>
    <t/>
  </si>
  <si>
    <t>False</t>
  </si>
  <si>
    <t>&gt;&gt;  skryté stĺpce  &lt;&lt;</t>
  </si>
  <si>
    <t>20</t>
  </si>
  <si>
    <t>v ---  nižšie sa nachádzajú doplnkové a pomocné údaje k zostavám  --- v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</si>
  <si>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</si>
  <si>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</si>
  <si>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</si>
  <si>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</si>
  <si>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</si>
  <si>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</si>
  <si>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</si>
  <si>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</si>
  <si>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Mesto Nitra</t>
  </si>
  <si>
    <t>IČ DPH:</t>
  </si>
  <si>
    <t>Zhotoviteľ:</t>
  </si>
  <si>
    <t>Projektant: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</si>
  <si>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</si>
  <si>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</si>
  <si>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</si>
  <si>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</si>
  <si>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</si>
  <si>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</si>
  <si>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</si>
  <si>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</si>
  <si>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</si>
  <si>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</si>
  <si>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</si>
  <si>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</si>
  <si>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</si>
  <si>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</si>
  <si>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</si>
  <si>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</si>
  <si>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</si>
  <si>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</si>
  <si>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</si>
  <si>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</si>
  <si>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</si>
  <si>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Kód</t>
  </si>
  <si>
    <t>Popis</t>
  </si>
  <si>
    <t>Typ</t>
  </si>
  <si>
    <t>D</t>
  </si>
  <si>
    <t>0</t>
  </si>
  <si>
    <t>2</t>
  </si>
  <si>
    <t>1</t>
  </si>
  <si>
    <t>{5792327f-514f-414c-aa48-3726e3492510}</t>
  </si>
  <si>
    <t>5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</si>
  <si>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</si>
  <si>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</si>
  <si>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</si>
  <si>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</si>
  <si>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</si>
  <si>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</si>
  <si>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</si>
  <si>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</si>
  <si>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</si>
  <si>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</si>
  <si>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</si>
  <si>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</si>
  <si>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762 - Konštrukcie tesárske</t>
  </si>
  <si>
    <t xml:space="preserve">    766 - Konštrukcie stolárske</t>
  </si>
  <si>
    <t xml:space="preserve">    767 - Konštrukcie doplnkové kovové</t>
  </si>
  <si>
    <t xml:space="preserve">    769 - Montáže vzduchotechnických zariadení</t>
  </si>
  <si>
    <t xml:space="preserve">    783 - Nátery</t>
  </si>
  <si>
    <t>M - Práce a dodávky M</t>
  </si>
  <si>
    <t xml:space="preserve">    21-M - Elektromontáže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</si>
  <si>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</si>
  <si>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</si>
  <si>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</si>
  <si>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</si>
  <si>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</si>
  <si>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</si>
  <si>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</si>
  <si>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</si>
  <si>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</si>
  <si>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</si>
  <si>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</si>
  <si>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</si>
  <si>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</si>
  <si>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</si>
  <si>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</si>
  <si>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</si>
  <si>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</si>
  <si>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</si>
  <si>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</si>
  <si>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943943221.S</t>
  </si>
  <si>
    <t>Montáž lešenia priestorového ľahkého bez podláh pri zaťaženie do 2 kPa, výšky do 10 m</t>
  </si>
  <si>
    <t>m3</t>
  </si>
  <si>
    <t>4</t>
  </si>
  <si>
    <t>859547616</t>
  </si>
  <si>
    <t>943943292.S</t>
  </si>
  <si>
    <t>Príplatok za prvý a každý ďalší i začatý mesiac používania lešenia priestorového ľahkého bez podláh výšky do 10 m a nad 10 do 22 m</t>
  </si>
  <si>
    <t>-1727396881</t>
  </si>
  <si>
    <t>3</t>
  </si>
  <si>
    <t>943943821.S</t>
  </si>
  <si>
    <t>Demontáž lešenia priestorového ľahkého bez podláh pri zaťažení do 2 kPa, výšky do 10 m</t>
  </si>
  <si>
    <t>-437842575</t>
  </si>
  <si>
    <t>943955031.S</t>
  </si>
  <si>
    <t>Montáž lešeňovej podlahy bez priečnikov výšky do 10 m</t>
  </si>
  <si>
    <t>m2</t>
  </si>
  <si>
    <t>-158945497</t>
  </si>
  <si>
    <t>943955831.S</t>
  </si>
  <si>
    <t>Demontáž lešeňovej podlahy bez priečnikov alebo pozdĺžnikov výšky do 10 m</t>
  </si>
  <si>
    <t>-2097947653</t>
  </si>
  <si>
    <t>6</t>
  </si>
  <si>
    <t>979011111.S</t>
  </si>
  <si>
    <t>Zvislá doprava sutiny a vybúraných hmôt za prvé podlažie nad alebo pod základným podlažím</t>
  </si>
  <si>
    <t>t</t>
  </si>
  <si>
    <t>1525748218</t>
  </si>
  <si>
    <t>7</t>
  </si>
  <si>
    <t>979081111.S</t>
  </si>
  <si>
    <t>Odvoz sutiny a vybúraných hmôt na skládku do 1 km</t>
  </si>
  <si>
    <t>132850129</t>
  </si>
  <si>
    <t>8</t>
  </si>
  <si>
    <t>979081121.S</t>
  </si>
  <si>
    <t>Odvoz sutiny a vybúraných hmôt na skládku za každý ďalší 1 km</t>
  </si>
  <si>
    <t>86630060</t>
  </si>
  <si>
    <t>979082111.S</t>
  </si>
  <si>
    <t>Vnútrostavenisková doprava sutiny a vybúraných hmôt do 10 m</t>
  </si>
  <si>
    <t>740513012</t>
  </si>
  <si>
    <t>10</t>
  </si>
  <si>
    <t>979089112.S</t>
  </si>
  <si>
    <t>Poplatok za skladovanie - drevo, sklo, plasty, kovy (17 02 ), ostatné</t>
  </si>
  <si>
    <t>-2125978220</t>
  </si>
  <si>
    <t>99</t>
  </si>
  <si>
    <t>Presun hmôt HSV</t>
  </si>
  <si>
    <t>11</t>
  </si>
  <si>
    <t>998009101.S</t>
  </si>
  <si>
    <t>Presun hmôt</t>
  </si>
  <si>
    <t>-685564469</t>
  </si>
  <si>
    <t>PSV</t>
  </si>
  <si>
    <t>Práce a dodávky PSV</t>
  </si>
  <si>
    <t>713</t>
  </si>
  <si>
    <t>Izolácie tepelné</t>
  </si>
  <si>
    <t>12</t>
  </si>
  <si>
    <t>712511101.S</t>
  </si>
  <si>
    <t>Penetračný náter pod PUR izoláciu striech oblých</t>
  </si>
  <si>
    <t>16</t>
  </si>
  <si>
    <t>-1597175388</t>
  </si>
  <si>
    <t>13</t>
  </si>
  <si>
    <t>713000011.S</t>
  </si>
  <si>
    <t>Odstránenie tepelnej izolácie stropov kladenej voľne z vláknitých materiálov hr. nad 10 cm -0,00336t</t>
  </si>
  <si>
    <t>1123821679</t>
  </si>
  <si>
    <t>14</t>
  </si>
  <si>
    <t>713116410.S</t>
  </si>
  <si>
    <t>Montáž tepelnej izolácie stropov PUR penou hr. 150 mm</t>
  </si>
  <si>
    <t>209286185</t>
  </si>
  <si>
    <t>15</t>
  </si>
  <si>
    <t>M</t>
  </si>
  <si>
    <t>231710000900.S</t>
  </si>
  <si>
    <t>Pena polyuretanová dvojzložková pre tepelnú izoláciu s uzavretou bunkovou štruktúrou (polotvrdá pena)</t>
  </si>
  <si>
    <t>kg</t>
  </si>
  <si>
    <t>32</t>
  </si>
  <si>
    <t>2083547698</t>
  </si>
  <si>
    <t>713550110.S</t>
  </si>
  <si>
    <t>Montáž protipožiarnej technickej izolácie hr. 20 mm</t>
  </si>
  <si>
    <t>1960620449</t>
  </si>
  <si>
    <t>17</t>
  </si>
  <si>
    <t>631470001200.S</t>
  </si>
  <si>
    <t>Protipožiarna doska Promatect 100 1200*2500*20 mm</t>
  </si>
  <si>
    <t>350404863</t>
  </si>
  <si>
    <t>18</t>
  </si>
  <si>
    <t>763170073.S</t>
  </si>
  <si>
    <t>Revízne dvierka Promatect 800x800 mm protipožiarne pre stropy</t>
  </si>
  <si>
    <t>ks</t>
  </si>
  <si>
    <t>-1217829401</t>
  </si>
  <si>
    <t>19</t>
  </si>
  <si>
    <t>998713103.S</t>
  </si>
  <si>
    <t>Presun hmôt pre izolácie tepelné v objektoch výšky nad 12 m do 24 m</t>
  </si>
  <si>
    <t>588966249</t>
  </si>
  <si>
    <t>762</t>
  </si>
  <si>
    <t>Konštrukcie tesárske</t>
  </si>
  <si>
    <t>762810017.S</t>
  </si>
  <si>
    <t>Zakrývanie podláh z dosiek OSB hr. dosky 25 mm</t>
  </si>
  <si>
    <t>1329488787</t>
  </si>
  <si>
    <t>21</t>
  </si>
  <si>
    <t>784418013.S</t>
  </si>
  <si>
    <t>Zakrývanie podláh a zariadení geotextíliou</t>
  </si>
  <si>
    <t>-2141380364</t>
  </si>
  <si>
    <t>22</t>
  </si>
  <si>
    <t>762811811.S</t>
  </si>
  <si>
    <t>Demontáž zakrytia podláh</t>
  </si>
  <si>
    <t>-444364514</t>
  </si>
  <si>
    <t>23</t>
  </si>
  <si>
    <t>998762102.S</t>
  </si>
  <si>
    <t>Presun hmôt pre konštrukcie tesárske v objektoch výšky do 12 m</t>
  </si>
  <si>
    <t>1564151760</t>
  </si>
  <si>
    <t>766</t>
  </si>
  <si>
    <t>Konštrukcie stolárske</t>
  </si>
  <si>
    <t>24</t>
  </si>
  <si>
    <t>766421821.S</t>
  </si>
  <si>
    <t>Demontáž obloženia podhľadu palub.doskami,  -0,01000t</t>
  </si>
  <si>
    <t>1147799986</t>
  </si>
  <si>
    <t>767</t>
  </si>
  <si>
    <t>Konštrukcie doplnkové kovové</t>
  </si>
  <si>
    <t>25</t>
  </si>
  <si>
    <t>767583711.S</t>
  </si>
  <si>
    <t>-1264507307</t>
  </si>
  <si>
    <t>26</t>
  </si>
  <si>
    <t>767995103.S</t>
  </si>
  <si>
    <t>Montáž ostatných atypických kovových stavebných doplnkových konštrukcií nad 10 do 20 kg</t>
  </si>
  <si>
    <t>-1655436387</t>
  </si>
  <si>
    <t>27</t>
  </si>
  <si>
    <t>145520000300.S</t>
  </si>
  <si>
    <t>Profil oceľový zváraný tenkostenný uzavretý obdĺžnikový</t>
  </si>
  <si>
    <t>-1124554348</t>
  </si>
  <si>
    <t>28</t>
  </si>
  <si>
    <t>133810000400.S</t>
  </si>
  <si>
    <t>Tyč oceľová prierezu do 120 mm, ozn. 10 000, podľa EN ISO S185</t>
  </si>
  <si>
    <t>-1289970573</t>
  </si>
  <si>
    <t>29</t>
  </si>
  <si>
    <t>998767102.S</t>
  </si>
  <si>
    <t>Presun hmôt pre kovové stavebné doplnkové konštrukcie v objektoch výšky nad 6 do 12 m</t>
  </si>
  <si>
    <t>1960453380</t>
  </si>
  <si>
    <t>769</t>
  </si>
  <si>
    <t>Montáže vzduchotechnických zariadení</t>
  </si>
  <si>
    <t>30</t>
  </si>
  <si>
    <t>210010108.S</t>
  </si>
  <si>
    <t>Lišta elektroinštalačná z PVC 24x22, uložená pevne, vkladacia</t>
  </si>
  <si>
    <t>m</t>
  </si>
  <si>
    <t>64</t>
  </si>
  <si>
    <t>-2029861550</t>
  </si>
  <si>
    <t>31</t>
  </si>
  <si>
    <t>345750065500.S</t>
  </si>
  <si>
    <t>Lišta vkladacia z PVC, LV 24x22 mm</t>
  </si>
  <si>
    <t>256</t>
  </si>
  <si>
    <t>-352273088</t>
  </si>
  <si>
    <t>210800187.S</t>
  </si>
  <si>
    <t>Kábel medený uložený v rúrke CYKY 450/750 V 3x2,5</t>
  </si>
  <si>
    <t>-756156795</t>
  </si>
  <si>
    <t>33</t>
  </si>
  <si>
    <t>341110000800.S</t>
  </si>
  <si>
    <t>Kábel medený CYKY 3x2,5 mm2</t>
  </si>
  <si>
    <t>-348848614</t>
  </si>
  <si>
    <t>34</t>
  </si>
  <si>
    <t>769051105.S</t>
  </si>
  <si>
    <t>1610835641</t>
  </si>
  <si>
    <t>35</t>
  </si>
  <si>
    <t>429530000100.S</t>
  </si>
  <si>
    <t>212636175</t>
  </si>
  <si>
    <t>36</t>
  </si>
  <si>
    <t>998769203.S</t>
  </si>
  <si>
    <t>Presun hmôt pre montáž vzduchotechnických zariadení v stavbe (objekte) výšky nad 7 do 24 m</t>
  </si>
  <si>
    <t>%</t>
  </si>
  <si>
    <t>484377722</t>
  </si>
  <si>
    <t>783</t>
  </si>
  <si>
    <t>Nátery</t>
  </si>
  <si>
    <t>37</t>
  </si>
  <si>
    <t>783222100.S</t>
  </si>
  <si>
    <t>Nátery kov.stav.doplnk.konštr. syntetické farby šedej na vzduchu schnúce dvojnásobné - 70µm</t>
  </si>
  <si>
    <t>-608864294</t>
  </si>
  <si>
    <t>38</t>
  </si>
  <si>
    <t>783903811.S</t>
  </si>
  <si>
    <t>Ostatné práce odmastenie chemickými rozpúšťadlami</t>
  </si>
  <si>
    <t>609985958</t>
  </si>
  <si>
    <t>Práce a dodávky M</t>
  </si>
  <si>
    <t>21-M</t>
  </si>
  <si>
    <t>Elektromontáže</t>
  </si>
  <si>
    <t>39</t>
  </si>
  <si>
    <t>210201346.S</t>
  </si>
  <si>
    <t>Zapojenie svietidla IP66, priemyselné závesného</t>
  </si>
  <si>
    <t>1734593681</t>
  </si>
  <si>
    <t>40</t>
  </si>
  <si>
    <t>210201944.S</t>
  </si>
  <si>
    <t>Montáž svietidla zavesného do 10 kg</t>
  </si>
  <si>
    <t>1089181322</t>
  </si>
  <si>
    <t>41</t>
  </si>
  <si>
    <t>210964395.S</t>
  </si>
  <si>
    <t>Demontáž na spätnú montáž - svietidla zavesného do 10 kg vrátane odpojenia</t>
  </si>
  <si>
    <t>1782309107</t>
  </si>
  <si>
    <t>VRN</t>
  </si>
  <si>
    <t>Investičné náklady neobsiahnuté v cenách</t>
  </si>
  <si>
    <t>42</t>
  </si>
  <si>
    <t>001400043.S</t>
  </si>
  <si>
    <t>Ostatné náklady stavby - práce na ťažko prístupných miestach práce vo výškach resp. hĺbkach</t>
  </si>
  <si>
    <t>eur</t>
  </si>
  <si>
    <t>1024</t>
  </si>
  <si>
    <t>-298796326</t>
  </si>
  <si>
    <t>Strešna vzduchotechnická jednotka s rekuperáciou, Prietok vzduchu až 8000 m3/h, účinnosť rekuperácie do 84%</t>
  </si>
  <si>
    <t>kpl</t>
  </si>
  <si>
    <t xml:space="preserve">Montáž vzduchotechnická jednotky s rekuperáciou tepla s dopravou, vyrezanie trapez.plechu, osadenie rekup.jednotky (1,2t) na pomocnú ocel.konštrukciu autožeriavom (dl.ramena 35m) s dopravou, zaizolovanie 5 prestupov v streche, </t>
  </si>
  <si>
    <t>Závesný nosný rošt z C profilov</t>
  </si>
  <si>
    <t>Rekonštrukcia tenisovej haly - Zateplenie strešného plášťa tenisovej haly - striekaná izolácia z interiéru</t>
  </si>
  <si>
    <t>Výkaz výmer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</si>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</sst>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3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46464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20"/>
      <name val="Arial CE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3" xfId="0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0" fillId="0" borderId="0" xfId="0" applyProtection="1"/>
    <xf numFmtId="0" fontId="1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4" fontId="5" fillId="0" borderId="20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5" fillId="0" borderId="0" xfId="0" applyNumberFormat="1" applyFont="1" applyAlignment="1"/>
    <xf numFmtId="166" fontId="18" fillId="0" borderId="12" xfId="0" applyNumberFormat="1" applyFont="1" applyBorder="1" applyAlignment="1"/>
    <xf numFmtId="166" fontId="18" fillId="0" borderId="13" xfId="0" applyNumberFormat="1" applyFont="1" applyBorder="1" applyAlignment="1"/>
    <xf numFmtId="4" fontId="19" fillId="0" borderId="0" xfId="0" applyNumberFormat="1" applyFont="1" applyAlignment="1">
      <alignment vertical="center"/>
    </xf>
    <xf numFmtId="0" fontId="7" fillId="0" borderId="3" xfId="0" applyFont="1" applyBorder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 applyAlignment="1"/>
    <xf numFmtId="0" fontId="7" fillId="0" borderId="14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49" fontId="13" fillId="0" borderId="22" xfId="0" applyNumberFormat="1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167" fontId="13" fillId="0" borderId="22" xfId="0" applyNumberFormat="1" applyFont="1" applyBorder="1" applyAlignment="1" applyProtection="1">
      <alignment vertical="center"/>
      <protection locked="0"/>
    </xf>
    <xf numFmtId="4" fontId="13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4" fillId="0" borderId="14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166" fontId="14" fillId="0" borderId="0" xfId="0" applyNumberFormat="1" applyFont="1" applyBorder="1" applyAlignment="1">
      <alignment vertical="center"/>
    </xf>
    <xf numFmtId="166" fontId="14" fillId="0" borderId="15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vertical="center"/>
      <protection locked="0"/>
    </xf>
    <xf numFmtId="0" fontId="21" fillId="0" borderId="3" xfId="0" applyFont="1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6" fontId="14" fillId="0" borderId="20" xfId="0" applyNumberFormat="1" applyFont="1" applyBorder="1" applyAlignment="1">
      <alignment vertical="center"/>
    </xf>
    <xf numFmtId="166" fontId="14" fillId="0" borderId="21" xfId="0" applyNumberFormat="1" applyFont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2" fillId="0" borderId="10" xfId="0" applyFont="1" applyBorder="1" applyAlignment="1">
      <alignment horizontal="center"/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85"/>
  <sheetViews>
    <sheetView showGridLines="0" tabSelected="1" workbookViewId="0">
      <selection activeCell="F2" sqref="F2:H2"/>
    </sheetView>
  </sheetViews>
  <sheetFormatPr defaultRowHeight="10.199999999999999" x14ac:dyDescent="0.2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 x14ac:dyDescent="0.2">
      <c r="A1" s="39"/>
      <c r="J1" s="1" t="s">
        <v>284</v>
      </c>
    </row>
    <row r="2" spans="1:46" s="1" customFormat="1" ht="36.9" customHeight="1" x14ac:dyDescent="0.4">
      <c r="F2" s="125" t="s">
        <v>283</v>
      </c>
      <c r="G2" s="125"/>
      <c r="H2" s="125"/>
      <c r="L2" s="118" t="s">
        <v>2</v>
      </c>
      <c r="M2" s="119"/>
      <c r="N2" s="119"/>
      <c r="O2" s="119"/>
      <c r="P2" s="119"/>
      <c r="Q2" s="119"/>
      <c r="R2" s="119"/>
      <c r="S2" s="119"/>
      <c r="T2" s="119"/>
      <c r="U2" s="119"/>
      <c r="V2" s="119"/>
      <c r="AT2" s="8" t="s">
        <v>45</v>
      </c>
    </row>
    <row r="3" spans="1:46" s="1" customFormat="1" ht="6.9" customHeight="1" x14ac:dyDescent="0.2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AT3" s="8" t="s">
        <v>42</v>
      </c>
    </row>
    <row r="4" spans="1:46" s="1" customFormat="1" ht="24.9" customHeight="1" x14ac:dyDescent="0.2">
      <c r="B4" s="11"/>
      <c r="D4" s="12" t="s">
        <v>47</v>
      </c>
      <c r="L4" s="11"/>
      <c r="M4" s="40" t="s">
        <v>4</v>
      </c>
      <c r="AT4" s="8" t="s">
        <v>1</v>
      </c>
    </row>
    <row r="5" spans="1:46" s="1" customFormat="1" ht="6.9" customHeight="1" x14ac:dyDescent="0.2">
      <c r="B5" s="11"/>
      <c r="L5" s="11"/>
    </row>
    <row r="6" spans="1:46" s="1" customFormat="1" ht="12" customHeight="1" x14ac:dyDescent="0.2">
      <c r="B6" s="11"/>
      <c r="D6" s="14" t="s">
        <v>5</v>
      </c>
      <c r="L6" s="11"/>
    </row>
    <row r="7" spans="1:46" s="1" customFormat="1" ht="16.5" customHeight="1" x14ac:dyDescent="0.2">
      <c r="B7" s="11"/>
      <c r="E7" s="122"/>
      <c r="F7" s="123"/>
      <c r="G7" s="123"/>
      <c r="H7" s="123"/>
      <c r="L7" s="11"/>
    </row>
    <row r="8" spans="1:46" s="2" customFormat="1" ht="12" customHeight="1" x14ac:dyDescent="0.2">
      <c r="A8" s="16"/>
      <c r="B8" s="17"/>
      <c r="C8" s="16"/>
      <c r="D8" s="14" t="s">
        <v>48</v>
      </c>
      <c r="E8" s="16"/>
      <c r="F8" s="16"/>
      <c r="G8" s="16"/>
      <c r="H8" s="16"/>
      <c r="I8" s="16"/>
      <c r="J8" s="16"/>
      <c r="K8" s="16"/>
      <c r="L8" s="20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46" s="2" customFormat="1" ht="30" customHeight="1" x14ac:dyDescent="0.2">
      <c r="A9" s="16"/>
      <c r="B9" s="17"/>
      <c r="C9" s="16"/>
      <c r="D9" s="16"/>
      <c r="E9" s="120" t="s">
        <v>282</v>
      </c>
      <c r="F9" s="124"/>
      <c r="G9" s="124"/>
      <c r="H9" s="124"/>
      <c r="I9" s="16"/>
      <c r="J9" s="16"/>
      <c r="K9" s="16"/>
      <c r="L9" s="20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46" s="2" customFormat="1" x14ac:dyDescent="0.2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20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46" s="2" customFormat="1" ht="12" customHeight="1" x14ac:dyDescent="0.2">
      <c r="A11" s="16"/>
      <c r="B11" s="17"/>
      <c r="C11" s="16"/>
      <c r="D11" s="14" t="s">
        <v>6</v>
      </c>
      <c r="E11" s="16"/>
      <c r="F11" s="13" t="s">
        <v>0</v>
      </c>
      <c r="G11" s="16"/>
      <c r="H11" s="16"/>
      <c r="I11" s="14" t="s">
        <v>7</v>
      </c>
      <c r="J11" s="13" t="s">
        <v>0</v>
      </c>
      <c r="K11" s="16"/>
      <c r="L11" s="2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s="2" customFormat="1" ht="12" customHeight="1" x14ac:dyDescent="0.2">
      <c r="A12" s="16"/>
      <c r="B12" s="17"/>
      <c r="C12" s="16"/>
      <c r="D12" s="14" t="s">
        <v>8</v>
      </c>
      <c r="E12" s="16"/>
      <c r="F12" s="13" t="s">
        <v>9</v>
      </c>
      <c r="G12" s="16"/>
      <c r="H12" s="16"/>
      <c r="I12" s="14" t="s">
        <v>10</v>
      </c>
      <c r="J12" s="29"/>
      <c r="K12" s="16"/>
      <c r="L12" s="20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s="2" customFormat="1" ht="10.95" customHeight="1" x14ac:dyDescent="0.2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20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s="2" customFormat="1" ht="12" customHeight="1" x14ac:dyDescent="0.2">
      <c r="A14" s="16"/>
      <c r="B14" s="17"/>
      <c r="C14" s="16"/>
      <c r="D14" s="14" t="s">
        <v>11</v>
      </c>
      <c r="E14" s="16"/>
      <c r="F14" s="16"/>
      <c r="G14" s="16"/>
      <c r="H14" s="16"/>
      <c r="I14" s="14" t="s">
        <v>12</v>
      </c>
      <c r="J14" s="13" t="s">
        <v>0</v>
      </c>
      <c r="K14" s="16"/>
      <c r="L14" s="20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s="2" customFormat="1" ht="18" customHeight="1" x14ac:dyDescent="0.2">
      <c r="A15" s="16"/>
      <c r="B15" s="17"/>
      <c r="C15" s="16"/>
      <c r="D15" s="16"/>
      <c r="E15" s="13" t="s">
        <v>13</v>
      </c>
      <c r="F15" s="16"/>
      <c r="G15" s="16"/>
      <c r="H15" s="16"/>
      <c r="I15" s="14" t="s">
        <v>14</v>
      </c>
      <c r="J15" s="13" t="s">
        <v>0</v>
      </c>
      <c r="K15" s="16"/>
      <c r="L15" s="20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s="2" customFormat="1" ht="6.9" customHeight="1" x14ac:dyDescent="0.2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20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s="2" customFormat="1" ht="12" customHeight="1" x14ac:dyDescent="0.2">
      <c r="A17" s="16"/>
      <c r="B17" s="17"/>
      <c r="C17" s="16"/>
      <c r="D17" s="14" t="s">
        <v>15</v>
      </c>
      <c r="E17" s="16"/>
      <c r="F17" s="16"/>
      <c r="G17" s="16"/>
      <c r="H17" s="16"/>
      <c r="I17" s="14" t="s">
        <v>12</v>
      </c>
      <c r="J17" s="13" t="s">
        <v>0</v>
      </c>
      <c r="K17" s="16"/>
      <c r="L17" s="20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s="2" customFormat="1" ht="18" customHeight="1" x14ac:dyDescent="0.2">
      <c r="A18" s="16"/>
      <c r="B18" s="17"/>
      <c r="C18" s="16"/>
      <c r="D18" s="16"/>
      <c r="E18" s="13" t="s">
        <v>9</v>
      </c>
      <c r="F18" s="16"/>
      <c r="G18" s="16"/>
      <c r="H18" s="16"/>
      <c r="I18" s="14" t="s">
        <v>14</v>
      </c>
      <c r="J18" s="13" t="s">
        <v>0</v>
      </c>
      <c r="K18" s="16"/>
      <c r="L18" s="20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s="2" customFormat="1" ht="6.9" customHeight="1" x14ac:dyDescent="0.2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20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s="2" customFormat="1" ht="12" customHeight="1" x14ac:dyDescent="0.2">
      <c r="A20" s="16"/>
      <c r="B20" s="17"/>
      <c r="C20" s="16"/>
      <c r="D20" s="14" t="s">
        <v>16</v>
      </c>
      <c r="E20" s="16"/>
      <c r="F20" s="16"/>
      <c r="G20" s="16"/>
      <c r="H20" s="16"/>
      <c r="I20" s="14" t="s">
        <v>12</v>
      </c>
      <c r="J20" s="13" t="s">
        <v>0</v>
      </c>
      <c r="K20" s="16"/>
      <c r="L20" s="20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s="2" customFormat="1" ht="18" customHeight="1" x14ac:dyDescent="0.2">
      <c r="A21" s="16"/>
      <c r="B21" s="17"/>
      <c r="C21" s="16"/>
      <c r="D21" s="16"/>
      <c r="E21" s="13"/>
      <c r="F21" s="16"/>
      <c r="G21" s="16"/>
      <c r="H21" s="16"/>
      <c r="I21" s="14" t="s">
        <v>14</v>
      </c>
      <c r="J21" s="13" t="s">
        <v>0</v>
      </c>
      <c r="K21" s="16"/>
      <c r="L21" s="20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s="2" customFormat="1" ht="6.9" customHeight="1" x14ac:dyDescent="0.2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20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s="2" customFormat="1" ht="12" customHeight="1" x14ac:dyDescent="0.2">
      <c r="A23" s="16"/>
      <c r="B23" s="17"/>
      <c r="C23" s="16"/>
      <c r="D23" s="14" t="s">
        <v>17</v>
      </c>
      <c r="E23" s="16"/>
      <c r="F23" s="16"/>
      <c r="G23" s="16"/>
      <c r="H23" s="16"/>
      <c r="I23" s="14" t="s">
        <v>12</v>
      </c>
      <c r="J23" s="13" t="s">
        <v>0</v>
      </c>
      <c r="K23" s="16"/>
      <c r="L23" s="20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s="2" customFormat="1" ht="18" customHeight="1" x14ac:dyDescent="0.2">
      <c r="A24" s="16"/>
      <c r="B24" s="17"/>
      <c r="C24" s="16"/>
      <c r="D24" s="16"/>
      <c r="E24" s="13"/>
      <c r="F24" s="16"/>
      <c r="G24" s="16"/>
      <c r="H24" s="16"/>
      <c r="I24" s="14" t="s">
        <v>14</v>
      </c>
      <c r="J24" s="13" t="s">
        <v>0</v>
      </c>
      <c r="K24" s="16"/>
      <c r="L24" s="20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s="2" customFormat="1" ht="6.9" customHeight="1" x14ac:dyDescent="0.2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20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s="2" customFormat="1" ht="12" customHeight="1" x14ac:dyDescent="0.2">
      <c r="A26" s="16"/>
      <c r="B26" s="17"/>
      <c r="C26" s="16"/>
      <c r="D26" s="14" t="s">
        <v>18</v>
      </c>
      <c r="E26" s="16"/>
      <c r="F26" s="16"/>
      <c r="G26" s="16"/>
      <c r="H26" s="16"/>
      <c r="I26" s="16"/>
      <c r="J26" s="16"/>
      <c r="K26" s="16"/>
      <c r="L26" s="20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3" customFormat="1" ht="16.5" customHeight="1" x14ac:dyDescent="0.2">
      <c r="A27" s="41"/>
      <c r="B27" s="42"/>
      <c r="C27" s="41"/>
      <c r="D27" s="41"/>
      <c r="E27" s="121" t="s">
        <v>0</v>
      </c>
      <c r="F27" s="121"/>
      <c r="G27" s="121"/>
      <c r="H27" s="121"/>
      <c r="I27" s="41"/>
      <c r="J27" s="41"/>
      <c r="K27" s="41"/>
      <c r="L27" s="43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pans="1:31" s="2" customFormat="1" ht="6.9" customHeight="1" x14ac:dyDescent="0.2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20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1:31" s="2" customFormat="1" ht="6.9" customHeight="1" x14ac:dyDescent="0.2">
      <c r="A29" s="16"/>
      <c r="B29" s="17"/>
      <c r="C29" s="16"/>
      <c r="D29" s="36"/>
      <c r="E29" s="36"/>
      <c r="F29" s="36"/>
      <c r="G29" s="36"/>
      <c r="H29" s="36"/>
      <c r="I29" s="36"/>
      <c r="J29" s="36"/>
      <c r="K29" s="36"/>
      <c r="L29" s="20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s="2" customFormat="1" ht="25.35" customHeight="1" x14ac:dyDescent="0.2">
      <c r="A30" s="16"/>
      <c r="B30" s="17"/>
      <c r="C30" s="16"/>
      <c r="D30" s="44" t="s">
        <v>19</v>
      </c>
      <c r="E30" s="16"/>
      <c r="F30" s="16"/>
      <c r="G30" s="16"/>
      <c r="H30" s="16"/>
      <c r="I30" s="16"/>
      <c r="J30" s="38">
        <f>ROUND(J129, 2)</f>
        <v>0</v>
      </c>
      <c r="K30" s="16"/>
      <c r="L30" s="20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s="2" customFormat="1" ht="6.9" customHeight="1" x14ac:dyDescent="0.2">
      <c r="A31" s="16"/>
      <c r="B31" s="17"/>
      <c r="C31" s="16"/>
      <c r="D31" s="36"/>
      <c r="E31" s="36"/>
      <c r="F31" s="36"/>
      <c r="G31" s="36"/>
      <c r="H31" s="36"/>
      <c r="I31" s="36"/>
      <c r="J31" s="36"/>
      <c r="K31" s="36"/>
      <c r="L31" s="20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s="2" customFormat="1" ht="14.4" customHeight="1" x14ac:dyDescent="0.2">
      <c r="A32" s="16"/>
      <c r="B32" s="17"/>
      <c r="C32" s="16"/>
      <c r="D32" s="16"/>
      <c r="E32" s="16"/>
      <c r="F32" s="19" t="s">
        <v>21</v>
      </c>
      <c r="G32" s="16"/>
      <c r="H32" s="16"/>
      <c r="I32" s="19" t="s">
        <v>20</v>
      </c>
      <c r="J32" s="19" t="s">
        <v>22</v>
      </c>
      <c r="K32" s="16"/>
      <c r="L32" s="20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s="2" customFormat="1" ht="14.4" customHeight="1" x14ac:dyDescent="0.2">
      <c r="A33" s="16"/>
      <c r="B33" s="17"/>
      <c r="C33" s="16"/>
      <c r="D33" s="45" t="s">
        <v>23</v>
      </c>
      <c r="E33" s="14" t="s">
        <v>24</v>
      </c>
      <c r="F33" s="46">
        <f>ROUND((SUM(BE129:BE184)),  2)</f>
        <v>0</v>
      </c>
      <c r="G33" s="16"/>
      <c r="H33" s="16"/>
      <c r="I33" s="47">
        <v>0.2</v>
      </c>
      <c r="J33" s="46">
        <f>ROUND(((SUM(BE129:BE184))*I33),  2)</f>
        <v>0</v>
      </c>
      <c r="K33" s="16"/>
      <c r="L33" s="20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s="2" customFormat="1" ht="14.4" customHeight="1" x14ac:dyDescent="0.2">
      <c r="A34" s="16"/>
      <c r="B34" s="17"/>
      <c r="C34" s="16"/>
      <c r="D34" s="16"/>
      <c r="E34" s="14" t="s">
        <v>25</v>
      </c>
      <c r="F34" s="46">
        <f>ROUND((SUM(BF129:BF184)),  2)</f>
        <v>0</v>
      </c>
      <c r="G34" s="16"/>
      <c r="H34" s="16"/>
      <c r="I34" s="47">
        <v>0.2</v>
      </c>
      <c r="J34" s="46">
        <f>ROUND(((SUM(BF129:BF184))*I34),  2)</f>
        <v>0</v>
      </c>
      <c r="K34" s="16"/>
      <c r="L34" s="20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s="2" customFormat="1" ht="14.4" hidden="1" customHeight="1" x14ac:dyDescent="0.2">
      <c r="A35" s="16"/>
      <c r="B35" s="17"/>
      <c r="C35" s="16"/>
      <c r="D35" s="16"/>
      <c r="E35" s="14" t="s">
        <v>26</v>
      </c>
      <c r="F35" s="46">
        <f>ROUND((SUM(BG129:BG184)),  2)</f>
        <v>0</v>
      </c>
      <c r="G35" s="16"/>
      <c r="H35" s="16"/>
      <c r="I35" s="47">
        <v>0.2</v>
      </c>
      <c r="J35" s="46">
        <f>0</f>
        <v>0</v>
      </c>
      <c r="K35" s="16"/>
      <c r="L35" s="20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s="2" customFormat="1" ht="14.4" hidden="1" customHeight="1" x14ac:dyDescent="0.2">
      <c r="A36" s="16"/>
      <c r="B36" s="17"/>
      <c r="C36" s="16"/>
      <c r="D36" s="16"/>
      <c r="E36" s="14" t="s">
        <v>27</v>
      </c>
      <c r="F36" s="46">
        <f>ROUND((SUM(BH129:BH184)),  2)</f>
        <v>0</v>
      </c>
      <c r="G36" s="16"/>
      <c r="H36" s="16"/>
      <c r="I36" s="47">
        <v>0.2</v>
      </c>
      <c r="J36" s="46">
        <f>0</f>
        <v>0</v>
      </c>
      <c r="K36" s="16"/>
      <c r="L36" s="20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s="2" customFormat="1" ht="14.4" hidden="1" customHeight="1" x14ac:dyDescent="0.2">
      <c r="A37" s="16"/>
      <c r="B37" s="17"/>
      <c r="C37" s="16"/>
      <c r="D37" s="16"/>
      <c r="E37" s="14" t="s">
        <v>28</v>
      </c>
      <c r="F37" s="46">
        <f>ROUND((SUM(BI129:BI184)),  2)</f>
        <v>0</v>
      </c>
      <c r="G37" s="16"/>
      <c r="H37" s="16"/>
      <c r="I37" s="47">
        <v>0</v>
      </c>
      <c r="J37" s="46">
        <f>0</f>
        <v>0</v>
      </c>
      <c r="K37" s="16"/>
      <c r="L37" s="20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s="2" customFormat="1" ht="6.9" customHeight="1" x14ac:dyDescent="0.2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20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s="2" customFormat="1" ht="25.35" customHeight="1" x14ac:dyDescent="0.2">
      <c r="A39" s="16"/>
      <c r="B39" s="17"/>
      <c r="C39" s="48"/>
      <c r="D39" s="49" t="s">
        <v>29</v>
      </c>
      <c r="E39" s="31"/>
      <c r="F39" s="31"/>
      <c r="G39" s="50" t="s">
        <v>30</v>
      </c>
      <c r="H39" s="51" t="s">
        <v>31</v>
      </c>
      <c r="I39" s="31"/>
      <c r="J39" s="52">
        <f>SUM(J30:J37)</f>
        <v>0</v>
      </c>
      <c r="K39" s="53"/>
      <c r="L39" s="20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s="2" customFormat="1" ht="14.4" customHeight="1" x14ac:dyDescent="0.2">
      <c r="A40" s="16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20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s="1" customFormat="1" ht="14.4" customHeight="1" x14ac:dyDescent="0.2">
      <c r="B41" s="11"/>
      <c r="L41" s="11"/>
    </row>
    <row r="42" spans="1:31" s="1" customFormat="1" ht="14.4" customHeight="1" x14ac:dyDescent="0.2">
      <c r="B42" s="11"/>
      <c r="L42" s="11"/>
    </row>
    <row r="43" spans="1:31" s="1" customFormat="1" ht="14.4" customHeight="1" x14ac:dyDescent="0.2">
      <c r="B43" s="11"/>
      <c r="L43" s="11"/>
    </row>
    <row r="44" spans="1:31" s="1" customFormat="1" ht="14.4" customHeight="1" x14ac:dyDescent="0.2">
      <c r="B44" s="11"/>
      <c r="L44" s="11"/>
    </row>
    <row r="45" spans="1:31" s="1" customFormat="1" ht="14.4" customHeight="1" x14ac:dyDescent="0.2">
      <c r="B45" s="11"/>
      <c r="L45" s="11"/>
    </row>
    <row r="46" spans="1:31" s="1" customFormat="1" ht="14.4" customHeight="1" x14ac:dyDescent="0.2">
      <c r="B46" s="11"/>
      <c r="L46" s="11"/>
    </row>
    <row r="47" spans="1:31" s="1" customFormat="1" ht="14.4" customHeight="1" x14ac:dyDescent="0.2">
      <c r="B47" s="11"/>
      <c r="L47" s="11"/>
    </row>
    <row r="48" spans="1:31" s="1" customFormat="1" ht="14.4" customHeight="1" x14ac:dyDescent="0.2">
      <c r="B48" s="11"/>
      <c r="L48" s="11"/>
    </row>
    <row r="49" spans="1:31" s="1" customFormat="1" ht="14.4" customHeight="1" x14ac:dyDescent="0.2">
      <c r="B49" s="11"/>
      <c r="L49" s="11"/>
    </row>
    <row r="50" spans="1:31" s="2" customFormat="1" ht="14.4" customHeight="1" x14ac:dyDescent="0.2">
      <c r="B50" s="20"/>
      <c r="D50" s="21" t="s">
        <v>32</v>
      </c>
      <c r="E50" s="22"/>
      <c r="F50" s="22"/>
      <c r="G50" s="21" t="s">
        <v>33</v>
      </c>
      <c r="H50" s="22"/>
      <c r="I50" s="22"/>
      <c r="J50" s="22"/>
      <c r="K50" s="22"/>
      <c r="L50" s="20"/>
    </row>
    <row r="51" spans="1:31" x14ac:dyDescent="0.2">
      <c r="B51" s="11"/>
      <c r="L51" s="11"/>
    </row>
    <row r="52" spans="1:31" x14ac:dyDescent="0.2">
      <c r="B52" s="11"/>
      <c r="L52" s="11"/>
    </row>
    <row r="53" spans="1:31" x14ac:dyDescent="0.2">
      <c r="B53" s="11"/>
      <c r="L53" s="11"/>
    </row>
    <row r="54" spans="1:31" x14ac:dyDescent="0.2">
      <c r="B54" s="11"/>
      <c r="L54" s="11"/>
    </row>
    <row r="55" spans="1:31" x14ac:dyDescent="0.2">
      <c r="B55" s="11"/>
      <c r="L55" s="11"/>
    </row>
    <row r="56" spans="1:31" x14ac:dyDescent="0.2">
      <c r="B56" s="11"/>
      <c r="L56" s="11"/>
    </row>
    <row r="57" spans="1:31" x14ac:dyDescent="0.2">
      <c r="B57" s="11"/>
      <c r="L57" s="11"/>
    </row>
    <row r="58" spans="1:31" x14ac:dyDescent="0.2">
      <c r="B58" s="11"/>
      <c r="L58" s="11"/>
    </row>
    <row r="59" spans="1:31" x14ac:dyDescent="0.2">
      <c r="B59" s="11"/>
      <c r="L59" s="11"/>
    </row>
    <row r="60" spans="1:31" x14ac:dyDescent="0.2">
      <c r="B60" s="11"/>
      <c r="L60" s="11"/>
    </row>
    <row r="61" spans="1:31" s="2" customFormat="1" ht="13.2" x14ac:dyDescent="0.2">
      <c r="A61" s="16"/>
      <c r="B61" s="17"/>
      <c r="C61" s="16"/>
      <c r="D61" s="23" t="s">
        <v>34</v>
      </c>
      <c r="E61" s="18"/>
      <c r="F61" s="54" t="s">
        <v>35</v>
      </c>
      <c r="G61" s="23" t="s">
        <v>34</v>
      </c>
      <c r="H61" s="18"/>
      <c r="I61" s="18"/>
      <c r="J61" s="55" t="s">
        <v>35</v>
      </c>
      <c r="K61" s="18"/>
      <c r="L61" s="20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1:31" x14ac:dyDescent="0.2">
      <c r="B62" s="11"/>
      <c r="L62" s="11"/>
    </row>
    <row r="63" spans="1:31" x14ac:dyDescent="0.2">
      <c r="B63" s="11"/>
      <c r="L63" s="11"/>
    </row>
    <row r="64" spans="1:31" x14ac:dyDescent="0.2">
      <c r="B64" s="11"/>
      <c r="L64" s="11"/>
    </row>
    <row r="65" spans="1:31" s="2" customFormat="1" ht="13.2" x14ac:dyDescent="0.2">
      <c r="A65" s="16"/>
      <c r="B65" s="17"/>
      <c r="C65" s="16"/>
      <c r="D65" s="21" t="s">
        <v>36</v>
      </c>
      <c r="E65" s="24"/>
      <c r="F65" s="24"/>
      <c r="G65" s="21" t="s">
        <v>37</v>
      </c>
      <c r="H65" s="24"/>
      <c r="I65" s="24"/>
      <c r="J65" s="24"/>
      <c r="K65" s="24"/>
      <c r="L65" s="20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x14ac:dyDescent="0.2">
      <c r="B66" s="11"/>
      <c r="L66" s="11"/>
    </row>
    <row r="67" spans="1:31" x14ac:dyDescent="0.2">
      <c r="B67" s="11"/>
      <c r="L67" s="11"/>
    </row>
    <row r="68" spans="1:31" x14ac:dyDescent="0.2">
      <c r="B68" s="11"/>
      <c r="L68" s="11"/>
    </row>
    <row r="69" spans="1:31" x14ac:dyDescent="0.2">
      <c r="B69" s="11"/>
      <c r="L69" s="11"/>
    </row>
    <row r="70" spans="1:31" x14ac:dyDescent="0.2">
      <c r="B70" s="11"/>
      <c r="L70" s="11"/>
    </row>
    <row r="71" spans="1:31" x14ac:dyDescent="0.2">
      <c r="B71" s="11"/>
      <c r="L71" s="11"/>
    </row>
    <row r="72" spans="1:31" x14ac:dyDescent="0.2">
      <c r="B72" s="11"/>
      <c r="L72" s="11"/>
    </row>
    <row r="73" spans="1:31" x14ac:dyDescent="0.2">
      <c r="B73" s="11"/>
      <c r="L73" s="11"/>
    </row>
    <row r="74" spans="1:31" x14ac:dyDescent="0.2">
      <c r="B74" s="11"/>
      <c r="L74" s="11"/>
    </row>
    <row r="75" spans="1:31" x14ac:dyDescent="0.2">
      <c r="B75" s="11"/>
      <c r="L75" s="11"/>
    </row>
    <row r="76" spans="1:31" s="2" customFormat="1" ht="13.2" x14ac:dyDescent="0.2">
      <c r="A76" s="16"/>
      <c r="B76" s="17"/>
      <c r="C76" s="16"/>
      <c r="D76" s="23" t="s">
        <v>34</v>
      </c>
      <c r="E76" s="18"/>
      <c r="F76" s="54" t="s">
        <v>35</v>
      </c>
      <c r="G76" s="23" t="s">
        <v>34</v>
      </c>
      <c r="H76" s="18"/>
      <c r="I76" s="18"/>
      <c r="J76" s="55" t="s">
        <v>35</v>
      </c>
      <c r="K76" s="18"/>
      <c r="L76" s="20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</row>
    <row r="77" spans="1:31" s="2" customFormat="1" ht="14.4" customHeight="1" x14ac:dyDescent="0.2">
      <c r="A77" s="16"/>
      <c r="B77" s="25"/>
      <c r="C77" s="26"/>
      <c r="D77" s="26"/>
      <c r="E77" s="26"/>
      <c r="F77" s="26"/>
      <c r="G77" s="26"/>
      <c r="H77" s="26"/>
      <c r="I77" s="26"/>
      <c r="J77" s="26"/>
      <c r="K77" s="26"/>
      <c r="L77" s="20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47" s="2" customFormat="1" ht="6.9" customHeight="1" x14ac:dyDescent="0.2">
      <c r="A81" s="16"/>
      <c r="B81" s="27"/>
      <c r="C81" s="28"/>
      <c r="D81" s="28"/>
      <c r="E81" s="28"/>
      <c r="F81" s="28"/>
      <c r="G81" s="28"/>
      <c r="H81" s="28"/>
      <c r="I81" s="28"/>
      <c r="J81" s="28"/>
      <c r="K81" s="28"/>
      <c r="L81" s="20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</row>
    <row r="82" spans="1:47" s="2" customFormat="1" ht="24.9" customHeight="1" x14ac:dyDescent="0.2">
      <c r="A82" s="16"/>
      <c r="B82" s="17"/>
      <c r="C82" s="12" t="s">
        <v>49</v>
      </c>
      <c r="D82" s="16"/>
      <c r="E82" s="16"/>
      <c r="F82" s="16"/>
      <c r="G82" s="16"/>
      <c r="H82" s="16"/>
      <c r="I82" s="16"/>
      <c r="J82" s="16"/>
      <c r="K82" s="16"/>
      <c r="L82" s="20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47" s="2" customFormat="1" ht="6.9" customHeight="1" x14ac:dyDescent="0.2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20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47" s="2" customFormat="1" ht="12" customHeight="1" x14ac:dyDescent="0.2">
      <c r="A84" s="16"/>
      <c r="B84" s="17"/>
      <c r="C84" s="14" t="s">
        <v>5</v>
      </c>
      <c r="D84" s="16"/>
      <c r="E84" s="16"/>
      <c r="F84" s="16"/>
      <c r="G84" s="16"/>
      <c r="H84" s="16"/>
      <c r="I84" s="16"/>
      <c r="J84" s="16"/>
      <c r="K84" s="16"/>
      <c r="L84" s="20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47" s="2" customFormat="1" ht="16.5" customHeight="1" x14ac:dyDescent="0.2">
      <c r="A85" s="16"/>
      <c r="B85" s="17"/>
      <c r="C85" s="16"/>
      <c r="D85" s="16"/>
      <c r="E85" s="122">
        <f>E7</f>
        <v>0</v>
      </c>
      <c r="F85" s="123"/>
      <c r="G85" s="123"/>
      <c r="H85" s="123"/>
      <c r="I85" s="16"/>
      <c r="J85" s="16"/>
      <c r="K85" s="16"/>
      <c r="L85" s="20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47" s="2" customFormat="1" ht="12" customHeight="1" x14ac:dyDescent="0.2">
      <c r="A86" s="16"/>
      <c r="B86" s="17"/>
      <c r="C86" s="14" t="s">
        <v>48</v>
      </c>
      <c r="D86" s="16"/>
      <c r="E86" s="16"/>
      <c r="F86" s="16"/>
      <c r="G86" s="16"/>
      <c r="H86" s="16"/>
      <c r="I86" s="16"/>
      <c r="J86" s="16"/>
      <c r="K86" s="16"/>
      <c r="L86" s="2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47" s="2" customFormat="1" ht="30" customHeight="1" x14ac:dyDescent="0.2">
      <c r="A87" s="16"/>
      <c r="B87" s="17"/>
      <c r="C87" s="16"/>
      <c r="D87" s="16"/>
      <c r="E87" s="120" t="str">
        <f>E9</f>
        <v>Rekonštrukcia tenisovej haly - Zateplenie strešného plášťa tenisovej haly - striekaná izolácia z interiéru</v>
      </c>
      <c r="F87" s="124"/>
      <c r="G87" s="124"/>
      <c r="H87" s="124"/>
      <c r="I87" s="16"/>
      <c r="J87" s="16"/>
      <c r="K87" s="16"/>
      <c r="L87" s="2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47" s="2" customFormat="1" ht="6.9" customHeight="1" x14ac:dyDescent="0.2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2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47" s="2" customFormat="1" ht="12" customHeight="1" x14ac:dyDescent="0.2">
      <c r="A89" s="16"/>
      <c r="B89" s="17"/>
      <c r="C89" s="14" t="s">
        <v>8</v>
      </c>
      <c r="D89" s="16"/>
      <c r="E89" s="16"/>
      <c r="F89" s="13" t="str">
        <f>F12</f>
        <v xml:space="preserve"> </v>
      </c>
      <c r="G89" s="16"/>
      <c r="H89" s="16"/>
      <c r="I89" s="14" t="s">
        <v>10</v>
      </c>
      <c r="J89" s="29" t="str">
        <f>IF(J12="","",J12)</f>
        <v/>
      </c>
      <c r="K89" s="16"/>
      <c r="L89" s="2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47" s="2" customFormat="1" ht="6.9" customHeight="1" x14ac:dyDescent="0.2">
      <c r="A90" s="16"/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2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47" s="2" customFormat="1" ht="15.15" customHeight="1" x14ac:dyDescent="0.2">
      <c r="A91" s="16"/>
      <c r="B91" s="17"/>
      <c r="C91" s="14" t="s">
        <v>11</v>
      </c>
      <c r="D91" s="16"/>
      <c r="E91" s="16"/>
      <c r="F91" s="13" t="str">
        <f>E15</f>
        <v>Mesto Nitra</v>
      </c>
      <c r="G91" s="16"/>
      <c r="H91" s="16"/>
      <c r="I91" s="14" t="s">
        <v>16</v>
      </c>
      <c r="J91" s="15">
        <f>E21</f>
        <v>0</v>
      </c>
      <c r="K91" s="16"/>
      <c r="L91" s="2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47" s="2" customFormat="1" ht="15.15" customHeight="1" x14ac:dyDescent="0.2">
      <c r="A92" s="16"/>
      <c r="B92" s="17"/>
      <c r="C92" s="14" t="s">
        <v>15</v>
      </c>
      <c r="D92" s="16"/>
      <c r="E92" s="16"/>
      <c r="F92" s="13" t="str">
        <f>IF(E18="","",E18)</f>
        <v xml:space="preserve"> </v>
      </c>
      <c r="G92" s="16"/>
      <c r="H92" s="16"/>
      <c r="I92" s="14" t="s">
        <v>17</v>
      </c>
      <c r="J92" s="15">
        <f>E24</f>
        <v>0</v>
      </c>
      <c r="K92" s="16"/>
      <c r="L92" s="2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47" s="2" customFormat="1" ht="10.35" customHeight="1" x14ac:dyDescent="0.2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2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47" s="2" customFormat="1" ht="29.25" customHeight="1" x14ac:dyDescent="0.2">
      <c r="A94" s="16"/>
      <c r="B94" s="17"/>
      <c r="C94" s="56" t="s">
        <v>50</v>
      </c>
      <c r="D94" s="48"/>
      <c r="E94" s="48"/>
      <c r="F94" s="48"/>
      <c r="G94" s="48"/>
      <c r="H94" s="48"/>
      <c r="I94" s="48"/>
      <c r="J94" s="57" t="s">
        <v>51</v>
      </c>
      <c r="K94" s="48"/>
      <c r="L94" s="2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47" s="2" customFormat="1" ht="10.35" customHeight="1" x14ac:dyDescent="0.2">
      <c r="A95" s="16"/>
      <c r="B95" s="17"/>
      <c r="C95" s="16"/>
      <c r="D95" s="16"/>
      <c r="E95" s="16"/>
      <c r="F95" s="16"/>
      <c r="G95" s="16"/>
      <c r="H95" s="16"/>
      <c r="I95" s="16"/>
      <c r="J95" s="16"/>
      <c r="K95" s="16"/>
      <c r="L95" s="2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47" s="2" customFormat="1" ht="22.95" customHeight="1" x14ac:dyDescent="0.2">
      <c r="A96" s="16"/>
      <c r="B96" s="17"/>
      <c r="C96" s="58" t="s">
        <v>52</v>
      </c>
      <c r="D96" s="16"/>
      <c r="E96" s="16"/>
      <c r="F96" s="16"/>
      <c r="G96" s="16"/>
      <c r="H96" s="16"/>
      <c r="I96" s="16"/>
      <c r="J96" s="38">
        <f>J129</f>
        <v>0</v>
      </c>
      <c r="K96" s="16"/>
      <c r="L96" s="2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U96" s="8" t="s">
        <v>53</v>
      </c>
    </row>
    <row r="97" spans="1:31" s="4" customFormat="1" ht="24.9" customHeight="1" x14ac:dyDescent="0.2">
      <c r="B97" s="59"/>
      <c r="D97" s="60" t="s">
        <v>54</v>
      </c>
      <c r="E97" s="61"/>
      <c r="F97" s="61"/>
      <c r="G97" s="61"/>
      <c r="H97" s="61"/>
      <c r="I97" s="61"/>
      <c r="J97" s="62">
        <f>J130</f>
        <v>0</v>
      </c>
      <c r="L97" s="59"/>
    </row>
    <row r="98" spans="1:31" s="5" customFormat="1" ht="19.95" customHeight="1" x14ac:dyDescent="0.2">
      <c r="B98" s="63"/>
      <c r="D98" s="64" t="s">
        <v>55</v>
      </c>
      <c r="E98" s="65"/>
      <c r="F98" s="65"/>
      <c r="G98" s="65"/>
      <c r="H98" s="65"/>
      <c r="I98" s="65"/>
      <c r="J98" s="66">
        <f>J131</f>
        <v>0</v>
      </c>
      <c r="L98" s="63"/>
    </row>
    <row r="99" spans="1:31" s="5" customFormat="1" ht="19.95" customHeight="1" x14ac:dyDescent="0.2">
      <c r="B99" s="63"/>
      <c r="D99" s="64" t="s">
        <v>56</v>
      </c>
      <c r="E99" s="65"/>
      <c r="F99" s="65"/>
      <c r="G99" s="65"/>
      <c r="H99" s="65"/>
      <c r="I99" s="65"/>
      <c r="J99" s="66">
        <f>J142</f>
        <v>0</v>
      </c>
      <c r="L99" s="63"/>
    </row>
    <row r="100" spans="1:31" s="4" customFormat="1" ht="24.9" customHeight="1" x14ac:dyDescent="0.2">
      <c r="B100" s="59"/>
      <c r="D100" s="60" t="s">
        <v>57</v>
      </c>
      <c r="E100" s="61"/>
      <c r="F100" s="61"/>
      <c r="G100" s="61"/>
      <c r="H100" s="61"/>
      <c r="I100" s="61"/>
      <c r="J100" s="62">
        <f>J144</f>
        <v>0</v>
      </c>
      <c r="L100" s="59"/>
    </row>
    <row r="101" spans="1:31" s="5" customFormat="1" ht="19.95" customHeight="1" x14ac:dyDescent="0.2">
      <c r="B101" s="63"/>
      <c r="D101" s="64" t="s">
        <v>58</v>
      </c>
      <c r="E101" s="65"/>
      <c r="F101" s="65"/>
      <c r="G101" s="65"/>
      <c r="H101" s="65"/>
      <c r="I101" s="65"/>
      <c r="J101" s="66">
        <f>J145</f>
        <v>0</v>
      </c>
      <c r="L101" s="63"/>
    </row>
    <row r="102" spans="1:31" s="5" customFormat="1" ht="19.95" customHeight="1" x14ac:dyDescent="0.2">
      <c r="B102" s="63"/>
      <c r="D102" s="64" t="s">
        <v>59</v>
      </c>
      <c r="E102" s="65"/>
      <c r="F102" s="65"/>
      <c r="G102" s="65"/>
      <c r="H102" s="65"/>
      <c r="I102" s="65"/>
      <c r="J102" s="66">
        <f>J154</f>
        <v>0</v>
      </c>
      <c r="L102" s="63"/>
    </row>
    <row r="103" spans="1:31" s="5" customFormat="1" ht="19.95" customHeight="1" x14ac:dyDescent="0.2">
      <c r="B103" s="63"/>
      <c r="D103" s="64" t="s">
        <v>60</v>
      </c>
      <c r="E103" s="65"/>
      <c r="F103" s="65"/>
      <c r="G103" s="65"/>
      <c r="H103" s="65"/>
      <c r="I103" s="65"/>
      <c r="J103" s="66">
        <f>J159</f>
        <v>0</v>
      </c>
      <c r="L103" s="63"/>
    </row>
    <row r="104" spans="1:31" s="5" customFormat="1" ht="19.95" customHeight="1" x14ac:dyDescent="0.2">
      <c r="B104" s="63"/>
      <c r="D104" s="64" t="s">
        <v>61</v>
      </c>
      <c r="E104" s="65"/>
      <c r="F104" s="65"/>
      <c r="G104" s="65"/>
      <c r="H104" s="65"/>
      <c r="I104" s="65"/>
      <c r="J104" s="66">
        <f>J161</f>
        <v>0</v>
      </c>
      <c r="L104" s="63"/>
    </row>
    <row r="105" spans="1:31" s="5" customFormat="1" ht="19.95" customHeight="1" x14ac:dyDescent="0.2">
      <c r="B105" s="63"/>
      <c r="D105" s="64" t="s">
        <v>62</v>
      </c>
      <c r="E105" s="65"/>
      <c r="F105" s="65"/>
      <c r="G105" s="65"/>
      <c r="H105" s="65"/>
      <c r="I105" s="65"/>
      <c r="J105" s="66">
        <f>J167</f>
        <v>0</v>
      </c>
      <c r="L105" s="63"/>
    </row>
    <row r="106" spans="1:31" s="5" customFormat="1" ht="19.95" customHeight="1" x14ac:dyDescent="0.2">
      <c r="B106" s="63"/>
      <c r="D106" s="64" t="s">
        <v>63</v>
      </c>
      <c r="E106" s="65"/>
      <c r="F106" s="65"/>
      <c r="G106" s="65"/>
      <c r="H106" s="65"/>
      <c r="I106" s="65"/>
      <c r="J106" s="66">
        <f>J175</f>
        <v>0</v>
      </c>
      <c r="L106" s="63"/>
    </row>
    <row r="107" spans="1:31" s="4" customFormat="1" ht="24.9" customHeight="1" x14ac:dyDescent="0.2">
      <c r="B107" s="59"/>
      <c r="D107" s="60" t="s">
        <v>64</v>
      </c>
      <c r="E107" s="61"/>
      <c r="F107" s="61"/>
      <c r="G107" s="61"/>
      <c r="H107" s="61"/>
      <c r="I107" s="61"/>
      <c r="J107" s="62">
        <f>J178</f>
        <v>0</v>
      </c>
      <c r="L107" s="59"/>
    </row>
    <row r="108" spans="1:31" s="5" customFormat="1" ht="19.95" customHeight="1" x14ac:dyDescent="0.2">
      <c r="B108" s="63"/>
      <c r="D108" s="64" t="s">
        <v>65</v>
      </c>
      <c r="E108" s="65"/>
      <c r="F108" s="65"/>
      <c r="G108" s="65"/>
      <c r="H108" s="65"/>
      <c r="I108" s="65"/>
      <c r="J108" s="66">
        <f>J179</f>
        <v>0</v>
      </c>
      <c r="L108" s="63"/>
    </row>
    <row r="109" spans="1:31" s="4" customFormat="1" ht="24.9" customHeight="1" x14ac:dyDescent="0.2">
      <c r="B109" s="59"/>
      <c r="D109" s="60" t="s">
        <v>66</v>
      </c>
      <c r="E109" s="61"/>
      <c r="F109" s="61"/>
      <c r="G109" s="61"/>
      <c r="H109" s="61"/>
      <c r="I109" s="61"/>
      <c r="J109" s="62">
        <f>J183</f>
        <v>0</v>
      </c>
      <c r="L109" s="59"/>
    </row>
    <row r="110" spans="1:31" s="2" customFormat="1" ht="21.75" customHeight="1" x14ac:dyDescent="0.2">
      <c r="A110" s="16"/>
      <c r="B110" s="17"/>
      <c r="C110" s="16"/>
      <c r="D110" s="16"/>
      <c r="E110" s="16"/>
      <c r="F110" s="16"/>
      <c r="G110" s="16"/>
      <c r="H110" s="16"/>
      <c r="I110" s="16"/>
      <c r="J110" s="16"/>
      <c r="K110" s="16"/>
      <c r="L110" s="2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</row>
    <row r="111" spans="1:31" s="2" customFormat="1" ht="6.9" customHeight="1" x14ac:dyDescent="0.2">
      <c r="A111" s="16"/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</row>
    <row r="115" spans="1:31" s="2" customFormat="1" ht="6.9" customHeight="1" x14ac:dyDescent="0.2">
      <c r="A115" s="16"/>
      <c r="B115" s="27"/>
      <c r="C115" s="28"/>
      <c r="D115" s="28"/>
      <c r="E115" s="28"/>
      <c r="F115" s="28"/>
      <c r="G115" s="28"/>
      <c r="H115" s="28"/>
      <c r="I115" s="28"/>
      <c r="J115" s="28"/>
      <c r="K115" s="28"/>
      <c r="L115" s="2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</row>
    <row r="116" spans="1:31" s="2" customFormat="1" ht="24.9" customHeight="1" x14ac:dyDescent="0.2">
      <c r="A116" s="16"/>
      <c r="B116" s="17"/>
      <c r="C116" s="12" t="s">
        <v>67</v>
      </c>
      <c r="D116" s="16"/>
      <c r="E116" s="16"/>
      <c r="F116" s="16"/>
      <c r="G116" s="16"/>
      <c r="H116" s="16"/>
      <c r="I116" s="16"/>
      <c r="J116" s="16"/>
      <c r="K116" s="16"/>
      <c r="L116" s="2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</row>
    <row r="117" spans="1:31" s="2" customFormat="1" ht="6.9" customHeight="1" x14ac:dyDescent="0.2">
      <c r="A117" s="16"/>
      <c r="B117" s="17"/>
      <c r="C117" s="16"/>
      <c r="D117" s="16"/>
      <c r="E117" s="16"/>
      <c r="F117" s="16"/>
      <c r="G117" s="16"/>
      <c r="H117" s="16"/>
      <c r="I117" s="16"/>
      <c r="J117" s="16"/>
      <c r="K117" s="16"/>
      <c r="L117" s="2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31" s="2" customFormat="1" ht="12" customHeight="1" x14ac:dyDescent="0.2">
      <c r="A118" s="16"/>
      <c r="B118" s="17"/>
      <c r="C118" s="14" t="s">
        <v>5</v>
      </c>
      <c r="D118" s="16"/>
      <c r="E118" s="16"/>
      <c r="F118" s="16"/>
      <c r="G118" s="16"/>
      <c r="H118" s="16"/>
      <c r="I118" s="16"/>
      <c r="J118" s="16"/>
      <c r="K118" s="16"/>
      <c r="L118" s="2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31" s="2" customFormat="1" ht="16.5" customHeight="1" x14ac:dyDescent="0.2">
      <c r="A119" s="16"/>
      <c r="B119" s="17"/>
      <c r="C119" s="16"/>
      <c r="D119" s="16"/>
      <c r="E119" s="122">
        <f>E7</f>
        <v>0</v>
      </c>
      <c r="F119" s="123"/>
      <c r="G119" s="123"/>
      <c r="H119" s="123"/>
      <c r="I119" s="16"/>
      <c r="J119" s="16"/>
      <c r="K119" s="16"/>
      <c r="L119" s="2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</row>
    <row r="120" spans="1:31" s="2" customFormat="1" ht="12" customHeight="1" x14ac:dyDescent="0.2">
      <c r="A120" s="16"/>
      <c r="B120" s="17"/>
      <c r="C120" s="14" t="s">
        <v>48</v>
      </c>
      <c r="D120" s="16"/>
      <c r="E120" s="16"/>
      <c r="F120" s="16"/>
      <c r="G120" s="16"/>
      <c r="H120" s="16"/>
      <c r="I120" s="16"/>
      <c r="J120" s="16"/>
      <c r="K120" s="16"/>
      <c r="L120" s="2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31" s="2" customFormat="1" ht="30" customHeight="1" x14ac:dyDescent="0.2">
      <c r="A121" s="16"/>
      <c r="B121" s="17"/>
      <c r="C121" s="16"/>
      <c r="D121" s="16"/>
      <c r="E121" s="120" t="str">
        <f>E9</f>
        <v>Rekonštrukcia tenisovej haly - Zateplenie strešného plášťa tenisovej haly - striekaná izolácia z interiéru</v>
      </c>
      <c r="F121" s="124"/>
      <c r="G121" s="124"/>
      <c r="H121" s="124"/>
      <c r="I121" s="16"/>
      <c r="J121" s="16"/>
      <c r="K121" s="16"/>
      <c r="L121" s="2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</row>
    <row r="122" spans="1:31" s="2" customFormat="1" ht="6.9" customHeight="1" x14ac:dyDescent="0.2">
      <c r="A122" s="16"/>
      <c r="B122" s="17"/>
      <c r="C122" s="16"/>
      <c r="D122" s="16"/>
      <c r="E122" s="16"/>
      <c r="F122" s="16"/>
      <c r="G122" s="16"/>
      <c r="H122" s="16"/>
      <c r="I122" s="16"/>
      <c r="J122" s="16"/>
      <c r="K122" s="16"/>
      <c r="L122" s="2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</row>
    <row r="123" spans="1:31" s="2" customFormat="1" ht="12" customHeight="1" x14ac:dyDescent="0.2">
      <c r="A123" s="16"/>
      <c r="B123" s="17"/>
      <c r="C123" s="14" t="s">
        <v>8</v>
      </c>
      <c r="D123" s="16"/>
      <c r="E123" s="16"/>
      <c r="F123" s="13" t="str">
        <f>F12</f>
        <v xml:space="preserve"> </v>
      </c>
      <c r="G123" s="16"/>
      <c r="H123" s="16"/>
      <c r="I123" s="14" t="s">
        <v>10</v>
      </c>
      <c r="J123" s="29" t="str">
        <f>IF(J12="","",J12)</f>
        <v/>
      </c>
      <c r="K123" s="16"/>
      <c r="L123" s="2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</row>
    <row r="124" spans="1:31" s="2" customFormat="1" ht="6.9" customHeight="1" x14ac:dyDescent="0.2">
      <c r="A124" s="16"/>
      <c r="B124" s="17"/>
      <c r="C124" s="16"/>
      <c r="D124" s="16"/>
      <c r="E124" s="16"/>
      <c r="F124" s="16"/>
      <c r="G124" s="16"/>
      <c r="H124" s="16"/>
      <c r="I124" s="16"/>
      <c r="J124" s="16"/>
      <c r="K124" s="16"/>
      <c r="L124" s="2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5" spans="1:31" s="2" customFormat="1" ht="15.15" customHeight="1" x14ac:dyDescent="0.2">
      <c r="A125" s="16"/>
      <c r="B125" s="17"/>
      <c r="C125" s="14" t="s">
        <v>11</v>
      </c>
      <c r="D125" s="16"/>
      <c r="E125" s="16"/>
      <c r="F125" s="13" t="str">
        <f>E15</f>
        <v>Mesto Nitra</v>
      </c>
      <c r="G125" s="16"/>
      <c r="H125" s="16"/>
      <c r="I125" s="14" t="s">
        <v>16</v>
      </c>
      <c r="J125" s="15">
        <f>E21</f>
        <v>0</v>
      </c>
      <c r="K125" s="16"/>
      <c r="L125" s="2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</row>
    <row r="126" spans="1:31" s="2" customFormat="1" ht="15.15" customHeight="1" x14ac:dyDescent="0.2">
      <c r="A126" s="16"/>
      <c r="B126" s="17"/>
      <c r="C126" s="14" t="s">
        <v>15</v>
      </c>
      <c r="D126" s="16"/>
      <c r="E126" s="16"/>
      <c r="F126" s="13" t="str">
        <f>IF(E18="","",E18)</f>
        <v xml:space="preserve"> </v>
      </c>
      <c r="G126" s="16"/>
      <c r="H126" s="16"/>
      <c r="I126" s="14" t="s">
        <v>17</v>
      </c>
      <c r="J126" s="15">
        <f>E24</f>
        <v>0</v>
      </c>
      <c r="K126" s="16"/>
      <c r="L126" s="2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</row>
    <row r="127" spans="1:31" s="2" customFormat="1" ht="10.35" customHeight="1" x14ac:dyDescent="0.2">
      <c r="A127" s="16"/>
      <c r="B127" s="17"/>
      <c r="C127" s="16"/>
      <c r="D127" s="16"/>
      <c r="E127" s="16"/>
      <c r="F127" s="16"/>
      <c r="G127" s="16"/>
      <c r="H127" s="16"/>
      <c r="I127" s="16"/>
      <c r="J127" s="16"/>
      <c r="K127" s="16"/>
      <c r="L127" s="2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</row>
    <row r="128" spans="1:31" s="6" customFormat="1" ht="29.25" customHeight="1" x14ac:dyDescent="0.2">
      <c r="A128" s="67"/>
      <c r="B128" s="68"/>
      <c r="C128" s="69" t="s">
        <v>68</v>
      </c>
      <c r="D128" s="70" t="s">
        <v>40</v>
      </c>
      <c r="E128" s="70" t="s">
        <v>38</v>
      </c>
      <c r="F128" s="70" t="s">
        <v>39</v>
      </c>
      <c r="G128" s="70" t="s">
        <v>69</v>
      </c>
      <c r="H128" s="70" t="s">
        <v>70</v>
      </c>
      <c r="I128" s="70" t="s">
        <v>71</v>
      </c>
      <c r="J128" s="71" t="s">
        <v>51</v>
      </c>
      <c r="K128" s="72" t="s">
        <v>72</v>
      </c>
      <c r="L128" s="73"/>
      <c r="M128" s="32" t="s">
        <v>0</v>
      </c>
      <c r="N128" s="33" t="s">
        <v>23</v>
      </c>
      <c r="O128" s="33" t="s">
        <v>73</v>
      </c>
      <c r="P128" s="33" t="s">
        <v>74</v>
      </c>
      <c r="Q128" s="33" t="s">
        <v>75</v>
      </c>
      <c r="R128" s="33" t="s">
        <v>76</v>
      </c>
      <c r="S128" s="33" t="s">
        <v>77</v>
      </c>
      <c r="T128" s="34" t="s">
        <v>78</v>
      </c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</row>
    <row r="129" spans="1:65" s="2" customFormat="1" ht="22.95" customHeight="1" x14ac:dyDescent="0.3">
      <c r="A129" s="16"/>
      <c r="B129" s="17"/>
      <c r="C129" s="37" t="s">
        <v>52</v>
      </c>
      <c r="D129" s="16"/>
      <c r="E129" s="16"/>
      <c r="F129" s="16"/>
      <c r="G129" s="16"/>
      <c r="H129" s="16"/>
      <c r="I129" s="16"/>
      <c r="J129" s="74">
        <f>BK129</f>
        <v>0</v>
      </c>
      <c r="K129" s="16"/>
      <c r="L129" s="17"/>
      <c r="M129" s="35"/>
      <c r="N129" s="30"/>
      <c r="O129" s="36"/>
      <c r="P129" s="75">
        <f>P130+P144+P178+P183</f>
        <v>9989.1140839999989</v>
      </c>
      <c r="Q129" s="36"/>
      <c r="R129" s="75">
        <f>R130+R144+R178+R183</f>
        <v>510.87706000000003</v>
      </c>
      <c r="S129" s="36"/>
      <c r="T129" s="76">
        <f>T130+T144+T178+T183</f>
        <v>40.337200000000003</v>
      </c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T129" s="8" t="s">
        <v>41</v>
      </c>
      <c r="AU129" s="8" t="s">
        <v>53</v>
      </c>
      <c r="BK129" s="77">
        <f>BK130+BK144+BK178+BK183</f>
        <v>0</v>
      </c>
    </row>
    <row r="130" spans="1:65" s="7" customFormat="1" ht="25.95" customHeight="1" x14ac:dyDescent="0.25">
      <c r="B130" s="78"/>
      <c r="D130" s="79" t="s">
        <v>41</v>
      </c>
      <c r="E130" s="80" t="s">
        <v>79</v>
      </c>
      <c r="F130" s="80" t="s">
        <v>80</v>
      </c>
      <c r="J130" s="81">
        <f>BK130</f>
        <v>0</v>
      </c>
      <c r="L130" s="78"/>
      <c r="M130" s="82"/>
      <c r="N130" s="83"/>
      <c r="O130" s="83"/>
      <c r="P130" s="84">
        <f>P131+P142</f>
        <v>4099.2936599999994</v>
      </c>
      <c r="Q130" s="83"/>
      <c r="R130" s="84">
        <f>R131+R142</f>
        <v>474.24453000000005</v>
      </c>
      <c r="S130" s="83"/>
      <c r="T130" s="85">
        <f>T131+T142</f>
        <v>0</v>
      </c>
      <c r="AR130" s="79" t="s">
        <v>44</v>
      </c>
      <c r="AT130" s="86" t="s">
        <v>41</v>
      </c>
      <c r="AU130" s="86" t="s">
        <v>42</v>
      </c>
      <c r="AY130" s="79" t="s">
        <v>81</v>
      </c>
      <c r="BK130" s="87">
        <f>BK131+BK142</f>
        <v>0</v>
      </c>
    </row>
    <row r="131" spans="1:65" s="7" customFormat="1" ht="22.95" customHeight="1" x14ac:dyDescent="0.25">
      <c r="B131" s="78"/>
      <c r="D131" s="79" t="s">
        <v>41</v>
      </c>
      <c r="E131" s="88" t="s">
        <v>82</v>
      </c>
      <c r="F131" s="88" t="s">
        <v>83</v>
      </c>
      <c r="J131" s="89">
        <f>BK131</f>
        <v>0</v>
      </c>
      <c r="L131" s="78"/>
      <c r="M131" s="82"/>
      <c r="N131" s="83"/>
      <c r="O131" s="83"/>
      <c r="P131" s="84">
        <f>SUM(P132:P141)</f>
        <v>720.77228000000002</v>
      </c>
      <c r="Q131" s="83"/>
      <c r="R131" s="84">
        <f>SUM(R132:R141)</f>
        <v>474.24453000000005</v>
      </c>
      <c r="S131" s="83"/>
      <c r="T131" s="85">
        <f>SUM(T132:T141)</f>
        <v>0</v>
      </c>
      <c r="AR131" s="79" t="s">
        <v>44</v>
      </c>
      <c r="AT131" s="86" t="s">
        <v>41</v>
      </c>
      <c r="AU131" s="86" t="s">
        <v>44</v>
      </c>
      <c r="AY131" s="79" t="s">
        <v>81</v>
      </c>
      <c r="BK131" s="87">
        <f>SUM(BK132:BK141)</f>
        <v>0</v>
      </c>
    </row>
    <row r="132" spans="1:65" s="2" customFormat="1" ht="24.15" customHeight="1" x14ac:dyDescent="0.2">
      <c r="A132" s="16"/>
      <c r="B132" s="90"/>
      <c r="C132" s="91" t="s">
        <v>44</v>
      </c>
      <c r="D132" s="91" t="s">
        <v>84</v>
      </c>
      <c r="E132" s="92" t="s">
        <v>85</v>
      </c>
      <c r="F132" s="93" t="s">
        <v>86</v>
      </c>
      <c r="G132" s="94" t="s">
        <v>87</v>
      </c>
      <c r="H132" s="95">
        <v>8298</v>
      </c>
      <c r="I132" s="96"/>
      <c r="J132" s="96"/>
      <c r="K132" s="97"/>
      <c r="L132" s="17"/>
      <c r="M132" s="98" t="s">
        <v>0</v>
      </c>
      <c r="N132" s="99" t="s">
        <v>25</v>
      </c>
      <c r="O132" s="100">
        <v>3.3000000000000002E-2</v>
      </c>
      <c r="P132" s="100">
        <f t="shared" ref="P132:P141" si="0">O132*H132</f>
        <v>273.834</v>
      </c>
      <c r="Q132" s="100">
        <v>2.8680000000000001E-2</v>
      </c>
      <c r="R132" s="100">
        <f t="shared" ref="R132:R141" si="1">Q132*H132</f>
        <v>237.98663999999999</v>
      </c>
      <c r="S132" s="100">
        <v>0</v>
      </c>
      <c r="T132" s="101">
        <f t="shared" ref="T132:T141" si="2">S132*H132</f>
        <v>0</v>
      </c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R132" s="102" t="s">
        <v>88</v>
      </c>
      <c r="AT132" s="102" t="s">
        <v>84</v>
      </c>
      <c r="AU132" s="102" t="s">
        <v>43</v>
      </c>
      <c r="AY132" s="8" t="s">
        <v>81</v>
      </c>
      <c r="BE132" s="103">
        <f t="shared" ref="BE132:BE141" si="3">IF(N132="základná",J132,0)</f>
        <v>0</v>
      </c>
      <c r="BF132" s="103">
        <f t="shared" ref="BF132:BF141" si="4">IF(N132="znížená",J132,0)</f>
        <v>0</v>
      </c>
      <c r="BG132" s="103">
        <f t="shared" ref="BG132:BG141" si="5">IF(N132="zákl. prenesená",J132,0)</f>
        <v>0</v>
      </c>
      <c r="BH132" s="103">
        <f t="shared" ref="BH132:BH141" si="6">IF(N132="zníž. prenesená",J132,0)</f>
        <v>0</v>
      </c>
      <c r="BI132" s="103">
        <f t="shared" ref="BI132:BI141" si="7">IF(N132="nulová",J132,0)</f>
        <v>0</v>
      </c>
      <c r="BJ132" s="8" t="s">
        <v>43</v>
      </c>
      <c r="BK132" s="103">
        <f t="shared" ref="BK132:BK141" si="8">ROUND(I132*H132,2)</f>
        <v>0</v>
      </c>
      <c r="BL132" s="8" t="s">
        <v>88</v>
      </c>
      <c r="BM132" s="102" t="s">
        <v>89</v>
      </c>
    </row>
    <row r="133" spans="1:65" s="2" customFormat="1" ht="37.950000000000003" customHeight="1" x14ac:dyDescent="0.2">
      <c r="A133" s="16"/>
      <c r="B133" s="90"/>
      <c r="C133" s="91" t="s">
        <v>43</v>
      </c>
      <c r="D133" s="91" t="s">
        <v>84</v>
      </c>
      <c r="E133" s="92" t="s">
        <v>90</v>
      </c>
      <c r="F133" s="93" t="s">
        <v>91</v>
      </c>
      <c r="G133" s="94" t="s">
        <v>87</v>
      </c>
      <c r="H133" s="95">
        <v>8298</v>
      </c>
      <c r="I133" s="96"/>
      <c r="J133" s="96"/>
      <c r="K133" s="97"/>
      <c r="L133" s="17"/>
      <c r="M133" s="98" t="s">
        <v>0</v>
      </c>
      <c r="N133" s="99" t="s">
        <v>25</v>
      </c>
      <c r="O133" s="100">
        <v>2E-3</v>
      </c>
      <c r="P133" s="100">
        <f t="shared" si="0"/>
        <v>16.596</v>
      </c>
      <c r="Q133" s="100">
        <v>0</v>
      </c>
      <c r="R133" s="100">
        <f t="shared" si="1"/>
        <v>0</v>
      </c>
      <c r="S133" s="100">
        <v>0</v>
      </c>
      <c r="T133" s="101">
        <f t="shared" si="2"/>
        <v>0</v>
      </c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R133" s="102" t="s">
        <v>88</v>
      </c>
      <c r="AT133" s="102" t="s">
        <v>84</v>
      </c>
      <c r="AU133" s="102" t="s">
        <v>43</v>
      </c>
      <c r="AY133" s="8" t="s">
        <v>81</v>
      </c>
      <c r="BE133" s="103">
        <f t="shared" si="3"/>
        <v>0</v>
      </c>
      <c r="BF133" s="103">
        <f t="shared" si="4"/>
        <v>0</v>
      </c>
      <c r="BG133" s="103">
        <f t="shared" si="5"/>
        <v>0</v>
      </c>
      <c r="BH133" s="103">
        <f t="shared" si="6"/>
        <v>0</v>
      </c>
      <c r="BI133" s="103">
        <f t="shared" si="7"/>
        <v>0</v>
      </c>
      <c r="BJ133" s="8" t="s">
        <v>43</v>
      </c>
      <c r="BK133" s="103">
        <f t="shared" si="8"/>
        <v>0</v>
      </c>
      <c r="BL133" s="8" t="s">
        <v>88</v>
      </c>
      <c r="BM133" s="102" t="s">
        <v>92</v>
      </c>
    </row>
    <row r="134" spans="1:65" s="2" customFormat="1" ht="24.15" customHeight="1" x14ac:dyDescent="0.2">
      <c r="A134" s="16"/>
      <c r="B134" s="90"/>
      <c r="C134" s="91" t="s">
        <v>93</v>
      </c>
      <c r="D134" s="91" t="s">
        <v>84</v>
      </c>
      <c r="E134" s="92" t="s">
        <v>94</v>
      </c>
      <c r="F134" s="93" t="s">
        <v>95</v>
      </c>
      <c r="G134" s="94" t="s">
        <v>87</v>
      </c>
      <c r="H134" s="95">
        <v>8298</v>
      </c>
      <c r="I134" s="96"/>
      <c r="J134" s="96"/>
      <c r="K134" s="97"/>
      <c r="L134" s="17"/>
      <c r="M134" s="98" t="s">
        <v>0</v>
      </c>
      <c r="N134" s="99" t="s">
        <v>25</v>
      </c>
      <c r="O134" s="100">
        <v>0.02</v>
      </c>
      <c r="P134" s="100">
        <f t="shared" si="0"/>
        <v>165.96</v>
      </c>
      <c r="Q134" s="100">
        <v>2.3900000000000001E-2</v>
      </c>
      <c r="R134" s="100">
        <f t="shared" si="1"/>
        <v>198.32220000000001</v>
      </c>
      <c r="S134" s="100">
        <v>0</v>
      </c>
      <c r="T134" s="101">
        <f t="shared" si="2"/>
        <v>0</v>
      </c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R134" s="102" t="s">
        <v>88</v>
      </c>
      <c r="AT134" s="102" t="s">
        <v>84</v>
      </c>
      <c r="AU134" s="102" t="s">
        <v>43</v>
      </c>
      <c r="AY134" s="8" t="s">
        <v>81</v>
      </c>
      <c r="BE134" s="103">
        <f t="shared" si="3"/>
        <v>0</v>
      </c>
      <c r="BF134" s="103">
        <f t="shared" si="4"/>
        <v>0</v>
      </c>
      <c r="BG134" s="103">
        <f t="shared" si="5"/>
        <v>0</v>
      </c>
      <c r="BH134" s="103">
        <f t="shared" si="6"/>
        <v>0</v>
      </c>
      <c r="BI134" s="103">
        <f t="shared" si="7"/>
        <v>0</v>
      </c>
      <c r="BJ134" s="8" t="s">
        <v>43</v>
      </c>
      <c r="BK134" s="103">
        <f t="shared" si="8"/>
        <v>0</v>
      </c>
      <c r="BL134" s="8" t="s">
        <v>88</v>
      </c>
      <c r="BM134" s="102" t="s">
        <v>96</v>
      </c>
    </row>
    <row r="135" spans="1:65" s="2" customFormat="1" ht="22.8" x14ac:dyDescent="0.2">
      <c r="A135" s="16"/>
      <c r="B135" s="90"/>
      <c r="C135" s="91" t="s">
        <v>88</v>
      </c>
      <c r="D135" s="91" t="s">
        <v>84</v>
      </c>
      <c r="E135" s="92" t="s">
        <v>97</v>
      </c>
      <c r="F135" s="93" t="s">
        <v>98</v>
      </c>
      <c r="G135" s="94" t="s">
        <v>99</v>
      </c>
      <c r="H135" s="95">
        <v>1383</v>
      </c>
      <c r="I135" s="96"/>
      <c r="J135" s="96"/>
      <c r="K135" s="97"/>
      <c r="L135" s="17"/>
      <c r="M135" s="98" t="s">
        <v>0</v>
      </c>
      <c r="N135" s="99" t="s">
        <v>25</v>
      </c>
      <c r="O135" s="100">
        <v>6.6000000000000003E-2</v>
      </c>
      <c r="P135" s="100">
        <f t="shared" si="0"/>
        <v>91.278000000000006</v>
      </c>
      <c r="Q135" s="100">
        <v>0</v>
      </c>
      <c r="R135" s="100">
        <f t="shared" si="1"/>
        <v>0</v>
      </c>
      <c r="S135" s="100">
        <v>0</v>
      </c>
      <c r="T135" s="101">
        <f t="shared" si="2"/>
        <v>0</v>
      </c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R135" s="102" t="s">
        <v>88</v>
      </c>
      <c r="AT135" s="102" t="s">
        <v>84</v>
      </c>
      <c r="AU135" s="102" t="s">
        <v>43</v>
      </c>
      <c r="AY135" s="8" t="s">
        <v>81</v>
      </c>
      <c r="BE135" s="103">
        <f t="shared" si="3"/>
        <v>0</v>
      </c>
      <c r="BF135" s="103">
        <f t="shared" si="4"/>
        <v>0</v>
      </c>
      <c r="BG135" s="103">
        <f t="shared" si="5"/>
        <v>0</v>
      </c>
      <c r="BH135" s="103">
        <f t="shared" si="6"/>
        <v>0</v>
      </c>
      <c r="BI135" s="103">
        <f t="shared" si="7"/>
        <v>0</v>
      </c>
      <c r="BJ135" s="8" t="s">
        <v>43</v>
      </c>
      <c r="BK135" s="103">
        <f t="shared" si="8"/>
        <v>0</v>
      </c>
      <c r="BL135" s="8" t="s">
        <v>88</v>
      </c>
      <c r="BM135" s="102" t="s">
        <v>100</v>
      </c>
    </row>
    <row r="136" spans="1:65" s="2" customFormat="1" ht="24.15" customHeight="1" x14ac:dyDescent="0.2">
      <c r="A136" s="16"/>
      <c r="B136" s="90"/>
      <c r="C136" s="91" t="s">
        <v>46</v>
      </c>
      <c r="D136" s="91" t="s">
        <v>84</v>
      </c>
      <c r="E136" s="92" t="s">
        <v>101</v>
      </c>
      <c r="F136" s="93" t="s">
        <v>102</v>
      </c>
      <c r="G136" s="94" t="s">
        <v>99</v>
      </c>
      <c r="H136" s="95">
        <v>1383</v>
      </c>
      <c r="I136" s="96"/>
      <c r="J136" s="96"/>
      <c r="K136" s="97"/>
      <c r="L136" s="17"/>
      <c r="M136" s="98" t="s">
        <v>0</v>
      </c>
      <c r="N136" s="99" t="s">
        <v>25</v>
      </c>
      <c r="O136" s="100">
        <v>5.3999999999999999E-2</v>
      </c>
      <c r="P136" s="100">
        <f t="shared" si="0"/>
        <v>74.682000000000002</v>
      </c>
      <c r="Q136" s="100">
        <v>2.743E-2</v>
      </c>
      <c r="R136" s="100">
        <f t="shared" si="1"/>
        <v>37.935690000000001</v>
      </c>
      <c r="S136" s="100">
        <v>0</v>
      </c>
      <c r="T136" s="101">
        <f t="shared" si="2"/>
        <v>0</v>
      </c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R136" s="102" t="s">
        <v>88</v>
      </c>
      <c r="AT136" s="102" t="s">
        <v>84</v>
      </c>
      <c r="AU136" s="102" t="s">
        <v>43</v>
      </c>
      <c r="AY136" s="8" t="s">
        <v>81</v>
      </c>
      <c r="BE136" s="103">
        <f t="shared" si="3"/>
        <v>0</v>
      </c>
      <c r="BF136" s="103">
        <f t="shared" si="4"/>
        <v>0</v>
      </c>
      <c r="BG136" s="103">
        <f t="shared" si="5"/>
        <v>0</v>
      </c>
      <c r="BH136" s="103">
        <f t="shared" si="6"/>
        <v>0</v>
      </c>
      <c r="BI136" s="103">
        <f t="shared" si="7"/>
        <v>0</v>
      </c>
      <c r="BJ136" s="8" t="s">
        <v>43</v>
      </c>
      <c r="BK136" s="103">
        <f t="shared" si="8"/>
        <v>0</v>
      </c>
      <c r="BL136" s="8" t="s">
        <v>88</v>
      </c>
      <c r="BM136" s="102" t="s">
        <v>103</v>
      </c>
    </row>
    <row r="137" spans="1:65" s="2" customFormat="1" ht="24.15" customHeight="1" x14ac:dyDescent="0.2">
      <c r="A137" s="16"/>
      <c r="B137" s="90"/>
      <c r="C137" s="91" t="s">
        <v>104</v>
      </c>
      <c r="D137" s="91" t="s">
        <v>84</v>
      </c>
      <c r="E137" s="92" t="s">
        <v>105</v>
      </c>
      <c r="F137" s="93" t="s">
        <v>106</v>
      </c>
      <c r="G137" s="94" t="s">
        <v>107</v>
      </c>
      <c r="H137" s="95">
        <v>40.337000000000003</v>
      </c>
      <c r="I137" s="96"/>
      <c r="J137" s="96"/>
      <c r="K137" s="97"/>
      <c r="L137" s="17"/>
      <c r="M137" s="98" t="s">
        <v>0</v>
      </c>
      <c r="N137" s="99" t="s">
        <v>25</v>
      </c>
      <c r="O137" s="100">
        <v>0.88200000000000001</v>
      </c>
      <c r="P137" s="100">
        <f t="shared" si="0"/>
        <v>35.577234000000004</v>
      </c>
      <c r="Q137" s="100">
        <v>0</v>
      </c>
      <c r="R137" s="100">
        <f t="shared" si="1"/>
        <v>0</v>
      </c>
      <c r="S137" s="100">
        <v>0</v>
      </c>
      <c r="T137" s="101">
        <f t="shared" si="2"/>
        <v>0</v>
      </c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R137" s="102" t="s">
        <v>88</v>
      </c>
      <c r="AT137" s="102" t="s">
        <v>84</v>
      </c>
      <c r="AU137" s="102" t="s">
        <v>43</v>
      </c>
      <c r="AY137" s="8" t="s">
        <v>81</v>
      </c>
      <c r="BE137" s="103">
        <f t="shared" si="3"/>
        <v>0</v>
      </c>
      <c r="BF137" s="103">
        <f t="shared" si="4"/>
        <v>0</v>
      </c>
      <c r="BG137" s="103">
        <f t="shared" si="5"/>
        <v>0</v>
      </c>
      <c r="BH137" s="103">
        <f t="shared" si="6"/>
        <v>0</v>
      </c>
      <c r="BI137" s="103">
        <f t="shared" si="7"/>
        <v>0</v>
      </c>
      <c r="BJ137" s="8" t="s">
        <v>43</v>
      </c>
      <c r="BK137" s="103">
        <f t="shared" si="8"/>
        <v>0</v>
      </c>
      <c r="BL137" s="8" t="s">
        <v>88</v>
      </c>
      <c r="BM137" s="102" t="s">
        <v>108</v>
      </c>
    </row>
    <row r="138" spans="1:65" s="2" customFormat="1" ht="22.8" x14ac:dyDescent="0.2">
      <c r="A138" s="16"/>
      <c r="B138" s="90"/>
      <c r="C138" s="91" t="s">
        <v>109</v>
      </c>
      <c r="D138" s="91" t="s">
        <v>84</v>
      </c>
      <c r="E138" s="92" t="s">
        <v>110</v>
      </c>
      <c r="F138" s="93" t="s">
        <v>111</v>
      </c>
      <c r="G138" s="94" t="s">
        <v>107</v>
      </c>
      <c r="H138" s="95">
        <v>40.337000000000003</v>
      </c>
      <c r="I138" s="96"/>
      <c r="J138" s="96"/>
      <c r="K138" s="97"/>
      <c r="L138" s="17"/>
      <c r="M138" s="98" t="s">
        <v>0</v>
      </c>
      <c r="N138" s="99" t="s">
        <v>25</v>
      </c>
      <c r="O138" s="100">
        <v>0.59799999999999998</v>
      </c>
      <c r="P138" s="100">
        <f t="shared" si="0"/>
        <v>24.121525999999999</v>
      </c>
      <c r="Q138" s="100">
        <v>0</v>
      </c>
      <c r="R138" s="100">
        <f t="shared" si="1"/>
        <v>0</v>
      </c>
      <c r="S138" s="100">
        <v>0</v>
      </c>
      <c r="T138" s="101">
        <f t="shared" si="2"/>
        <v>0</v>
      </c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R138" s="102" t="s">
        <v>88</v>
      </c>
      <c r="AT138" s="102" t="s">
        <v>84</v>
      </c>
      <c r="AU138" s="102" t="s">
        <v>43</v>
      </c>
      <c r="AY138" s="8" t="s">
        <v>81</v>
      </c>
      <c r="BE138" s="103">
        <f t="shared" si="3"/>
        <v>0</v>
      </c>
      <c r="BF138" s="103">
        <f t="shared" si="4"/>
        <v>0</v>
      </c>
      <c r="BG138" s="103">
        <f t="shared" si="5"/>
        <v>0</v>
      </c>
      <c r="BH138" s="103">
        <f t="shared" si="6"/>
        <v>0</v>
      </c>
      <c r="BI138" s="103">
        <f t="shared" si="7"/>
        <v>0</v>
      </c>
      <c r="BJ138" s="8" t="s">
        <v>43</v>
      </c>
      <c r="BK138" s="103">
        <f t="shared" si="8"/>
        <v>0</v>
      </c>
      <c r="BL138" s="8" t="s">
        <v>88</v>
      </c>
      <c r="BM138" s="102" t="s">
        <v>112</v>
      </c>
    </row>
    <row r="139" spans="1:65" s="2" customFormat="1" ht="24.15" customHeight="1" x14ac:dyDescent="0.2">
      <c r="A139" s="16"/>
      <c r="B139" s="90"/>
      <c r="C139" s="91" t="s">
        <v>113</v>
      </c>
      <c r="D139" s="91" t="s">
        <v>84</v>
      </c>
      <c r="E139" s="92" t="s">
        <v>114</v>
      </c>
      <c r="F139" s="93" t="s">
        <v>115</v>
      </c>
      <c r="G139" s="94" t="s">
        <v>107</v>
      </c>
      <c r="H139" s="95">
        <v>403.37</v>
      </c>
      <c r="I139" s="96"/>
      <c r="J139" s="96"/>
      <c r="K139" s="97"/>
      <c r="L139" s="17"/>
      <c r="M139" s="98" t="s">
        <v>0</v>
      </c>
      <c r="N139" s="99" t="s">
        <v>25</v>
      </c>
      <c r="O139" s="100">
        <v>7.0000000000000001E-3</v>
      </c>
      <c r="P139" s="100">
        <f t="shared" si="0"/>
        <v>2.8235900000000003</v>
      </c>
      <c r="Q139" s="100">
        <v>0</v>
      </c>
      <c r="R139" s="100">
        <f t="shared" si="1"/>
        <v>0</v>
      </c>
      <c r="S139" s="100">
        <v>0</v>
      </c>
      <c r="T139" s="101">
        <f t="shared" si="2"/>
        <v>0</v>
      </c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R139" s="102" t="s">
        <v>88</v>
      </c>
      <c r="AT139" s="102" t="s">
        <v>84</v>
      </c>
      <c r="AU139" s="102" t="s">
        <v>43</v>
      </c>
      <c r="AY139" s="8" t="s">
        <v>81</v>
      </c>
      <c r="BE139" s="103">
        <f t="shared" si="3"/>
        <v>0</v>
      </c>
      <c r="BF139" s="103">
        <f t="shared" si="4"/>
        <v>0</v>
      </c>
      <c r="BG139" s="103">
        <f t="shared" si="5"/>
        <v>0</v>
      </c>
      <c r="BH139" s="103">
        <f t="shared" si="6"/>
        <v>0</v>
      </c>
      <c r="BI139" s="103">
        <f t="shared" si="7"/>
        <v>0</v>
      </c>
      <c r="BJ139" s="8" t="s">
        <v>43</v>
      </c>
      <c r="BK139" s="103">
        <f t="shared" si="8"/>
        <v>0</v>
      </c>
      <c r="BL139" s="8" t="s">
        <v>88</v>
      </c>
      <c r="BM139" s="102" t="s">
        <v>116</v>
      </c>
    </row>
    <row r="140" spans="1:65" s="2" customFormat="1" ht="24.15" customHeight="1" x14ac:dyDescent="0.2">
      <c r="A140" s="16"/>
      <c r="B140" s="90"/>
      <c r="C140" s="91" t="s">
        <v>82</v>
      </c>
      <c r="D140" s="91" t="s">
        <v>84</v>
      </c>
      <c r="E140" s="92" t="s">
        <v>117</v>
      </c>
      <c r="F140" s="93" t="s">
        <v>118</v>
      </c>
      <c r="G140" s="94" t="s">
        <v>107</v>
      </c>
      <c r="H140" s="95">
        <v>40.337000000000003</v>
      </c>
      <c r="I140" s="96"/>
      <c r="J140" s="96"/>
      <c r="K140" s="97"/>
      <c r="L140" s="17"/>
      <c r="M140" s="98" t="s">
        <v>0</v>
      </c>
      <c r="N140" s="99" t="s">
        <v>25</v>
      </c>
      <c r="O140" s="100">
        <v>0.89</v>
      </c>
      <c r="P140" s="100">
        <f t="shared" si="0"/>
        <v>35.899930000000005</v>
      </c>
      <c r="Q140" s="100">
        <v>0</v>
      </c>
      <c r="R140" s="100">
        <f t="shared" si="1"/>
        <v>0</v>
      </c>
      <c r="S140" s="100">
        <v>0</v>
      </c>
      <c r="T140" s="101">
        <f t="shared" si="2"/>
        <v>0</v>
      </c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R140" s="102" t="s">
        <v>88</v>
      </c>
      <c r="AT140" s="102" t="s">
        <v>84</v>
      </c>
      <c r="AU140" s="102" t="s">
        <v>43</v>
      </c>
      <c r="AY140" s="8" t="s">
        <v>81</v>
      </c>
      <c r="BE140" s="103">
        <f t="shared" si="3"/>
        <v>0</v>
      </c>
      <c r="BF140" s="103">
        <f t="shared" si="4"/>
        <v>0</v>
      </c>
      <c r="BG140" s="103">
        <f t="shared" si="5"/>
        <v>0</v>
      </c>
      <c r="BH140" s="103">
        <f t="shared" si="6"/>
        <v>0</v>
      </c>
      <c r="BI140" s="103">
        <f t="shared" si="7"/>
        <v>0</v>
      </c>
      <c r="BJ140" s="8" t="s">
        <v>43</v>
      </c>
      <c r="BK140" s="103">
        <f t="shared" si="8"/>
        <v>0</v>
      </c>
      <c r="BL140" s="8" t="s">
        <v>88</v>
      </c>
      <c r="BM140" s="102" t="s">
        <v>119</v>
      </c>
    </row>
    <row r="141" spans="1:65" s="2" customFormat="1" ht="24.15" customHeight="1" x14ac:dyDescent="0.2">
      <c r="A141" s="16"/>
      <c r="B141" s="90"/>
      <c r="C141" s="91" t="s">
        <v>120</v>
      </c>
      <c r="D141" s="91" t="s">
        <v>84</v>
      </c>
      <c r="E141" s="92" t="s">
        <v>121</v>
      </c>
      <c r="F141" s="93" t="s">
        <v>122</v>
      </c>
      <c r="G141" s="94" t="s">
        <v>107</v>
      </c>
      <c r="H141" s="95">
        <v>40.337000000000003</v>
      </c>
      <c r="I141" s="96"/>
      <c r="J141" s="96"/>
      <c r="K141" s="97"/>
      <c r="L141" s="17"/>
      <c r="M141" s="98" t="s">
        <v>0</v>
      </c>
      <c r="N141" s="99" t="s">
        <v>25</v>
      </c>
      <c r="O141" s="100">
        <v>0</v>
      </c>
      <c r="P141" s="100">
        <f t="shared" si="0"/>
        <v>0</v>
      </c>
      <c r="Q141" s="100">
        <v>0</v>
      </c>
      <c r="R141" s="100">
        <f t="shared" si="1"/>
        <v>0</v>
      </c>
      <c r="S141" s="100">
        <v>0</v>
      </c>
      <c r="T141" s="101">
        <f t="shared" si="2"/>
        <v>0</v>
      </c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R141" s="102" t="s">
        <v>88</v>
      </c>
      <c r="AT141" s="102" t="s">
        <v>84</v>
      </c>
      <c r="AU141" s="102" t="s">
        <v>43</v>
      </c>
      <c r="AY141" s="8" t="s">
        <v>81</v>
      </c>
      <c r="BE141" s="103">
        <f t="shared" si="3"/>
        <v>0</v>
      </c>
      <c r="BF141" s="103">
        <f t="shared" si="4"/>
        <v>0</v>
      </c>
      <c r="BG141" s="103">
        <f t="shared" si="5"/>
        <v>0</v>
      </c>
      <c r="BH141" s="103">
        <f t="shared" si="6"/>
        <v>0</v>
      </c>
      <c r="BI141" s="103">
        <f t="shared" si="7"/>
        <v>0</v>
      </c>
      <c r="BJ141" s="8" t="s">
        <v>43</v>
      </c>
      <c r="BK141" s="103">
        <f t="shared" si="8"/>
        <v>0</v>
      </c>
      <c r="BL141" s="8" t="s">
        <v>88</v>
      </c>
      <c r="BM141" s="102" t="s">
        <v>123</v>
      </c>
    </row>
    <row r="142" spans="1:65" s="7" customFormat="1" ht="22.95" customHeight="1" x14ac:dyDescent="0.25">
      <c r="B142" s="78"/>
      <c r="D142" s="79" t="s">
        <v>41</v>
      </c>
      <c r="E142" s="88" t="s">
        <v>124</v>
      </c>
      <c r="F142" s="88" t="s">
        <v>125</v>
      </c>
      <c r="J142" s="89"/>
      <c r="L142" s="78"/>
      <c r="M142" s="82"/>
      <c r="N142" s="83"/>
      <c r="O142" s="83"/>
      <c r="P142" s="84">
        <f>P143</f>
        <v>3378.5213799999997</v>
      </c>
      <c r="Q142" s="83"/>
      <c r="R142" s="84">
        <f>R143</f>
        <v>0</v>
      </c>
      <c r="S142" s="83"/>
      <c r="T142" s="85">
        <f>T143</f>
        <v>0</v>
      </c>
      <c r="AR142" s="79" t="s">
        <v>44</v>
      </c>
      <c r="AT142" s="86" t="s">
        <v>41</v>
      </c>
      <c r="AU142" s="86" t="s">
        <v>44</v>
      </c>
      <c r="AY142" s="79" t="s">
        <v>81</v>
      </c>
      <c r="BK142" s="87">
        <f>BK143</f>
        <v>0</v>
      </c>
    </row>
    <row r="143" spans="1:65" s="2" customFormat="1" ht="14.4" customHeight="1" x14ac:dyDescent="0.2">
      <c r="A143" s="16"/>
      <c r="B143" s="90"/>
      <c r="C143" s="91" t="s">
        <v>126</v>
      </c>
      <c r="D143" s="91" t="s">
        <v>84</v>
      </c>
      <c r="E143" s="92" t="s">
        <v>127</v>
      </c>
      <c r="F143" s="93" t="s">
        <v>128</v>
      </c>
      <c r="G143" s="94" t="s">
        <v>107</v>
      </c>
      <c r="H143" s="95">
        <v>474.245</v>
      </c>
      <c r="I143" s="96"/>
      <c r="J143" s="96"/>
      <c r="K143" s="97"/>
      <c r="L143" s="17"/>
      <c r="M143" s="98" t="s">
        <v>0</v>
      </c>
      <c r="N143" s="99" t="s">
        <v>25</v>
      </c>
      <c r="O143" s="100">
        <v>7.1239999999999997</v>
      </c>
      <c r="P143" s="100">
        <f>O143*H143</f>
        <v>3378.5213799999997</v>
      </c>
      <c r="Q143" s="100">
        <v>0</v>
      </c>
      <c r="R143" s="100">
        <f>Q143*H143</f>
        <v>0</v>
      </c>
      <c r="S143" s="100">
        <v>0</v>
      </c>
      <c r="T143" s="101">
        <f>S143*H143</f>
        <v>0</v>
      </c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R143" s="102" t="s">
        <v>88</v>
      </c>
      <c r="AT143" s="102" t="s">
        <v>84</v>
      </c>
      <c r="AU143" s="102" t="s">
        <v>43</v>
      </c>
      <c r="AY143" s="8" t="s">
        <v>81</v>
      </c>
      <c r="BE143" s="103">
        <f>IF(N143="základná",J143,0)</f>
        <v>0</v>
      </c>
      <c r="BF143" s="103">
        <f>IF(N143="znížená",J143,0)</f>
        <v>0</v>
      </c>
      <c r="BG143" s="103">
        <f>IF(N143="zákl. prenesená",J143,0)</f>
        <v>0</v>
      </c>
      <c r="BH143" s="103">
        <f>IF(N143="zníž. prenesená",J143,0)</f>
        <v>0</v>
      </c>
      <c r="BI143" s="103">
        <f>IF(N143="nulová",J143,0)</f>
        <v>0</v>
      </c>
      <c r="BJ143" s="8" t="s">
        <v>43</v>
      </c>
      <c r="BK143" s="103">
        <f>ROUND(I143*H143,2)</f>
        <v>0</v>
      </c>
      <c r="BL143" s="8" t="s">
        <v>88</v>
      </c>
      <c r="BM143" s="102" t="s">
        <v>129</v>
      </c>
    </row>
    <row r="144" spans="1:65" s="7" customFormat="1" ht="25.95" customHeight="1" x14ac:dyDescent="0.25">
      <c r="B144" s="78"/>
      <c r="D144" s="79" t="s">
        <v>41</v>
      </c>
      <c r="E144" s="80" t="s">
        <v>130</v>
      </c>
      <c r="F144" s="80" t="s">
        <v>131</v>
      </c>
      <c r="J144" s="81"/>
      <c r="L144" s="78"/>
      <c r="M144" s="82"/>
      <c r="N144" s="83"/>
      <c r="O144" s="83"/>
      <c r="P144" s="84">
        <f>P145+P154+P159+P161+P167+P175</f>
        <v>5840.7704240000003</v>
      </c>
      <c r="Q144" s="83"/>
      <c r="R144" s="84">
        <f>R145+R154+R159+R161+R167+R175</f>
        <v>36.632530000000003</v>
      </c>
      <c r="S144" s="83"/>
      <c r="T144" s="85">
        <f>T145+T154+T159+T161+T167+T175</f>
        <v>40.337200000000003</v>
      </c>
      <c r="AR144" s="79" t="s">
        <v>43</v>
      </c>
      <c r="AT144" s="86" t="s">
        <v>41</v>
      </c>
      <c r="AU144" s="86" t="s">
        <v>42</v>
      </c>
      <c r="AY144" s="79" t="s">
        <v>81</v>
      </c>
      <c r="BK144" s="87">
        <f>BK145+BK154+BK159+BK161+BK167+BK175</f>
        <v>0</v>
      </c>
    </row>
    <row r="145" spans="1:65" s="7" customFormat="1" ht="22.95" customHeight="1" x14ac:dyDescent="0.25">
      <c r="B145" s="78"/>
      <c r="D145" s="79" t="s">
        <v>41</v>
      </c>
      <c r="E145" s="88" t="s">
        <v>132</v>
      </c>
      <c r="F145" s="88" t="s">
        <v>133</v>
      </c>
      <c r="J145" s="89"/>
      <c r="L145" s="78"/>
      <c r="M145" s="82"/>
      <c r="N145" s="83"/>
      <c r="O145" s="83"/>
      <c r="P145" s="84">
        <f>SUM(P146:P153)</f>
        <v>975.54085400000008</v>
      </c>
      <c r="Q145" s="83"/>
      <c r="R145" s="84">
        <f>SUM(R146:R153)</f>
        <v>9.7032299999999996</v>
      </c>
      <c r="S145" s="83"/>
      <c r="T145" s="85">
        <f>SUM(T146:T153)</f>
        <v>5.2751999999999999</v>
      </c>
      <c r="AR145" s="79" t="s">
        <v>43</v>
      </c>
      <c r="AT145" s="86" t="s">
        <v>41</v>
      </c>
      <c r="AU145" s="86" t="s">
        <v>44</v>
      </c>
      <c r="AY145" s="79" t="s">
        <v>81</v>
      </c>
      <c r="BK145" s="87">
        <f>SUM(BK146:BK153)</f>
        <v>0</v>
      </c>
    </row>
    <row r="146" spans="1:65" s="2" customFormat="1" ht="14.4" customHeight="1" x14ac:dyDescent="0.2">
      <c r="A146" s="16"/>
      <c r="B146" s="90"/>
      <c r="C146" s="91" t="s">
        <v>134</v>
      </c>
      <c r="D146" s="91" t="s">
        <v>84</v>
      </c>
      <c r="E146" s="92" t="s">
        <v>135</v>
      </c>
      <c r="F146" s="93" t="s">
        <v>136</v>
      </c>
      <c r="G146" s="94" t="s">
        <v>99</v>
      </c>
      <c r="H146" s="95">
        <v>1570</v>
      </c>
      <c r="I146" s="96"/>
      <c r="J146" s="96"/>
      <c r="K146" s="97"/>
      <c r="L146" s="17"/>
      <c r="M146" s="98" t="s">
        <v>0</v>
      </c>
      <c r="N146" s="99" t="s">
        <v>25</v>
      </c>
      <c r="O146" s="100">
        <v>5.722E-2</v>
      </c>
      <c r="P146" s="100">
        <f t="shared" ref="P146:P153" si="9">O146*H146</f>
        <v>89.835400000000007</v>
      </c>
      <c r="Q146" s="100">
        <v>0</v>
      </c>
      <c r="R146" s="100">
        <f t="shared" ref="R146:R153" si="10">Q146*H146</f>
        <v>0</v>
      </c>
      <c r="S146" s="100">
        <v>0</v>
      </c>
      <c r="T146" s="101">
        <f t="shared" ref="T146:T153" si="11">S146*H146</f>
        <v>0</v>
      </c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R146" s="102" t="s">
        <v>137</v>
      </c>
      <c r="AT146" s="102" t="s">
        <v>84</v>
      </c>
      <c r="AU146" s="102" t="s">
        <v>43</v>
      </c>
      <c r="AY146" s="8" t="s">
        <v>81</v>
      </c>
      <c r="BE146" s="103">
        <f t="shared" ref="BE146:BE153" si="12">IF(N146="základná",J146,0)</f>
        <v>0</v>
      </c>
      <c r="BF146" s="103">
        <f t="shared" ref="BF146:BF153" si="13">IF(N146="znížená",J146,0)</f>
        <v>0</v>
      </c>
      <c r="BG146" s="103">
        <f t="shared" ref="BG146:BG153" si="14">IF(N146="zákl. prenesená",J146,0)</f>
        <v>0</v>
      </c>
      <c r="BH146" s="103">
        <f t="shared" ref="BH146:BH153" si="15">IF(N146="zníž. prenesená",J146,0)</f>
        <v>0</v>
      </c>
      <c r="BI146" s="103">
        <f t="shared" ref="BI146:BI153" si="16">IF(N146="nulová",J146,0)</f>
        <v>0</v>
      </c>
      <c r="BJ146" s="8" t="s">
        <v>43</v>
      </c>
      <c r="BK146" s="103">
        <f t="shared" ref="BK146:BK153" si="17">ROUND(I146*H146,2)</f>
        <v>0</v>
      </c>
      <c r="BL146" s="8" t="s">
        <v>137</v>
      </c>
      <c r="BM146" s="102" t="s">
        <v>138</v>
      </c>
    </row>
    <row r="147" spans="1:65" s="2" customFormat="1" ht="22.8" x14ac:dyDescent="0.2">
      <c r="A147" s="16"/>
      <c r="B147" s="90"/>
      <c r="C147" s="91" t="s">
        <v>139</v>
      </c>
      <c r="D147" s="91" t="s">
        <v>84</v>
      </c>
      <c r="E147" s="92" t="s">
        <v>140</v>
      </c>
      <c r="F147" s="93" t="s">
        <v>141</v>
      </c>
      <c r="G147" s="94" t="s">
        <v>99</v>
      </c>
      <c r="H147" s="95">
        <v>1570</v>
      </c>
      <c r="I147" s="96"/>
      <c r="J147" s="96"/>
      <c r="K147" s="97"/>
      <c r="L147" s="17"/>
      <c r="M147" s="98" t="s">
        <v>0</v>
      </c>
      <c r="N147" s="99" t="s">
        <v>25</v>
      </c>
      <c r="O147" s="100">
        <v>6.6000000000000003E-2</v>
      </c>
      <c r="P147" s="100">
        <f t="shared" si="9"/>
        <v>103.62</v>
      </c>
      <c r="Q147" s="100">
        <v>0</v>
      </c>
      <c r="R147" s="100">
        <f t="shared" si="10"/>
        <v>0</v>
      </c>
      <c r="S147" s="100">
        <v>3.3600000000000001E-3</v>
      </c>
      <c r="T147" s="101">
        <f t="shared" si="11"/>
        <v>5.2751999999999999</v>
      </c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R147" s="102" t="s">
        <v>137</v>
      </c>
      <c r="AT147" s="102" t="s">
        <v>84</v>
      </c>
      <c r="AU147" s="102" t="s">
        <v>43</v>
      </c>
      <c r="AY147" s="8" t="s">
        <v>81</v>
      </c>
      <c r="BE147" s="103">
        <f t="shared" si="12"/>
        <v>0</v>
      </c>
      <c r="BF147" s="103">
        <f t="shared" si="13"/>
        <v>0</v>
      </c>
      <c r="BG147" s="103">
        <f t="shared" si="14"/>
        <v>0</v>
      </c>
      <c r="BH147" s="103">
        <f t="shared" si="15"/>
        <v>0</v>
      </c>
      <c r="BI147" s="103">
        <f t="shared" si="16"/>
        <v>0</v>
      </c>
      <c r="BJ147" s="8" t="s">
        <v>43</v>
      </c>
      <c r="BK147" s="103">
        <f t="shared" si="17"/>
        <v>0</v>
      </c>
      <c r="BL147" s="8" t="s">
        <v>137</v>
      </c>
      <c r="BM147" s="102" t="s">
        <v>142</v>
      </c>
    </row>
    <row r="148" spans="1:65" s="2" customFormat="1" ht="24.15" customHeight="1" x14ac:dyDescent="0.2">
      <c r="A148" s="16"/>
      <c r="B148" s="90"/>
      <c r="C148" s="91" t="s">
        <v>143</v>
      </c>
      <c r="D148" s="91" t="s">
        <v>84</v>
      </c>
      <c r="E148" s="92" t="s">
        <v>144</v>
      </c>
      <c r="F148" s="93" t="s">
        <v>145</v>
      </c>
      <c r="G148" s="94" t="s">
        <v>99</v>
      </c>
      <c r="H148" s="95">
        <v>1570</v>
      </c>
      <c r="I148" s="96"/>
      <c r="J148" s="96"/>
      <c r="K148" s="97"/>
      <c r="L148" s="17"/>
      <c r="M148" s="98" t="s">
        <v>0</v>
      </c>
      <c r="N148" s="99" t="s">
        <v>25</v>
      </c>
      <c r="O148" s="100">
        <v>0.17450199999999999</v>
      </c>
      <c r="P148" s="100">
        <f t="shared" si="9"/>
        <v>273.96814000000001</v>
      </c>
      <c r="Q148" s="100">
        <v>0</v>
      </c>
      <c r="R148" s="100">
        <f t="shared" si="10"/>
        <v>0</v>
      </c>
      <c r="S148" s="100">
        <v>0</v>
      </c>
      <c r="T148" s="101">
        <f t="shared" si="11"/>
        <v>0</v>
      </c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R148" s="102" t="s">
        <v>137</v>
      </c>
      <c r="AT148" s="102" t="s">
        <v>84</v>
      </c>
      <c r="AU148" s="102" t="s">
        <v>43</v>
      </c>
      <c r="AY148" s="8" t="s">
        <v>81</v>
      </c>
      <c r="BE148" s="103">
        <f t="shared" si="12"/>
        <v>0</v>
      </c>
      <c r="BF148" s="103">
        <f t="shared" si="13"/>
        <v>0</v>
      </c>
      <c r="BG148" s="103">
        <f t="shared" si="14"/>
        <v>0</v>
      </c>
      <c r="BH148" s="103">
        <f t="shared" si="15"/>
        <v>0</v>
      </c>
      <c r="BI148" s="103">
        <f t="shared" si="16"/>
        <v>0</v>
      </c>
      <c r="BJ148" s="8" t="s">
        <v>43</v>
      </c>
      <c r="BK148" s="103">
        <f t="shared" si="17"/>
        <v>0</v>
      </c>
      <c r="BL148" s="8" t="s">
        <v>137</v>
      </c>
      <c r="BM148" s="102" t="s">
        <v>146</v>
      </c>
    </row>
    <row r="149" spans="1:65" s="2" customFormat="1" ht="34.200000000000003" x14ac:dyDescent="0.2">
      <c r="A149" s="16"/>
      <c r="B149" s="90"/>
      <c r="C149" s="104" t="s">
        <v>147</v>
      </c>
      <c r="D149" s="104" t="s">
        <v>148</v>
      </c>
      <c r="E149" s="105" t="s">
        <v>149</v>
      </c>
      <c r="F149" s="106" t="s">
        <v>150</v>
      </c>
      <c r="G149" s="107" t="s">
        <v>151</v>
      </c>
      <c r="H149" s="108">
        <v>6829.5</v>
      </c>
      <c r="I149" s="109"/>
      <c r="J149" s="109"/>
      <c r="K149" s="110"/>
      <c r="L149" s="111"/>
      <c r="M149" s="112" t="s">
        <v>0</v>
      </c>
      <c r="N149" s="113" t="s">
        <v>25</v>
      </c>
      <c r="O149" s="100">
        <v>0</v>
      </c>
      <c r="P149" s="100">
        <f t="shared" si="9"/>
        <v>0</v>
      </c>
      <c r="Q149" s="100">
        <v>1E-3</v>
      </c>
      <c r="R149" s="100">
        <f t="shared" si="10"/>
        <v>6.8295000000000003</v>
      </c>
      <c r="S149" s="100">
        <v>0</v>
      </c>
      <c r="T149" s="101">
        <f t="shared" si="11"/>
        <v>0</v>
      </c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R149" s="102" t="s">
        <v>152</v>
      </c>
      <c r="AT149" s="102" t="s">
        <v>148</v>
      </c>
      <c r="AU149" s="102" t="s">
        <v>43</v>
      </c>
      <c r="AY149" s="8" t="s">
        <v>81</v>
      </c>
      <c r="BE149" s="103">
        <f t="shared" si="12"/>
        <v>0</v>
      </c>
      <c r="BF149" s="103">
        <f t="shared" si="13"/>
        <v>0</v>
      </c>
      <c r="BG149" s="103">
        <f t="shared" si="14"/>
        <v>0</v>
      </c>
      <c r="BH149" s="103">
        <f t="shared" si="15"/>
        <v>0</v>
      </c>
      <c r="BI149" s="103">
        <f t="shared" si="16"/>
        <v>0</v>
      </c>
      <c r="BJ149" s="8" t="s">
        <v>43</v>
      </c>
      <c r="BK149" s="103">
        <f t="shared" si="17"/>
        <v>0</v>
      </c>
      <c r="BL149" s="8" t="s">
        <v>137</v>
      </c>
      <c r="BM149" s="102" t="s">
        <v>153</v>
      </c>
    </row>
    <row r="150" spans="1:65" s="2" customFormat="1" ht="14.4" customHeight="1" x14ac:dyDescent="0.2">
      <c r="A150" s="16"/>
      <c r="B150" s="90"/>
      <c r="C150" s="91" t="s">
        <v>137</v>
      </c>
      <c r="D150" s="91" t="s">
        <v>84</v>
      </c>
      <c r="E150" s="92" t="s">
        <v>154</v>
      </c>
      <c r="F150" s="93" t="s">
        <v>155</v>
      </c>
      <c r="G150" s="94" t="s">
        <v>99</v>
      </c>
      <c r="H150" s="95">
        <v>1570</v>
      </c>
      <c r="I150" s="96"/>
      <c r="J150" s="96"/>
      <c r="K150" s="97"/>
      <c r="L150" s="17"/>
      <c r="M150" s="98" t="s">
        <v>0</v>
      </c>
      <c r="N150" s="99" t="s">
        <v>25</v>
      </c>
      <c r="O150" s="100">
        <v>0.31075000000000003</v>
      </c>
      <c r="P150" s="100">
        <f t="shared" si="9"/>
        <v>487.87750000000005</v>
      </c>
      <c r="Q150" s="100">
        <v>6.7000000000000002E-4</v>
      </c>
      <c r="R150" s="100">
        <f t="shared" si="10"/>
        <v>1.0519000000000001</v>
      </c>
      <c r="S150" s="100">
        <v>0</v>
      </c>
      <c r="T150" s="101">
        <f t="shared" si="11"/>
        <v>0</v>
      </c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R150" s="102" t="s">
        <v>137</v>
      </c>
      <c r="AT150" s="102" t="s">
        <v>84</v>
      </c>
      <c r="AU150" s="102" t="s">
        <v>43</v>
      </c>
      <c r="AY150" s="8" t="s">
        <v>81</v>
      </c>
      <c r="BE150" s="103">
        <f t="shared" si="12"/>
        <v>0</v>
      </c>
      <c r="BF150" s="103">
        <f t="shared" si="13"/>
        <v>0</v>
      </c>
      <c r="BG150" s="103">
        <f t="shared" si="14"/>
        <v>0</v>
      </c>
      <c r="BH150" s="103">
        <f t="shared" si="15"/>
        <v>0</v>
      </c>
      <c r="BI150" s="103">
        <f t="shared" si="16"/>
        <v>0</v>
      </c>
      <c r="BJ150" s="8" t="s">
        <v>43</v>
      </c>
      <c r="BK150" s="103">
        <f t="shared" si="17"/>
        <v>0</v>
      </c>
      <c r="BL150" s="8" t="s">
        <v>137</v>
      </c>
      <c r="BM150" s="102" t="s">
        <v>156</v>
      </c>
    </row>
    <row r="151" spans="1:65" s="2" customFormat="1" ht="22.8" x14ac:dyDescent="0.2">
      <c r="A151" s="16"/>
      <c r="B151" s="90"/>
      <c r="C151" s="104" t="s">
        <v>157</v>
      </c>
      <c r="D151" s="104" t="s">
        <v>148</v>
      </c>
      <c r="E151" s="105" t="s">
        <v>158</v>
      </c>
      <c r="F151" s="106" t="s">
        <v>159</v>
      </c>
      <c r="G151" s="107" t="s">
        <v>99</v>
      </c>
      <c r="H151" s="108">
        <v>1805.5</v>
      </c>
      <c r="I151" s="109"/>
      <c r="J151" s="109"/>
      <c r="K151" s="110"/>
      <c r="L151" s="111"/>
      <c r="M151" s="112" t="s">
        <v>0</v>
      </c>
      <c r="N151" s="113" t="s">
        <v>25</v>
      </c>
      <c r="O151" s="100">
        <v>0</v>
      </c>
      <c r="P151" s="100">
        <f t="shared" si="9"/>
        <v>0</v>
      </c>
      <c r="Q151" s="100">
        <v>1E-3</v>
      </c>
      <c r="R151" s="100">
        <f t="shared" si="10"/>
        <v>1.8055000000000001</v>
      </c>
      <c r="S151" s="100">
        <v>0</v>
      </c>
      <c r="T151" s="101">
        <f t="shared" si="11"/>
        <v>0</v>
      </c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R151" s="102" t="s">
        <v>152</v>
      </c>
      <c r="AT151" s="102" t="s">
        <v>148</v>
      </c>
      <c r="AU151" s="102" t="s">
        <v>43</v>
      </c>
      <c r="AY151" s="8" t="s">
        <v>81</v>
      </c>
      <c r="BE151" s="103">
        <f t="shared" si="12"/>
        <v>0</v>
      </c>
      <c r="BF151" s="103">
        <f t="shared" si="13"/>
        <v>0</v>
      </c>
      <c r="BG151" s="103">
        <f t="shared" si="14"/>
        <v>0</v>
      </c>
      <c r="BH151" s="103">
        <f t="shared" si="15"/>
        <v>0</v>
      </c>
      <c r="BI151" s="103">
        <f t="shared" si="16"/>
        <v>0</v>
      </c>
      <c r="BJ151" s="8" t="s">
        <v>43</v>
      </c>
      <c r="BK151" s="103">
        <f t="shared" si="17"/>
        <v>0</v>
      </c>
      <c r="BL151" s="8" t="s">
        <v>137</v>
      </c>
      <c r="BM151" s="102" t="s">
        <v>160</v>
      </c>
    </row>
    <row r="152" spans="1:65" s="2" customFormat="1" ht="24.15" customHeight="1" x14ac:dyDescent="0.2">
      <c r="A152" s="16"/>
      <c r="B152" s="90"/>
      <c r="C152" s="91" t="s">
        <v>161</v>
      </c>
      <c r="D152" s="91" t="s">
        <v>84</v>
      </c>
      <c r="E152" s="92" t="s">
        <v>162</v>
      </c>
      <c r="F152" s="93" t="s">
        <v>163</v>
      </c>
      <c r="G152" s="94" t="s">
        <v>164</v>
      </c>
      <c r="H152" s="95">
        <v>1</v>
      </c>
      <c r="I152" s="96"/>
      <c r="J152" s="96"/>
      <c r="K152" s="97"/>
      <c r="L152" s="17"/>
      <c r="M152" s="98" t="s">
        <v>0</v>
      </c>
      <c r="N152" s="99" t="s">
        <v>25</v>
      </c>
      <c r="O152" s="100">
        <v>0.99360000000000004</v>
      </c>
      <c r="P152" s="100">
        <f t="shared" si="9"/>
        <v>0.99360000000000004</v>
      </c>
      <c r="Q152" s="100">
        <v>1.6330000000000001E-2</v>
      </c>
      <c r="R152" s="100">
        <f t="shared" si="10"/>
        <v>1.6330000000000001E-2</v>
      </c>
      <c r="S152" s="100">
        <v>0</v>
      </c>
      <c r="T152" s="101">
        <f t="shared" si="11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02" t="s">
        <v>137</v>
      </c>
      <c r="AT152" s="102" t="s">
        <v>84</v>
      </c>
      <c r="AU152" s="102" t="s">
        <v>43</v>
      </c>
      <c r="AY152" s="8" t="s">
        <v>81</v>
      </c>
      <c r="BE152" s="103">
        <f t="shared" si="12"/>
        <v>0</v>
      </c>
      <c r="BF152" s="103">
        <f t="shared" si="13"/>
        <v>0</v>
      </c>
      <c r="BG152" s="103">
        <f t="shared" si="14"/>
        <v>0</v>
      </c>
      <c r="BH152" s="103">
        <f t="shared" si="15"/>
        <v>0</v>
      </c>
      <c r="BI152" s="103">
        <f t="shared" si="16"/>
        <v>0</v>
      </c>
      <c r="BJ152" s="8" t="s">
        <v>43</v>
      </c>
      <c r="BK152" s="103">
        <f t="shared" si="17"/>
        <v>0</v>
      </c>
      <c r="BL152" s="8" t="s">
        <v>137</v>
      </c>
      <c r="BM152" s="102" t="s">
        <v>165</v>
      </c>
    </row>
    <row r="153" spans="1:65" s="2" customFormat="1" ht="24.15" customHeight="1" x14ac:dyDescent="0.2">
      <c r="A153" s="16"/>
      <c r="B153" s="90"/>
      <c r="C153" s="91" t="s">
        <v>166</v>
      </c>
      <c r="D153" s="91" t="s">
        <v>84</v>
      </c>
      <c r="E153" s="92" t="s">
        <v>167</v>
      </c>
      <c r="F153" s="93" t="s">
        <v>168</v>
      </c>
      <c r="G153" s="94" t="s">
        <v>107</v>
      </c>
      <c r="H153" s="95">
        <v>9.5419999999999998</v>
      </c>
      <c r="I153" s="96"/>
      <c r="J153" s="96"/>
      <c r="K153" s="97"/>
      <c r="L153" s="17"/>
      <c r="M153" s="98" t="s">
        <v>0</v>
      </c>
      <c r="N153" s="99" t="s">
        <v>25</v>
      </c>
      <c r="O153" s="100">
        <v>2.0169999999999999</v>
      </c>
      <c r="P153" s="100">
        <f t="shared" si="9"/>
        <v>19.246213999999998</v>
      </c>
      <c r="Q153" s="100">
        <v>0</v>
      </c>
      <c r="R153" s="100">
        <f t="shared" si="10"/>
        <v>0</v>
      </c>
      <c r="S153" s="100">
        <v>0</v>
      </c>
      <c r="T153" s="101">
        <f t="shared" si="11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02" t="s">
        <v>137</v>
      </c>
      <c r="AT153" s="102" t="s">
        <v>84</v>
      </c>
      <c r="AU153" s="102" t="s">
        <v>43</v>
      </c>
      <c r="AY153" s="8" t="s">
        <v>81</v>
      </c>
      <c r="BE153" s="103">
        <f t="shared" si="12"/>
        <v>0</v>
      </c>
      <c r="BF153" s="103">
        <f t="shared" si="13"/>
        <v>0</v>
      </c>
      <c r="BG153" s="103">
        <f t="shared" si="14"/>
        <v>0</v>
      </c>
      <c r="BH153" s="103">
        <f t="shared" si="15"/>
        <v>0</v>
      </c>
      <c r="BI153" s="103">
        <f t="shared" si="16"/>
        <v>0</v>
      </c>
      <c r="BJ153" s="8" t="s">
        <v>43</v>
      </c>
      <c r="BK153" s="103">
        <f t="shared" si="17"/>
        <v>0</v>
      </c>
      <c r="BL153" s="8" t="s">
        <v>137</v>
      </c>
      <c r="BM153" s="102" t="s">
        <v>169</v>
      </c>
    </row>
    <row r="154" spans="1:65" s="7" customFormat="1" ht="22.95" customHeight="1" x14ac:dyDescent="0.25">
      <c r="B154" s="78"/>
      <c r="D154" s="79" t="s">
        <v>41</v>
      </c>
      <c r="E154" s="88" t="s">
        <v>170</v>
      </c>
      <c r="F154" s="88" t="s">
        <v>171</v>
      </c>
      <c r="J154" s="89"/>
      <c r="L154" s="78"/>
      <c r="M154" s="82"/>
      <c r="N154" s="83"/>
      <c r="O154" s="83"/>
      <c r="P154" s="84">
        <f>SUM(P155:P158)</f>
        <v>502.98850199999998</v>
      </c>
      <c r="Q154" s="83"/>
      <c r="R154" s="84">
        <f>SUM(R155:R158)</f>
        <v>17.23218</v>
      </c>
      <c r="S154" s="83"/>
      <c r="T154" s="85">
        <f>SUM(T155:T158)</f>
        <v>19.362000000000002</v>
      </c>
      <c r="AR154" s="79" t="s">
        <v>43</v>
      </c>
      <c r="AT154" s="86" t="s">
        <v>41</v>
      </c>
      <c r="AU154" s="86" t="s">
        <v>44</v>
      </c>
      <c r="AY154" s="79" t="s">
        <v>81</v>
      </c>
      <c r="BK154" s="87">
        <f>SUM(BK155:BK158)</f>
        <v>0</v>
      </c>
    </row>
    <row r="155" spans="1:65" s="2" customFormat="1" ht="14.4" customHeight="1" x14ac:dyDescent="0.2">
      <c r="A155" s="16"/>
      <c r="B155" s="90"/>
      <c r="C155" s="91" t="s">
        <v>3</v>
      </c>
      <c r="D155" s="91" t="s">
        <v>84</v>
      </c>
      <c r="E155" s="92" t="s">
        <v>172</v>
      </c>
      <c r="F155" s="93" t="s">
        <v>173</v>
      </c>
      <c r="G155" s="94" t="s">
        <v>99</v>
      </c>
      <c r="H155" s="95">
        <v>1383</v>
      </c>
      <c r="I155" s="96"/>
      <c r="J155" s="96"/>
      <c r="K155" s="97"/>
      <c r="L155" s="17"/>
      <c r="M155" s="98" t="s">
        <v>0</v>
      </c>
      <c r="N155" s="99" t="s">
        <v>25</v>
      </c>
      <c r="O155" s="100">
        <v>0.21944</v>
      </c>
      <c r="P155" s="100">
        <f>O155*H155</f>
        <v>303.48552000000001</v>
      </c>
      <c r="Q155" s="100">
        <v>1.226E-2</v>
      </c>
      <c r="R155" s="100">
        <f>Q155*H155</f>
        <v>16.955580000000001</v>
      </c>
      <c r="S155" s="100">
        <v>0</v>
      </c>
      <c r="T155" s="101">
        <f>S155*H155</f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02" t="s">
        <v>137</v>
      </c>
      <c r="AT155" s="102" t="s">
        <v>84</v>
      </c>
      <c r="AU155" s="102" t="s">
        <v>43</v>
      </c>
      <c r="AY155" s="8" t="s">
        <v>81</v>
      </c>
      <c r="BE155" s="103">
        <f>IF(N155="základná",J155,0)</f>
        <v>0</v>
      </c>
      <c r="BF155" s="103">
        <f>IF(N155="znížená",J155,0)</f>
        <v>0</v>
      </c>
      <c r="BG155" s="103">
        <f>IF(N155="zákl. prenesená",J155,0)</f>
        <v>0</v>
      </c>
      <c r="BH155" s="103">
        <f>IF(N155="zníž. prenesená",J155,0)</f>
        <v>0</v>
      </c>
      <c r="BI155" s="103">
        <f>IF(N155="nulová",J155,0)</f>
        <v>0</v>
      </c>
      <c r="BJ155" s="8" t="s">
        <v>43</v>
      </c>
      <c r="BK155" s="103">
        <f>ROUND(I155*H155,2)</f>
        <v>0</v>
      </c>
      <c r="BL155" s="8" t="s">
        <v>137</v>
      </c>
      <c r="BM155" s="102" t="s">
        <v>174</v>
      </c>
    </row>
    <row r="156" spans="1:65" s="2" customFormat="1" ht="14.4" customHeight="1" x14ac:dyDescent="0.2">
      <c r="A156" s="16"/>
      <c r="B156" s="90"/>
      <c r="C156" s="91" t="s">
        <v>175</v>
      </c>
      <c r="D156" s="91" t="s">
        <v>84</v>
      </c>
      <c r="E156" s="92" t="s">
        <v>176</v>
      </c>
      <c r="F156" s="93" t="s">
        <v>177</v>
      </c>
      <c r="G156" s="94" t="s">
        <v>99</v>
      </c>
      <c r="H156" s="95">
        <v>1383</v>
      </c>
      <c r="I156" s="96"/>
      <c r="J156" s="96"/>
      <c r="K156" s="97"/>
      <c r="L156" s="17"/>
      <c r="M156" s="98" t="s">
        <v>0</v>
      </c>
      <c r="N156" s="99" t="s">
        <v>25</v>
      </c>
      <c r="O156" s="100">
        <v>5.0360000000000002E-2</v>
      </c>
      <c r="P156" s="100">
        <f>O156*H156</f>
        <v>69.647880000000001</v>
      </c>
      <c r="Q156" s="100">
        <v>2.0000000000000001E-4</v>
      </c>
      <c r="R156" s="100">
        <f>Q156*H156</f>
        <v>0.27660000000000001</v>
      </c>
      <c r="S156" s="100">
        <v>0</v>
      </c>
      <c r="T156" s="101">
        <f>S156*H156</f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02" t="s">
        <v>137</v>
      </c>
      <c r="AT156" s="102" t="s">
        <v>84</v>
      </c>
      <c r="AU156" s="102" t="s">
        <v>43</v>
      </c>
      <c r="AY156" s="8" t="s">
        <v>81</v>
      </c>
      <c r="BE156" s="103">
        <f>IF(N156="základná",J156,0)</f>
        <v>0</v>
      </c>
      <c r="BF156" s="103">
        <f>IF(N156="znížená",J156,0)</f>
        <v>0</v>
      </c>
      <c r="BG156" s="103">
        <f>IF(N156="zákl. prenesená",J156,0)</f>
        <v>0</v>
      </c>
      <c r="BH156" s="103">
        <f>IF(N156="zníž. prenesená",J156,0)</f>
        <v>0</v>
      </c>
      <c r="BI156" s="103">
        <f>IF(N156="nulová",J156,0)</f>
        <v>0</v>
      </c>
      <c r="BJ156" s="8" t="s">
        <v>43</v>
      </c>
      <c r="BK156" s="103">
        <f>ROUND(I156*H156,2)</f>
        <v>0</v>
      </c>
      <c r="BL156" s="8" t="s">
        <v>137</v>
      </c>
      <c r="BM156" s="102" t="s">
        <v>178</v>
      </c>
    </row>
    <row r="157" spans="1:65" s="2" customFormat="1" ht="14.4" customHeight="1" x14ac:dyDescent="0.2">
      <c r="A157" s="16"/>
      <c r="B157" s="90"/>
      <c r="C157" s="91" t="s">
        <v>179</v>
      </c>
      <c r="D157" s="91" t="s">
        <v>84</v>
      </c>
      <c r="E157" s="92" t="s">
        <v>180</v>
      </c>
      <c r="F157" s="93" t="s">
        <v>181</v>
      </c>
      <c r="G157" s="94" t="s">
        <v>99</v>
      </c>
      <c r="H157" s="95">
        <v>1383</v>
      </c>
      <c r="I157" s="96"/>
      <c r="J157" s="96"/>
      <c r="K157" s="97"/>
      <c r="L157" s="17"/>
      <c r="M157" s="98" t="s">
        <v>0</v>
      </c>
      <c r="N157" s="99" t="s">
        <v>25</v>
      </c>
      <c r="O157" s="100">
        <v>7.4999999999999997E-2</v>
      </c>
      <c r="P157" s="100">
        <f>O157*H157</f>
        <v>103.72499999999999</v>
      </c>
      <c r="Q157" s="100">
        <v>0</v>
      </c>
      <c r="R157" s="100">
        <f>Q157*H157</f>
        <v>0</v>
      </c>
      <c r="S157" s="100">
        <v>1.4E-2</v>
      </c>
      <c r="T157" s="101">
        <f>S157*H157</f>
        <v>19.362000000000002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R157" s="102" t="s">
        <v>137</v>
      </c>
      <c r="AT157" s="102" t="s">
        <v>84</v>
      </c>
      <c r="AU157" s="102" t="s">
        <v>43</v>
      </c>
      <c r="AY157" s="8" t="s">
        <v>81</v>
      </c>
      <c r="BE157" s="103">
        <f>IF(N157="základná",J157,0)</f>
        <v>0</v>
      </c>
      <c r="BF157" s="103">
        <f>IF(N157="znížená",J157,0)</f>
        <v>0</v>
      </c>
      <c r="BG157" s="103">
        <f>IF(N157="zákl. prenesená",J157,0)</f>
        <v>0</v>
      </c>
      <c r="BH157" s="103">
        <f>IF(N157="zníž. prenesená",J157,0)</f>
        <v>0</v>
      </c>
      <c r="BI157" s="103">
        <f>IF(N157="nulová",J157,0)</f>
        <v>0</v>
      </c>
      <c r="BJ157" s="8" t="s">
        <v>43</v>
      </c>
      <c r="BK157" s="103">
        <f>ROUND(I157*H157,2)</f>
        <v>0</v>
      </c>
      <c r="BL157" s="8" t="s">
        <v>137</v>
      </c>
      <c r="BM157" s="102" t="s">
        <v>182</v>
      </c>
    </row>
    <row r="158" spans="1:65" s="2" customFormat="1" ht="24.15" customHeight="1" x14ac:dyDescent="0.2">
      <c r="A158" s="16"/>
      <c r="B158" s="90"/>
      <c r="C158" s="91" t="s">
        <v>183</v>
      </c>
      <c r="D158" s="91" t="s">
        <v>84</v>
      </c>
      <c r="E158" s="92" t="s">
        <v>184</v>
      </c>
      <c r="F158" s="93" t="s">
        <v>185</v>
      </c>
      <c r="G158" s="94" t="s">
        <v>107</v>
      </c>
      <c r="H158" s="95">
        <v>15.254</v>
      </c>
      <c r="I158" s="96"/>
      <c r="J158" s="96"/>
      <c r="K158" s="97"/>
      <c r="L158" s="17"/>
      <c r="M158" s="98" t="s">
        <v>0</v>
      </c>
      <c r="N158" s="99" t="s">
        <v>25</v>
      </c>
      <c r="O158" s="100">
        <v>1.7130000000000001</v>
      </c>
      <c r="P158" s="100">
        <f>O158*H158</f>
        <v>26.130102000000001</v>
      </c>
      <c r="Q158" s="100">
        <v>0</v>
      </c>
      <c r="R158" s="100">
        <f>Q158*H158</f>
        <v>0</v>
      </c>
      <c r="S158" s="100">
        <v>0</v>
      </c>
      <c r="T158" s="101">
        <f>S158*H158</f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02" t="s">
        <v>137</v>
      </c>
      <c r="AT158" s="102" t="s">
        <v>84</v>
      </c>
      <c r="AU158" s="102" t="s">
        <v>43</v>
      </c>
      <c r="AY158" s="8" t="s">
        <v>81</v>
      </c>
      <c r="BE158" s="103">
        <f>IF(N158="základná",J158,0)</f>
        <v>0</v>
      </c>
      <c r="BF158" s="103">
        <f>IF(N158="znížená",J158,0)</f>
        <v>0</v>
      </c>
      <c r="BG158" s="103">
        <f>IF(N158="zákl. prenesená",J158,0)</f>
        <v>0</v>
      </c>
      <c r="BH158" s="103">
        <f>IF(N158="zníž. prenesená",J158,0)</f>
        <v>0</v>
      </c>
      <c r="BI158" s="103">
        <f>IF(N158="nulová",J158,0)</f>
        <v>0</v>
      </c>
      <c r="BJ158" s="8" t="s">
        <v>43</v>
      </c>
      <c r="BK158" s="103">
        <f>ROUND(I158*H158,2)</f>
        <v>0</v>
      </c>
      <c r="BL158" s="8" t="s">
        <v>137</v>
      </c>
      <c r="BM158" s="102" t="s">
        <v>186</v>
      </c>
    </row>
    <row r="159" spans="1:65" s="7" customFormat="1" ht="22.95" customHeight="1" x14ac:dyDescent="0.25">
      <c r="B159" s="78"/>
      <c r="D159" s="79" t="s">
        <v>41</v>
      </c>
      <c r="E159" s="88" t="s">
        <v>187</v>
      </c>
      <c r="F159" s="88" t="s">
        <v>188</v>
      </c>
      <c r="J159" s="89"/>
      <c r="L159" s="78"/>
      <c r="M159" s="82"/>
      <c r="N159" s="83"/>
      <c r="O159" s="83"/>
      <c r="P159" s="84">
        <f>P160</f>
        <v>654.68999999999994</v>
      </c>
      <c r="Q159" s="83"/>
      <c r="R159" s="84">
        <f>R160</f>
        <v>0</v>
      </c>
      <c r="S159" s="83"/>
      <c r="T159" s="85">
        <f>T160</f>
        <v>15.700000000000001</v>
      </c>
      <c r="AR159" s="79" t="s">
        <v>43</v>
      </c>
      <c r="AT159" s="86" t="s">
        <v>41</v>
      </c>
      <c r="AU159" s="86" t="s">
        <v>44</v>
      </c>
      <c r="AY159" s="79" t="s">
        <v>81</v>
      </c>
      <c r="BK159" s="87">
        <f>BK160</f>
        <v>0</v>
      </c>
    </row>
    <row r="160" spans="1:65" s="2" customFormat="1" ht="24.15" customHeight="1" x14ac:dyDescent="0.2">
      <c r="A160" s="16"/>
      <c r="B160" s="90"/>
      <c r="C160" s="91" t="s">
        <v>189</v>
      </c>
      <c r="D160" s="91" t="s">
        <v>84</v>
      </c>
      <c r="E160" s="92" t="s">
        <v>190</v>
      </c>
      <c r="F160" s="93" t="s">
        <v>191</v>
      </c>
      <c r="G160" s="94" t="s">
        <v>99</v>
      </c>
      <c r="H160" s="95">
        <v>1570</v>
      </c>
      <c r="I160" s="96"/>
      <c r="J160" s="96"/>
      <c r="K160" s="97"/>
      <c r="L160" s="17"/>
      <c r="M160" s="98" t="s">
        <v>0</v>
      </c>
      <c r="N160" s="99" t="s">
        <v>25</v>
      </c>
      <c r="O160" s="100">
        <v>0.41699999999999998</v>
      </c>
      <c r="P160" s="100">
        <f>O160*H160</f>
        <v>654.68999999999994</v>
      </c>
      <c r="Q160" s="100">
        <v>0</v>
      </c>
      <c r="R160" s="100">
        <f>Q160*H160</f>
        <v>0</v>
      </c>
      <c r="S160" s="100">
        <v>0.01</v>
      </c>
      <c r="T160" s="101">
        <f>S160*H160</f>
        <v>15.700000000000001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R160" s="102" t="s">
        <v>137</v>
      </c>
      <c r="AT160" s="102" t="s">
        <v>84</v>
      </c>
      <c r="AU160" s="102" t="s">
        <v>43</v>
      </c>
      <c r="AY160" s="8" t="s">
        <v>81</v>
      </c>
      <c r="BE160" s="103">
        <f>IF(N160="základná",J160,0)</f>
        <v>0</v>
      </c>
      <c r="BF160" s="103">
        <f>IF(N160="znížená",J160,0)</f>
        <v>0</v>
      </c>
      <c r="BG160" s="103">
        <f>IF(N160="zákl. prenesená",J160,0)</f>
        <v>0</v>
      </c>
      <c r="BH160" s="103">
        <f>IF(N160="zníž. prenesená",J160,0)</f>
        <v>0</v>
      </c>
      <c r="BI160" s="103">
        <f>IF(N160="nulová",J160,0)</f>
        <v>0</v>
      </c>
      <c r="BJ160" s="8" t="s">
        <v>43</v>
      </c>
      <c r="BK160" s="103">
        <f>ROUND(I160*H160,2)</f>
        <v>0</v>
      </c>
      <c r="BL160" s="8" t="s">
        <v>137</v>
      </c>
      <c r="BM160" s="102" t="s">
        <v>192</v>
      </c>
    </row>
    <row r="161" spans="1:65" s="7" customFormat="1" ht="22.95" customHeight="1" x14ac:dyDescent="0.25">
      <c r="B161" s="78"/>
      <c r="D161" s="79" t="s">
        <v>41</v>
      </c>
      <c r="E161" s="88" t="s">
        <v>193</v>
      </c>
      <c r="F161" s="88" t="s">
        <v>194</v>
      </c>
      <c r="J161" s="89"/>
      <c r="L161" s="78"/>
      <c r="M161" s="82"/>
      <c r="N161" s="83"/>
      <c r="O161" s="83"/>
      <c r="P161" s="84">
        <f>SUM(P162:P166)</f>
        <v>3475.8931080000002</v>
      </c>
      <c r="Q161" s="83"/>
      <c r="R161" s="84">
        <f>SUM(R162:R166)</f>
        <v>9.4865200000000023</v>
      </c>
      <c r="S161" s="83"/>
      <c r="T161" s="85">
        <f>SUM(T162:T166)</f>
        <v>0</v>
      </c>
      <c r="AR161" s="79" t="s">
        <v>43</v>
      </c>
      <c r="AT161" s="86" t="s">
        <v>41</v>
      </c>
      <c r="AU161" s="86" t="s">
        <v>44</v>
      </c>
      <c r="AY161" s="79" t="s">
        <v>81</v>
      </c>
      <c r="BK161" s="87">
        <f>SUM(BK162:BK166)</f>
        <v>0</v>
      </c>
    </row>
    <row r="162" spans="1:65" s="2" customFormat="1" ht="14.4" customHeight="1" x14ac:dyDescent="0.2">
      <c r="A162" s="16"/>
      <c r="B162" s="90"/>
      <c r="C162" s="91" t="s">
        <v>195</v>
      </c>
      <c r="D162" s="91" t="s">
        <v>84</v>
      </c>
      <c r="E162" s="92" t="s">
        <v>196</v>
      </c>
      <c r="F162" s="93" t="s">
        <v>281</v>
      </c>
      <c r="G162" s="94" t="s">
        <v>99</v>
      </c>
      <c r="H162" s="95">
        <v>1570</v>
      </c>
      <c r="I162" s="96"/>
      <c r="J162" s="96"/>
      <c r="K162" s="97"/>
      <c r="L162" s="17"/>
      <c r="M162" s="98" t="s">
        <v>0</v>
      </c>
      <c r="N162" s="99" t="s">
        <v>25</v>
      </c>
      <c r="O162" s="100">
        <v>0.96826000000000001</v>
      </c>
      <c r="P162" s="100">
        <f>O162*H162</f>
        <v>1520.1682000000001</v>
      </c>
      <c r="Q162" s="100">
        <v>1.2999999999999999E-4</v>
      </c>
      <c r="R162" s="100">
        <f>Q162*H162</f>
        <v>0.20409999999999998</v>
      </c>
      <c r="S162" s="100">
        <v>0</v>
      </c>
      <c r="T162" s="101">
        <f>S162*H162</f>
        <v>0</v>
      </c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R162" s="102" t="s">
        <v>137</v>
      </c>
      <c r="AT162" s="102" t="s">
        <v>84</v>
      </c>
      <c r="AU162" s="102" t="s">
        <v>43</v>
      </c>
      <c r="AY162" s="8" t="s">
        <v>81</v>
      </c>
      <c r="BE162" s="103">
        <f>IF(N162="základná",J162,0)</f>
        <v>0</v>
      </c>
      <c r="BF162" s="103">
        <f>IF(N162="znížená",J162,0)</f>
        <v>0</v>
      </c>
      <c r="BG162" s="103">
        <f>IF(N162="zákl. prenesená",J162,0)</f>
        <v>0</v>
      </c>
      <c r="BH162" s="103">
        <f>IF(N162="zníž. prenesená",J162,0)</f>
        <v>0</v>
      </c>
      <c r="BI162" s="103">
        <f>IF(N162="nulová",J162,0)</f>
        <v>0</v>
      </c>
      <c r="BJ162" s="8" t="s">
        <v>43</v>
      </c>
      <c r="BK162" s="103">
        <f>ROUND(I162*H162,2)</f>
        <v>0</v>
      </c>
      <c r="BL162" s="8" t="s">
        <v>137</v>
      </c>
      <c r="BM162" s="102" t="s">
        <v>197</v>
      </c>
    </row>
    <row r="163" spans="1:65" s="2" customFormat="1" ht="24.15" customHeight="1" x14ac:dyDescent="0.2">
      <c r="A163" s="16"/>
      <c r="B163" s="90"/>
      <c r="C163" s="91" t="s">
        <v>198</v>
      </c>
      <c r="D163" s="91" t="s">
        <v>84</v>
      </c>
      <c r="E163" s="92" t="s">
        <v>199</v>
      </c>
      <c r="F163" s="93" t="s">
        <v>200</v>
      </c>
      <c r="G163" s="94" t="s">
        <v>151</v>
      </c>
      <c r="H163" s="95">
        <v>8757</v>
      </c>
      <c r="I163" s="96"/>
      <c r="J163" s="96"/>
      <c r="K163" s="97"/>
      <c r="L163" s="17"/>
      <c r="M163" s="98" t="s">
        <v>0</v>
      </c>
      <c r="N163" s="99" t="s">
        <v>25</v>
      </c>
      <c r="O163" s="100">
        <v>0.22009999999999999</v>
      </c>
      <c r="P163" s="100">
        <f>O163*H163</f>
        <v>1927.4157</v>
      </c>
      <c r="Q163" s="100">
        <v>6.0000000000000002E-5</v>
      </c>
      <c r="R163" s="100">
        <f>Q163*H163</f>
        <v>0.52542</v>
      </c>
      <c r="S163" s="100">
        <v>0</v>
      </c>
      <c r="T163" s="101">
        <f>S163*H163</f>
        <v>0</v>
      </c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R163" s="102" t="s">
        <v>137</v>
      </c>
      <c r="AT163" s="102" t="s">
        <v>84</v>
      </c>
      <c r="AU163" s="102" t="s">
        <v>43</v>
      </c>
      <c r="AY163" s="8" t="s">
        <v>81</v>
      </c>
      <c r="BE163" s="103">
        <f>IF(N163="základná",J163,0)</f>
        <v>0</v>
      </c>
      <c r="BF163" s="103">
        <f>IF(N163="znížená",J163,0)</f>
        <v>0</v>
      </c>
      <c r="BG163" s="103">
        <f>IF(N163="zákl. prenesená",J163,0)</f>
        <v>0</v>
      </c>
      <c r="BH163" s="103">
        <f>IF(N163="zníž. prenesená",J163,0)</f>
        <v>0</v>
      </c>
      <c r="BI163" s="103">
        <f>IF(N163="nulová",J163,0)</f>
        <v>0</v>
      </c>
      <c r="BJ163" s="8" t="s">
        <v>43</v>
      </c>
      <c r="BK163" s="103">
        <f>ROUND(I163*H163,2)</f>
        <v>0</v>
      </c>
      <c r="BL163" s="8" t="s">
        <v>137</v>
      </c>
      <c r="BM163" s="102" t="s">
        <v>201</v>
      </c>
    </row>
    <row r="164" spans="1:65" s="2" customFormat="1" ht="27" customHeight="1" x14ac:dyDescent="0.2">
      <c r="A164" s="16"/>
      <c r="B164" s="90"/>
      <c r="C164" s="104" t="s">
        <v>202</v>
      </c>
      <c r="D164" s="104" t="s">
        <v>148</v>
      </c>
      <c r="E164" s="105" t="s">
        <v>203</v>
      </c>
      <c r="F164" s="106" t="s">
        <v>204</v>
      </c>
      <c r="G164" s="107" t="s">
        <v>107</v>
      </c>
      <c r="H164" s="108">
        <v>8.2330000000000005</v>
      </c>
      <c r="I164" s="109"/>
      <c r="J164" s="109"/>
      <c r="K164" s="110"/>
      <c r="L164" s="111"/>
      <c r="M164" s="112" t="s">
        <v>0</v>
      </c>
      <c r="N164" s="113" t="s">
        <v>25</v>
      </c>
      <c r="O164" s="100">
        <v>0</v>
      </c>
      <c r="P164" s="100">
        <f>O164*H164</f>
        <v>0</v>
      </c>
      <c r="Q164" s="100">
        <v>1</v>
      </c>
      <c r="R164" s="100">
        <f>Q164*H164</f>
        <v>8.2330000000000005</v>
      </c>
      <c r="S164" s="100">
        <v>0</v>
      </c>
      <c r="T164" s="101">
        <f>S164*H164</f>
        <v>0</v>
      </c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R164" s="102" t="s">
        <v>152</v>
      </c>
      <c r="AT164" s="102" t="s">
        <v>148</v>
      </c>
      <c r="AU164" s="102" t="s">
        <v>43</v>
      </c>
      <c r="AY164" s="8" t="s">
        <v>81</v>
      </c>
      <c r="BE164" s="103">
        <f>IF(N164="základná",J164,0)</f>
        <v>0</v>
      </c>
      <c r="BF164" s="103">
        <f>IF(N164="znížená",J164,0)</f>
        <v>0</v>
      </c>
      <c r="BG164" s="103">
        <f>IF(N164="zákl. prenesená",J164,0)</f>
        <v>0</v>
      </c>
      <c r="BH164" s="103">
        <f>IF(N164="zníž. prenesená",J164,0)</f>
        <v>0</v>
      </c>
      <c r="BI164" s="103">
        <f>IF(N164="nulová",J164,0)</f>
        <v>0</v>
      </c>
      <c r="BJ164" s="8" t="s">
        <v>43</v>
      </c>
      <c r="BK164" s="103">
        <f>ROUND(I164*H164,2)</f>
        <v>0</v>
      </c>
      <c r="BL164" s="8" t="s">
        <v>137</v>
      </c>
      <c r="BM164" s="102" t="s">
        <v>205</v>
      </c>
    </row>
    <row r="165" spans="1:65" s="2" customFormat="1" ht="24.15" customHeight="1" x14ac:dyDescent="0.2">
      <c r="A165" s="16"/>
      <c r="B165" s="90"/>
      <c r="C165" s="104" t="s">
        <v>206</v>
      </c>
      <c r="D165" s="104" t="s">
        <v>148</v>
      </c>
      <c r="E165" s="105" t="s">
        <v>207</v>
      </c>
      <c r="F165" s="106" t="s">
        <v>208</v>
      </c>
      <c r="G165" s="107" t="s">
        <v>107</v>
      </c>
      <c r="H165" s="108">
        <v>0.52400000000000002</v>
      </c>
      <c r="I165" s="109"/>
      <c r="J165" s="109"/>
      <c r="K165" s="110"/>
      <c r="L165" s="111"/>
      <c r="M165" s="112" t="s">
        <v>0</v>
      </c>
      <c r="N165" s="113" t="s">
        <v>25</v>
      </c>
      <c r="O165" s="100">
        <v>0</v>
      </c>
      <c r="P165" s="100">
        <f>O165*H165</f>
        <v>0</v>
      </c>
      <c r="Q165" s="100">
        <v>1</v>
      </c>
      <c r="R165" s="100">
        <f>Q165*H165</f>
        <v>0.52400000000000002</v>
      </c>
      <c r="S165" s="100">
        <v>0</v>
      </c>
      <c r="T165" s="101">
        <f>S165*H165</f>
        <v>0</v>
      </c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R165" s="102" t="s">
        <v>152</v>
      </c>
      <c r="AT165" s="102" t="s">
        <v>148</v>
      </c>
      <c r="AU165" s="102" t="s">
        <v>43</v>
      </c>
      <c r="AY165" s="8" t="s">
        <v>81</v>
      </c>
      <c r="BE165" s="103">
        <f>IF(N165="základná",J165,0)</f>
        <v>0</v>
      </c>
      <c r="BF165" s="103">
        <f>IF(N165="znížená",J165,0)</f>
        <v>0</v>
      </c>
      <c r="BG165" s="103">
        <f>IF(N165="zákl. prenesená",J165,0)</f>
        <v>0</v>
      </c>
      <c r="BH165" s="103">
        <f>IF(N165="zníž. prenesená",J165,0)</f>
        <v>0</v>
      </c>
      <c r="BI165" s="103">
        <f>IF(N165="nulová",J165,0)</f>
        <v>0</v>
      </c>
      <c r="BJ165" s="8" t="s">
        <v>43</v>
      </c>
      <c r="BK165" s="103">
        <f>ROUND(I165*H165,2)</f>
        <v>0</v>
      </c>
      <c r="BL165" s="8" t="s">
        <v>137</v>
      </c>
      <c r="BM165" s="102" t="s">
        <v>209</v>
      </c>
    </row>
    <row r="166" spans="1:65" s="2" customFormat="1" ht="24.15" customHeight="1" x14ac:dyDescent="0.2">
      <c r="A166" s="16"/>
      <c r="B166" s="90"/>
      <c r="C166" s="91" t="s">
        <v>210</v>
      </c>
      <c r="D166" s="91" t="s">
        <v>84</v>
      </c>
      <c r="E166" s="92" t="s">
        <v>211</v>
      </c>
      <c r="F166" s="93" t="s">
        <v>212</v>
      </c>
      <c r="G166" s="94" t="s">
        <v>107</v>
      </c>
      <c r="H166" s="95">
        <v>9.4870000000000001</v>
      </c>
      <c r="I166" s="96"/>
      <c r="J166" s="96"/>
      <c r="K166" s="97"/>
      <c r="L166" s="17"/>
      <c r="M166" s="98" t="s">
        <v>0</v>
      </c>
      <c r="N166" s="99" t="s">
        <v>25</v>
      </c>
      <c r="O166" s="100">
        <v>2.984</v>
      </c>
      <c r="P166" s="100">
        <f>O166*H166</f>
        <v>28.309208000000002</v>
      </c>
      <c r="Q166" s="100">
        <v>0</v>
      </c>
      <c r="R166" s="100">
        <f>Q166*H166</f>
        <v>0</v>
      </c>
      <c r="S166" s="100">
        <v>0</v>
      </c>
      <c r="T166" s="101">
        <f>S166*H166</f>
        <v>0</v>
      </c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R166" s="102" t="s">
        <v>137</v>
      </c>
      <c r="AT166" s="102" t="s">
        <v>84</v>
      </c>
      <c r="AU166" s="102" t="s">
        <v>43</v>
      </c>
      <c r="AY166" s="8" t="s">
        <v>81</v>
      </c>
      <c r="BE166" s="103">
        <f>IF(N166="základná",J166,0)</f>
        <v>0</v>
      </c>
      <c r="BF166" s="103">
        <f>IF(N166="znížená",J166,0)</f>
        <v>0</v>
      </c>
      <c r="BG166" s="103">
        <f>IF(N166="zákl. prenesená",J166,0)</f>
        <v>0</v>
      </c>
      <c r="BH166" s="103">
        <f>IF(N166="zníž. prenesená",J166,0)</f>
        <v>0</v>
      </c>
      <c r="BI166" s="103">
        <f>IF(N166="nulová",J166,0)</f>
        <v>0</v>
      </c>
      <c r="BJ166" s="8" t="s">
        <v>43</v>
      </c>
      <c r="BK166" s="103">
        <f>ROUND(I166*H166,2)</f>
        <v>0</v>
      </c>
      <c r="BL166" s="8" t="s">
        <v>137</v>
      </c>
      <c r="BM166" s="102" t="s">
        <v>213</v>
      </c>
    </row>
    <row r="167" spans="1:65" s="7" customFormat="1" ht="22.95" customHeight="1" x14ac:dyDescent="0.25">
      <c r="B167" s="78"/>
      <c r="D167" s="79" t="s">
        <v>41</v>
      </c>
      <c r="E167" s="88" t="s">
        <v>214</v>
      </c>
      <c r="F167" s="88" t="s">
        <v>215</v>
      </c>
      <c r="J167" s="89"/>
      <c r="L167" s="78"/>
      <c r="M167" s="82"/>
      <c r="N167" s="83"/>
      <c r="O167" s="83"/>
      <c r="P167" s="84">
        <f>SUM(P168:P174)</f>
        <v>30.947959999999998</v>
      </c>
      <c r="Q167" s="83"/>
      <c r="R167" s="84">
        <f>SUM(R168:R174)</f>
        <v>9.5600000000000004E-2</v>
      </c>
      <c r="S167" s="83"/>
      <c r="T167" s="85">
        <f>SUM(T168:T174)</f>
        <v>0</v>
      </c>
      <c r="AR167" s="79" t="s">
        <v>43</v>
      </c>
      <c r="AT167" s="86" t="s">
        <v>41</v>
      </c>
      <c r="AU167" s="86" t="s">
        <v>44</v>
      </c>
      <c r="AY167" s="79" t="s">
        <v>81</v>
      </c>
      <c r="BK167" s="87">
        <f>SUM(BK168:BK174)</f>
        <v>0</v>
      </c>
    </row>
    <row r="168" spans="1:65" s="2" customFormat="1" ht="24.15" customHeight="1" x14ac:dyDescent="0.2">
      <c r="A168" s="16"/>
      <c r="B168" s="90"/>
      <c r="C168" s="91" t="s">
        <v>216</v>
      </c>
      <c r="D168" s="91" t="s">
        <v>84</v>
      </c>
      <c r="E168" s="92" t="s">
        <v>217</v>
      </c>
      <c r="F168" s="93" t="s">
        <v>218</v>
      </c>
      <c r="G168" s="94" t="s">
        <v>219</v>
      </c>
      <c r="H168" s="95">
        <v>150</v>
      </c>
      <c r="I168" s="96"/>
      <c r="J168" s="96"/>
      <c r="K168" s="97"/>
      <c r="L168" s="17"/>
      <c r="M168" s="98" t="s">
        <v>0</v>
      </c>
      <c r="N168" s="99" t="s">
        <v>25</v>
      </c>
      <c r="O168" s="100">
        <v>9.1999999999999998E-2</v>
      </c>
      <c r="P168" s="100">
        <f t="shared" ref="P168:P174" si="18">O168*H168</f>
        <v>13.799999999999999</v>
      </c>
      <c r="Q168" s="100">
        <v>0</v>
      </c>
      <c r="R168" s="100">
        <f t="shared" ref="R168:R174" si="19">Q168*H168</f>
        <v>0</v>
      </c>
      <c r="S168" s="100">
        <v>0</v>
      </c>
      <c r="T168" s="101">
        <f t="shared" ref="T168:T174" si="20">S168*H168</f>
        <v>0</v>
      </c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R168" s="102" t="s">
        <v>220</v>
      </c>
      <c r="AT168" s="102" t="s">
        <v>84</v>
      </c>
      <c r="AU168" s="102" t="s">
        <v>43</v>
      </c>
      <c r="AY168" s="8" t="s">
        <v>81</v>
      </c>
      <c r="BE168" s="103">
        <f t="shared" ref="BE168:BE174" si="21">IF(N168="základná",J168,0)</f>
        <v>0</v>
      </c>
      <c r="BF168" s="103">
        <f t="shared" ref="BF168:BF174" si="22">IF(N168="znížená",J168,0)</f>
        <v>0</v>
      </c>
      <c r="BG168" s="103">
        <f t="shared" ref="BG168:BG174" si="23">IF(N168="zákl. prenesená",J168,0)</f>
        <v>0</v>
      </c>
      <c r="BH168" s="103">
        <f t="shared" ref="BH168:BH174" si="24">IF(N168="zníž. prenesená",J168,0)</f>
        <v>0</v>
      </c>
      <c r="BI168" s="103">
        <f t="shared" ref="BI168:BI174" si="25">IF(N168="nulová",J168,0)</f>
        <v>0</v>
      </c>
      <c r="BJ168" s="8" t="s">
        <v>43</v>
      </c>
      <c r="BK168" s="103">
        <f t="shared" ref="BK168:BK174" si="26">ROUND(I168*H168,2)</f>
        <v>0</v>
      </c>
      <c r="BL168" s="8" t="s">
        <v>220</v>
      </c>
      <c r="BM168" s="102" t="s">
        <v>221</v>
      </c>
    </row>
    <row r="169" spans="1:65" s="2" customFormat="1" ht="14.4" customHeight="1" x14ac:dyDescent="0.2">
      <c r="A169" s="16"/>
      <c r="B169" s="90"/>
      <c r="C169" s="104" t="s">
        <v>222</v>
      </c>
      <c r="D169" s="104" t="s">
        <v>148</v>
      </c>
      <c r="E169" s="105" t="s">
        <v>223</v>
      </c>
      <c r="F169" s="106" t="s">
        <v>224</v>
      </c>
      <c r="G169" s="107" t="s">
        <v>219</v>
      </c>
      <c r="H169" s="108">
        <v>160</v>
      </c>
      <c r="I169" s="109"/>
      <c r="J169" s="109"/>
      <c r="K169" s="110"/>
      <c r="L169" s="111"/>
      <c r="M169" s="112" t="s">
        <v>0</v>
      </c>
      <c r="N169" s="113" t="s">
        <v>25</v>
      </c>
      <c r="O169" s="100">
        <v>0</v>
      </c>
      <c r="P169" s="100">
        <f t="shared" si="18"/>
        <v>0</v>
      </c>
      <c r="Q169" s="100">
        <v>1.7000000000000001E-4</v>
      </c>
      <c r="R169" s="100">
        <f t="shared" si="19"/>
        <v>2.7200000000000002E-2</v>
      </c>
      <c r="S169" s="100">
        <v>0</v>
      </c>
      <c r="T169" s="101">
        <f t="shared" si="20"/>
        <v>0</v>
      </c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R169" s="102" t="s">
        <v>225</v>
      </c>
      <c r="AT169" s="102" t="s">
        <v>148</v>
      </c>
      <c r="AU169" s="102" t="s">
        <v>43</v>
      </c>
      <c r="AY169" s="8" t="s">
        <v>81</v>
      </c>
      <c r="BE169" s="103">
        <f t="shared" si="21"/>
        <v>0</v>
      </c>
      <c r="BF169" s="103">
        <f t="shared" si="22"/>
        <v>0</v>
      </c>
      <c r="BG169" s="103">
        <f t="shared" si="23"/>
        <v>0</v>
      </c>
      <c r="BH169" s="103">
        <f t="shared" si="24"/>
        <v>0</v>
      </c>
      <c r="BI169" s="103">
        <f t="shared" si="25"/>
        <v>0</v>
      </c>
      <c r="BJ169" s="8" t="s">
        <v>43</v>
      </c>
      <c r="BK169" s="103">
        <f t="shared" si="26"/>
        <v>0</v>
      </c>
      <c r="BL169" s="8" t="s">
        <v>220</v>
      </c>
      <c r="BM169" s="102" t="s">
        <v>226</v>
      </c>
    </row>
    <row r="170" spans="1:65" s="2" customFormat="1" ht="14.4" customHeight="1" x14ac:dyDescent="0.2">
      <c r="A170" s="16"/>
      <c r="B170" s="90"/>
      <c r="C170" s="91" t="s">
        <v>152</v>
      </c>
      <c r="D170" s="91" t="s">
        <v>84</v>
      </c>
      <c r="E170" s="92" t="s">
        <v>227</v>
      </c>
      <c r="F170" s="93" t="s">
        <v>228</v>
      </c>
      <c r="G170" s="94" t="s">
        <v>219</v>
      </c>
      <c r="H170" s="95">
        <v>150</v>
      </c>
      <c r="I170" s="96"/>
      <c r="J170" s="96"/>
      <c r="K170" s="97"/>
      <c r="L170" s="17"/>
      <c r="M170" s="98" t="s">
        <v>0</v>
      </c>
      <c r="N170" s="99" t="s">
        <v>25</v>
      </c>
      <c r="O170" s="100">
        <v>2.7E-2</v>
      </c>
      <c r="P170" s="100">
        <f t="shared" si="18"/>
        <v>4.05</v>
      </c>
      <c r="Q170" s="100">
        <v>0</v>
      </c>
      <c r="R170" s="100">
        <f t="shared" si="19"/>
        <v>0</v>
      </c>
      <c r="S170" s="100">
        <v>0</v>
      </c>
      <c r="T170" s="101">
        <f t="shared" si="20"/>
        <v>0</v>
      </c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R170" s="102" t="s">
        <v>220</v>
      </c>
      <c r="AT170" s="102" t="s">
        <v>84</v>
      </c>
      <c r="AU170" s="102" t="s">
        <v>43</v>
      </c>
      <c r="AY170" s="8" t="s">
        <v>81</v>
      </c>
      <c r="BE170" s="103">
        <f t="shared" si="21"/>
        <v>0</v>
      </c>
      <c r="BF170" s="103">
        <f t="shared" si="22"/>
        <v>0</v>
      </c>
      <c r="BG170" s="103">
        <f t="shared" si="23"/>
        <v>0</v>
      </c>
      <c r="BH170" s="103">
        <f t="shared" si="24"/>
        <v>0</v>
      </c>
      <c r="BI170" s="103">
        <f t="shared" si="25"/>
        <v>0</v>
      </c>
      <c r="BJ170" s="8" t="s">
        <v>43</v>
      </c>
      <c r="BK170" s="103">
        <f t="shared" si="26"/>
        <v>0</v>
      </c>
      <c r="BL170" s="8" t="s">
        <v>220</v>
      </c>
      <c r="BM170" s="102" t="s">
        <v>229</v>
      </c>
    </row>
    <row r="171" spans="1:65" s="2" customFormat="1" ht="14.4" customHeight="1" x14ac:dyDescent="0.2">
      <c r="A171" s="16"/>
      <c r="B171" s="90"/>
      <c r="C171" s="104" t="s">
        <v>230</v>
      </c>
      <c r="D171" s="104" t="s">
        <v>148</v>
      </c>
      <c r="E171" s="105" t="s">
        <v>231</v>
      </c>
      <c r="F171" s="106" t="s">
        <v>232</v>
      </c>
      <c r="G171" s="107" t="s">
        <v>219</v>
      </c>
      <c r="H171" s="108">
        <v>160</v>
      </c>
      <c r="I171" s="109"/>
      <c r="J171" s="109"/>
      <c r="K171" s="110"/>
      <c r="L171" s="111"/>
      <c r="M171" s="112" t="s">
        <v>0</v>
      </c>
      <c r="N171" s="113" t="s">
        <v>25</v>
      </c>
      <c r="O171" s="100">
        <v>0</v>
      </c>
      <c r="P171" s="100">
        <f t="shared" si="18"/>
        <v>0</v>
      </c>
      <c r="Q171" s="100">
        <v>1.9000000000000001E-4</v>
      </c>
      <c r="R171" s="100">
        <f t="shared" si="19"/>
        <v>3.0400000000000003E-2</v>
      </c>
      <c r="S171" s="100">
        <v>0</v>
      </c>
      <c r="T171" s="101">
        <f t="shared" si="20"/>
        <v>0</v>
      </c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R171" s="102" t="s">
        <v>225</v>
      </c>
      <c r="AT171" s="102" t="s">
        <v>148</v>
      </c>
      <c r="AU171" s="102" t="s">
        <v>43</v>
      </c>
      <c r="AY171" s="8" t="s">
        <v>81</v>
      </c>
      <c r="BE171" s="103">
        <f t="shared" si="21"/>
        <v>0</v>
      </c>
      <c r="BF171" s="103">
        <f t="shared" si="22"/>
        <v>0</v>
      </c>
      <c r="BG171" s="103">
        <f t="shared" si="23"/>
        <v>0</v>
      </c>
      <c r="BH171" s="103">
        <f t="shared" si="24"/>
        <v>0</v>
      </c>
      <c r="BI171" s="103">
        <f t="shared" si="25"/>
        <v>0</v>
      </c>
      <c r="BJ171" s="8" t="s">
        <v>43</v>
      </c>
      <c r="BK171" s="103">
        <f t="shared" si="26"/>
        <v>0</v>
      </c>
      <c r="BL171" s="8" t="s">
        <v>220</v>
      </c>
      <c r="BM171" s="102" t="s">
        <v>233</v>
      </c>
    </row>
    <row r="172" spans="1:65" s="2" customFormat="1" ht="62.25" customHeight="1" x14ac:dyDescent="0.2">
      <c r="A172" s="16"/>
      <c r="B172" s="90"/>
      <c r="C172" s="91" t="s">
        <v>234</v>
      </c>
      <c r="D172" s="91" t="s">
        <v>84</v>
      </c>
      <c r="E172" s="92" t="s">
        <v>235</v>
      </c>
      <c r="F172" s="93" t="s">
        <v>280</v>
      </c>
      <c r="G172" s="94" t="s">
        <v>279</v>
      </c>
      <c r="H172" s="95">
        <v>1</v>
      </c>
      <c r="I172" s="96"/>
      <c r="J172" s="96"/>
      <c r="K172" s="97"/>
      <c r="L172" s="17"/>
      <c r="M172" s="98" t="s">
        <v>0</v>
      </c>
      <c r="N172" s="99" t="s">
        <v>25</v>
      </c>
      <c r="O172" s="100">
        <v>13.09796</v>
      </c>
      <c r="P172" s="100">
        <f t="shared" si="18"/>
        <v>13.09796</v>
      </c>
      <c r="Q172" s="100">
        <v>0</v>
      </c>
      <c r="R172" s="100">
        <f t="shared" si="19"/>
        <v>0</v>
      </c>
      <c r="S172" s="100">
        <v>0</v>
      </c>
      <c r="T172" s="101">
        <f t="shared" si="20"/>
        <v>0</v>
      </c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R172" s="102" t="s">
        <v>137</v>
      </c>
      <c r="AT172" s="102" t="s">
        <v>84</v>
      </c>
      <c r="AU172" s="102" t="s">
        <v>43</v>
      </c>
      <c r="AY172" s="8" t="s">
        <v>81</v>
      </c>
      <c r="BE172" s="103">
        <f t="shared" si="21"/>
        <v>0</v>
      </c>
      <c r="BF172" s="103">
        <f t="shared" si="22"/>
        <v>0</v>
      </c>
      <c r="BG172" s="103">
        <f t="shared" si="23"/>
        <v>0</v>
      </c>
      <c r="BH172" s="103">
        <f t="shared" si="24"/>
        <v>0</v>
      </c>
      <c r="BI172" s="103">
        <f t="shared" si="25"/>
        <v>0</v>
      </c>
      <c r="BJ172" s="8" t="s">
        <v>43</v>
      </c>
      <c r="BK172" s="103">
        <f t="shared" si="26"/>
        <v>0</v>
      </c>
      <c r="BL172" s="8" t="s">
        <v>137</v>
      </c>
      <c r="BM172" s="102" t="s">
        <v>236</v>
      </c>
    </row>
    <row r="173" spans="1:65" s="2" customFormat="1" ht="39" customHeight="1" x14ac:dyDescent="0.2">
      <c r="A173" s="16"/>
      <c r="B173" s="90"/>
      <c r="C173" s="104" t="s">
        <v>237</v>
      </c>
      <c r="D173" s="104" t="s">
        <v>148</v>
      </c>
      <c r="E173" s="105" t="s">
        <v>238</v>
      </c>
      <c r="F173" s="106" t="s">
        <v>278</v>
      </c>
      <c r="G173" s="107" t="s">
        <v>164</v>
      </c>
      <c r="H173" s="108">
        <v>1</v>
      </c>
      <c r="I173" s="109"/>
      <c r="J173" s="109"/>
      <c r="K173" s="110"/>
      <c r="L173" s="111"/>
      <c r="M173" s="112" t="s">
        <v>0</v>
      </c>
      <c r="N173" s="113" t="s">
        <v>25</v>
      </c>
      <c r="O173" s="100">
        <v>0</v>
      </c>
      <c r="P173" s="100">
        <f t="shared" si="18"/>
        <v>0</v>
      </c>
      <c r="Q173" s="100">
        <v>3.7999999999999999E-2</v>
      </c>
      <c r="R173" s="100">
        <f t="shared" si="19"/>
        <v>3.7999999999999999E-2</v>
      </c>
      <c r="S173" s="100">
        <v>0</v>
      </c>
      <c r="T173" s="101">
        <f t="shared" si="20"/>
        <v>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R173" s="102" t="s">
        <v>152</v>
      </c>
      <c r="AT173" s="102" t="s">
        <v>148</v>
      </c>
      <c r="AU173" s="102" t="s">
        <v>43</v>
      </c>
      <c r="AY173" s="8" t="s">
        <v>81</v>
      </c>
      <c r="BE173" s="103">
        <f t="shared" si="21"/>
        <v>0</v>
      </c>
      <c r="BF173" s="103">
        <f t="shared" si="22"/>
        <v>0</v>
      </c>
      <c r="BG173" s="103">
        <f t="shared" si="23"/>
        <v>0</v>
      </c>
      <c r="BH173" s="103">
        <f t="shared" si="24"/>
        <v>0</v>
      </c>
      <c r="BI173" s="103">
        <f t="shared" si="25"/>
        <v>0</v>
      </c>
      <c r="BJ173" s="8" t="s">
        <v>43</v>
      </c>
      <c r="BK173" s="103">
        <f t="shared" si="26"/>
        <v>0</v>
      </c>
      <c r="BL173" s="8" t="s">
        <v>137</v>
      </c>
      <c r="BM173" s="102" t="s">
        <v>239</v>
      </c>
    </row>
    <row r="174" spans="1:65" s="2" customFormat="1" ht="24.15" customHeight="1" x14ac:dyDescent="0.2">
      <c r="A174" s="16"/>
      <c r="B174" s="90"/>
      <c r="C174" s="91" t="s">
        <v>240</v>
      </c>
      <c r="D174" s="91" t="s">
        <v>84</v>
      </c>
      <c r="E174" s="92" t="s">
        <v>241</v>
      </c>
      <c r="F174" s="93" t="s">
        <v>242</v>
      </c>
      <c r="G174" s="94" t="s">
        <v>243</v>
      </c>
      <c r="H174" s="95">
        <v>33.81</v>
      </c>
      <c r="I174" s="96"/>
      <c r="J174" s="96"/>
      <c r="K174" s="97"/>
      <c r="L174" s="17"/>
      <c r="M174" s="98" t="s">
        <v>0</v>
      </c>
      <c r="N174" s="99" t="s">
        <v>25</v>
      </c>
      <c r="O174" s="100">
        <v>0</v>
      </c>
      <c r="P174" s="100">
        <f t="shared" si="18"/>
        <v>0</v>
      </c>
      <c r="Q174" s="100">
        <v>0</v>
      </c>
      <c r="R174" s="100">
        <f t="shared" si="19"/>
        <v>0</v>
      </c>
      <c r="S174" s="100">
        <v>0</v>
      </c>
      <c r="T174" s="101">
        <f t="shared" si="20"/>
        <v>0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R174" s="102" t="s">
        <v>137</v>
      </c>
      <c r="AT174" s="102" t="s">
        <v>84</v>
      </c>
      <c r="AU174" s="102" t="s">
        <v>43</v>
      </c>
      <c r="AY174" s="8" t="s">
        <v>81</v>
      </c>
      <c r="BE174" s="103">
        <f t="shared" si="21"/>
        <v>0</v>
      </c>
      <c r="BF174" s="103">
        <f t="shared" si="22"/>
        <v>0</v>
      </c>
      <c r="BG174" s="103">
        <f t="shared" si="23"/>
        <v>0</v>
      </c>
      <c r="BH174" s="103">
        <f t="shared" si="24"/>
        <v>0</v>
      </c>
      <c r="BI174" s="103">
        <f t="shared" si="25"/>
        <v>0</v>
      </c>
      <c r="BJ174" s="8" t="s">
        <v>43</v>
      </c>
      <c r="BK174" s="103">
        <f t="shared" si="26"/>
        <v>0</v>
      </c>
      <c r="BL174" s="8" t="s">
        <v>137</v>
      </c>
      <c r="BM174" s="102" t="s">
        <v>244</v>
      </c>
    </row>
    <row r="175" spans="1:65" s="7" customFormat="1" ht="22.95" customHeight="1" x14ac:dyDescent="0.25">
      <c r="B175" s="78"/>
      <c r="D175" s="79" t="s">
        <v>41</v>
      </c>
      <c r="E175" s="88" t="s">
        <v>245</v>
      </c>
      <c r="F175" s="88" t="s">
        <v>246</v>
      </c>
      <c r="J175" s="89"/>
      <c r="L175" s="78"/>
      <c r="M175" s="82"/>
      <c r="N175" s="83"/>
      <c r="O175" s="83"/>
      <c r="P175" s="84">
        <f>SUM(P176:P177)</f>
        <v>200.71</v>
      </c>
      <c r="Q175" s="83"/>
      <c r="R175" s="84">
        <f>SUM(R176:R177)</f>
        <v>0.11499999999999999</v>
      </c>
      <c r="S175" s="83"/>
      <c r="T175" s="85">
        <f>SUM(T176:T177)</f>
        <v>0</v>
      </c>
      <c r="AR175" s="79" t="s">
        <v>43</v>
      </c>
      <c r="AT175" s="86" t="s">
        <v>41</v>
      </c>
      <c r="AU175" s="86" t="s">
        <v>44</v>
      </c>
      <c r="AY175" s="79" t="s">
        <v>81</v>
      </c>
      <c r="BK175" s="87">
        <f>SUM(BK176:BK177)</f>
        <v>0</v>
      </c>
    </row>
    <row r="176" spans="1:65" s="2" customFormat="1" ht="24.15" customHeight="1" x14ac:dyDescent="0.2">
      <c r="A176" s="16"/>
      <c r="B176" s="90"/>
      <c r="C176" s="91" t="s">
        <v>247</v>
      </c>
      <c r="D176" s="91" t="s">
        <v>84</v>
      </c>
      <c r="E176" s="92" t="s">
        <v>248</v>
      </c>
      <c r="F176" s="93" t="s">
        <v>249</v>
      </c>
      <c r="G176" s="94" t="s">
        <v>99</v>
      </c>
      <c r="H176" s="95">
        <v>500</v>
      </c>
      <c r="I176" s="96"/>
      <c r="J176" s="96"/>
      <c r="K176" s="97"/>
      <c r="L176" s="17"/>
      <c r="M176" s="98" t="s">
        <v>0</v>
      </c>
      <c r="N176" s="99" t="s">
        <v>25</v>
      </c>
      <c r="O176" s="100">
        <v>0.26529000000000003</v>
      </c>
      <c r="P176" s="100">
        <f>O176*H176</f>
        <v>132.64500000000001</v>
      </c>
      <c r="Q176" s="100">
        <v>1.6000000000000001E-4</v>
      </c>
      <c r="R176" s="100">
        <f>Q176*H176</f>
        <v>0.08</v>
      </c>
      <c r="S176" s="100">
        <v>0</v>
      </c>
      <c r="T176" s="101">
        <f>S176*H176</f>
        <v>0</v>
      </c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R176" s="102" t="s">
        <v>137</v>
      </c>
      <c r="AT176" s="102" t="s">
        <v>84</v>
      </c>
      <c r="AU176" s="102" t="s">
        <v>43</v>
      </c>
      <c r="AY176" s="8" t="s">
        <v>81</v>
      </c>
      <c r="BE176" s="103">
        <f>IF(N176="základná",J176,0)</f>
        <v>0</v>
      </c>
      <c r="BF176" s="103">
        <f>IF(N176="znížená",J176,0)</f>
        <v>0</v>
      </c>
      <c r="BG176" s="103">
        <f>IF(N176="zákl. prenesená",J176,0)</f>
        <v>0</v>
      </c>
      <c r="BH176" s="103">
        <f>IF(N176="zníž. prenesená",J176,0)</f>
        <v>0</v>
      </c>
      <c r="BI176" s="103">
        <f>IF(N176="nulová",J176,0)</f>
        <v>0</v>
      </c>
      <c r="BJ176" s="8" t="s">
        <v>43</v>
      </c>
      <c r="BK176" s="103">
        <f>ROUND(I176*H176,2)</f>
        <v>0</v>
      </c>
      <c r="BL176" s="8" t="s">
        <v>137</v>
      </c>
      <c r="BM176" s="102" t="s">
        <v>250</v>
      </c>
    </row>
    <row r="177" spans="1:65" s="2" customFormat="1" ht="22.8" x14ac:dyDescent="0.2">
      <c r="A177" s="16"/>
      <c r="B177" s="90"/>
      <c r="C177" s="91" t="s">
        <v>251</v>
      </c>
      <c r="D177" s="91" t="s">
        <v>84</v>
      </c>
      <c r="E177" s="92" t="s">
        <v>252</v>
      </c>
      <c r="F177" s="93" t="s">
        <v>253</v>
      </c>
      <c r="G177" s="94" t="s">
        <v>99</v>
      </c>
      <c r="H177" s="95">
        <v>500</v>
      </c>
      <c r="I177" s="96"/>
      <c r="J177" s="96"/>
      <c r="K177" s="97"/>
      <c r="L177" s="17"/>
      <c r="M177" s="98" t="s">
        <v>0</v>
      </c>
      <c r="N177" s="99" t="s">
        <v>25</v>
      </c>
      <c r="O177" s="100">
        <v>0.13613</v>
      </c>
      <c r="P177" s="100">
        <f>O177*H177</f>
        <v>68.064999999999998</v>
      </c>
      <c r="Q177" s="100">
        <v>6.9999999999999994E-5</v>
      </c>
      <c r="R177" s="100">
        <f>Q177*H177</f>
        <v>3.4999999999999996E-2</v>
      </c>
      <c r="S177" s="100">
        <v>0</v>
      </c>
      <c r="T177" s="101">
        <f>S177*H177</f>
        <v>0</v>
      </c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R177" s="102" t="s">
        <v>137</v>
      </c>
      <c r="AT177" s="102" t="s">
        <v>84</v>
      </c>
      <c r="AU177" s="102" t="s">
        <v>43</v>
      </c>
      <c r="AY177" s="8" t="s">
        <v>81</v>
      </c>
      <c r="BE177" s="103">
        <f>IF(N177="základná",J177,0)</f>
        <v>0</v>
      </c>
      <c r="BF177" s="103">
        <f>IF(N177="znížená",J177,0)</f>
        <v>0</v>
      </c>
      <c r="BG177" s="103">
        <f>IF(N177="zákl. prenesená",J177,0)</f>
        <v>0</v>
      </c>
      <c r="BH177" s="103">
        <f>IF(N177="zníž. prenesená",J177,0)</f>
        <v>0</v>
      </c>
      <c r="BI177" s="103">
        <f>IF(N177="nulová",J177,0)</f>
        <v>0</v>
      </c>
      <c r="BJ177" s="8" t="s">
        <v>43</v>
      </c>
      <c r="BK177" s="103">
        <f>ROUND(I177*H177,2)</f>
        <v>0</v>
      </c>
      <c r="BL177" s="8" t="s">
        <v>137</v>
      </c>
      <c r="BM177" s="102" t="s">
        <v>254</v>
      </c>
    </row>
    <row r="178" spans="1:65" s="7" customFormat="1" ht="25.95" customHeight="1" x14ac:dyDescent="0.25">
      <c r="B178" s="78"/>
      <c r="D178" s="79" t="s">
        <v>41</v>
      </c>
      <c r="E178" s="80" t="s">
        <v>148</v>
      </c>
      <c r="F178" s="80" t="s">
        <v>255</v>
      </c>
      <c r="J178" s="81"/>
      <c r="L178" s="78"/>
      <c r="M178" s="82"/>
      <c r="N178" s="83"/>
      <c r="O178" s="83"/>
      <c r="P178" s="84">
        <f>P179</f>
        <v>49.05</v>
      </c>
      <c r="Q178" s="83"/>
      <c r="R178" s="84">
        <f>R179</f>
        <v>0</v>
      </c>
      <c r="S178" s="83"/>
      <c r="T178" s="85">
        <f>T179</f>
        <v>0</v>
      </c>
      <c r="AR178" s="79" t="s">
        <v>93</v>
      </c>
      <c r="AT178" s="86" t="s">
        <v>41</v>
      </c>
      <c r="AU178" s="86" t="s">
        <v>42</v>
      </c>
      <c r="AY178" s="79" t="s">
        <v>81</v>
      </c>
      <c r="BK178" s="87">
        <f>BK179</f>
        <v>0</v>
      </c>
    </row>
    <row r="179" spans="1:65" s="7" customFormat="1" ht="22.95" customHeight="1" x14ac:dyDescent="0.25">
      <c r="B179" s="78"/>
      <c r="D179" s="79" t="s">
        <v>41</v>
      </c>
      <c r="E179" s="88" t="s">
        <v>256</v>
      </c>
      <c r="F179" s="88" t="s">
        <v>257</v>
      </c>
      <c r="J179" s="89"/>
      <c r="L179" s="78"/>
      <c r="M179" s="82"/>
      <c r="N179" s="83"/>
      <c r="O179" s="83"/>
      <c r="P179" s="84">
        <f>SUM(P180:P182)</f>
        <v>49.05</v>
      </c>
      <c r="Q179" s="83"/>
      <c r="R179" s="84">
        <f>SUM(R180:R182)</f>
        <v>0</v>
      </c>
      <c r="S179" s="83"/>
      <c r="T179" s="85">
        <f>SUM(T180:T182)</f>
        <v>0</v>
      </c>
      <c r="AR179" s="79" t="s">
        <v>93</v>
      </c>
      <c r="AT179" s="86" t="s">
        <v>41</v>
      </c>
      <c r="AU179" s="86" t="s">
        <v>44</v>
      </c>
      <c r="AY179" s="79" t="s">
        <v>81</v>
      </c>
      <c r="BK179" s="87">
        <f>SUM(BK180:BK182)</f>
        <v>0</v>
      </c>
    </row>
    <row r="180" spans="1:65" s="2" customFormat="1" ht="14.4" customHeight="1" x14ac:dyDescent="0.2">
      <c r="A180" s="16"/>
      <c r="B180" s="90"/>
      <c r="C180" s="91" t="s">
        <v>258</v>
      </c>
      <c r="D180" s="91" t="s">
        <v>84</v>
      </c>
      <c r="E180" s="92" t="s">
        <v>259</v>
      </c>
      <c r="F180" s="93" t="s">
        <v>260</v>
      </c>
      <c r="G180" s="94" t="s">
        <v>164</v>
      </c>
      <c r="H180" s="95">
        <v>20</v>
      </c>
      <c r="I180" s="96"/>
      <c r="J180" s="96"/>
      <c r="K180" s="97"/>
      <c r="L180" s="17"/>
      <c r="M180" s="98" t="s">
        <v>0</v>
      </c>
      <c r="N180" s="99" t="s">
        <v>25</v>
      </c>
      <c r="O180" s="100">
        <v>0.39</v>
      </c>
      <c r="P180" s="100">
        <f>O180*H180</f>
        <v>7.8000000000000007</v>
      </c>
      <c r="Q180" s="100">
        <v>0</v>
      </c>
      <c r="R180" s="100">
        <f>Q180*H180</f>
        <v>0</v>
      </c>
      <c r="S180" s="100">
        <v>0</v>
      </c>
      <c r="T180" s="101">
        <f>S180*H180</f>
        <v>0</v>
      </c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R180" s="102" t="s">
        <v>220</v>
      </c>
      <c r="AT180" s="102" t="s">
        <v>84</v>
      </c>
      <c r="AU180" s="102" t="s">
        <v>43</v>
      </c>
      <c r="AY180" s="8" t="s">
        <v>81</v>
      </c>
      <c r="BE180" s="103">
        <f>IF(N180="základná",J180,0)</f>
        <v>0</v>
      </c>
      <c r="BF180" s="103">
        <f>IF(N180="znížená",J180,0)</f>
        <v>0</v>
      </c>
      <c r="BG180" s="103">
        <f>IF(N180="zákl. prenesená",J180,0)</f>
        <v>0</v>
      </c>
      <c r="BH180" s="103">
        <f>IF(N180="zníž. prenesená",J180,0)</f>
        <v>0</v>
      </c>
      <c r="BI180" s="103">
        <f>IF(N180="nulová",J180,0)</f>
        <v>0</v>
      </c>
      <c r="BJ180" s="8" t="s">
        <v>43</v>
      </c>
      <c r="BK180" s="103">
        <f>ROUND(I180*H180,2)</f>
        <v>0</v>
      </c>
      <c r="BL180" s="8" t="s">
        <v>220</v>
      </c>
      <c r="BM180" s="102" t="s">
        <v>261</v>
      </c>
    </row>
    <row r="181" spans="1:65" s="2" customFormat="1" ht="14.4" customHeight="1" x14ac:dyDescent="0.2">
      <c r="A181" s="16"/>
      <c r="B181" s="90"/>
      <c r="C181" s="91" t="s">
        <v>262</v>
      </c>
      <c r="D181" s="91" t="s">
        <v>84</v>
      </c>
      <c r="E181" s="92" t="s">
        <v>263</v>
      </c>
      <c r="F181" s="93" t="s">
        <v>264</v>
      </c>
      <c r="G181" s="94" t="s">
        <v>164</v>
      </c>
      <c r="H181" s="95">
        <v>20</v>
      </c>
      <c r="I181" s="96"/>
      <c r="J181" s="96"/>
      <c r="K181" s="97"/>
      <c r="L181" s="17"/>
      <c r="M181" s="98" t="s">
        <v>0</v>
      </c>
      <c r="N181" s="99" t="s">
        <v>25</v>
      </c>
      <c r="O181" s="100">
        <v>1.25</v>
      </c>
      <c r="P181" s="100">
        <f>O181*H181</f>
        <v>25</v>
      </c>
      <c r="Q181" s="100">
        <v>0</v>
      </c>
      <c r="R181" s="100">
        <f>Q181*H181</f>
        <v>0</v>
      </c>
      <c r="S181" s="100">
        <v>0</v>
      </c>
      <c r="T181" s="101">
        <f>S181*H181</f>
        <v>0</v>
      </c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R181" s="102" t="s">
        <v>220</v>
      </c>
      <c r="AT181" s="102" t="s">
        <v>84</v>
      </c>
      <c r="AU181" s="102" t="s">
        <v>43</v>
      </c>
      <c r="AY181" s="8" t="s">
        <v>81</v>
      </c>
      <c r="BE181" s="103">
        <f>IF(N181="základná",J181,0)</f>
        <v>0</v>
      </c>
      <c r="BF181" s="103">
        <f>IF(N181="znížená",J181,0)</f>
        <v>0</v>
      </c>
      <c r="BG181" s="103">
        <f>IF(N181="zákl. prenesená",J181,0)</f>
        <v>0</v>
      </c>
      <c r="BH181" s="103">
        <f>IF(N181="zníž. prenesená",J181,0)</f>
        <v>0</v>
      </c>
      <c r="BI181" s="103">
        <f>IF(N181="nulová",J181,0)</f>
        <v>0</v>
      </c>
      <c r="BJ181" s="8" t="s">
        <v>43</v>
      </c>
      <c r="BK181" s="103">
        <f>ROUND(I181*H181,2)</f>
        <v>0</v>
      </c>
      <c r="BL181" s="8" t="s">
        <v>220</v>
      </c>
      <c r="BM181" s="102" t="s">
        <v>265</v>
      </c>
    </row>
    <row r="182" spans="1:65" s="2" customFormat="1" ht="24.15" customHeight="1" x14ac:dyDescent="0.2">
      <c r="A182" s="16"/>
      <c r="B182" s="90"/>
      <c r="C182" s="91" t="s">
        <v>266</v>
      </c>
      <c r="D182" s="91" t="s">
        <v>84</v>
      </c>
      <c r="E182" s="92" t="s">
        <v>267</v>
      </c>
      <c r="F182" s="93" t="s">
        <v>268</v>
      </c>
      <c r="G182" s="94" t="s">
        <v>164</v>
      </c>
      <c r="H182" s="95">
        <v>20</v>
      </c>
      <c r="I182" s="96"/>
      <c r="J182" s="96"/>
      <c r="K182" s="97"/>
      <c r="L182" s="17"/>
      <c r="M182" s="98" t="s">
        <v>0</v>
      </c>
      <c r="N182" s="99" t="s">
        <v>25</v>
      </c>
      <c r="O182" s="100">
        <v>0.8125</v>
      </c>
      <c r="P182" s="100">
        <f>O182*H182</f>
        <v>16.25</v>
      </c>
      <c r="Q182" s="100">
        <v>0</v>
      </c>
      <c r="R182" s="100">
        <f>Q182*H182</f>
        <v>0</v>
      </c>
      <c r="S182" s="100">
        <v>0</v>
      </c>
      <c r="T182" s="101">
        <f>S182*H182</f>
        <v>0</v>
      </c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R182" s="102" t="s">
        <v>220</v>
      </c>
      <c r="AT182" s="102" t="s">
        <v>84</v>
      </c>
      <c r="AU182" s="102" t="s">
        <v>43</v>
      </c>
      <c r="AY182" s="8" t="s">
        <v>81</v>
      </c>
      <c r="BE182" s="103">
        <f>IF(N182="základná",J182,0)</f>
        <v>0</v>
      </c>
      <c r="BF182" s="103">
        <f>IF(N182="znížená",J182,0)</f>
        <v>0</v>
      </c>
      <c r="BG182" s="103">
        <f>IF(N182="zákl. prenesená",J182,0)</f>
        <v>0</v>
      </c>
      <c r="BH182" s="103">
        <f>IF(N182="zníž. prenesená",J182,0)</f>
        <v>0</v>
      </c>
      <c r="BI182" s="103">
        <f>IF(N182="nulová",J182,0)</f>
        <v>0</v>
      </c>
      <c r="BJ182" s="8" t="s">
        <v>43</v>
      </c>
      <c r="BK182" s="103">
        <f>ROUND(I182*H182,2)</f>
        <v>0</v>
      </c>
      <c r="BL182" s="8" t="s">
        <v>220</v>
      </c>
      <c r="BM182" s="102" t="s">
        <v>269</v>
      </c>
    </row>
    <row r="183" spans="1:65" s="7" customFormat="1" ht="25.95" customHeight="1" x14ac:dyDescent="0.25">
      <c r="B183" s="78"/>
      <c r="D183" s="79" t="s">
        <v>41</v>
      </c>
      <c r="E183" s="80" t="s">
        <v>270</v>
      </c>
      <c r="F183" s="80" t="s">
        <v>271</v>
      </c>
      <c r="J183" s="81"/>
      <c r="L183" s="78"/>
      <c r="M183" s="82"/>
      <c r="N183" s="83"/>
      <c r="O183" s="83"/>
      <c r="P183" s="84">
        <f>P184</f>
        <v>0</v>
      </c>
      <c r="Q183" s="83"/>
      <c r="R183" s="84">
        <f>R184</f>
        <v>0</v>
      </c>
      <c r="S183" s="83"/>
      <c r="T183" s="85">
        <f>T184</f>
        <v>0</v>
      </c>
      <c r="AR183" s="79" t="s">
        <v>46</v>
      </c>
      <c r="AT183" s="86" t="s">
        <v>41</v>
      </c>
      <c r="AU183" s="86" t="s">
        <v>42</v>
      </c>
      <c r="AY183" s="79" t="s">
        <v>81</v>
      </c>
      <c r="BK183" s="87">
        <f>BK184</f>
        <v>0</v>
      </c>
    </row>
    <row r="184" spans="1:65" s="2" customFormat="1" ht="34.200000000000003" x14ac:dyDescent="0.2">
      <c r="A184" s="16"/>
      <c r="B184" s="90"/>
      <c r="C184" s="91" t="s">
        <v>272</v>
      </c>
      <c r="D184" s="91" t="s">
        <v>84</v>
      </c>
      <c r="E184" s="92" t="s">
        <v>273</v>
      </c>
      <c r="F184" s="93" t="s">
        <v>274</v>
      </c>
      <c r="G184" s="94" t="s">
        <v>275</v>
      </c>
      <c r="H184" s="95">
        <v>1</v>
      </c>
      <c r="I184" s="96"/>
      <c r="J184" s="96"/>
      <c r="K184" s="97"/>
      <c r="L184" s="17"/>
      <c r="M184" s="114" t="s">
        <v>0</v>
      </c>
      <c r="N184" s="115" t="s">
        <v>25</v>
      </c>
      <c r="O184" s="116">
        <v>0</v>
      </c>
      <c r="P184" s="116">
        <f>O184*H184</f>
        <v>0</v>
      </c>
      <c r="Q184" s="116">
        <v>0</v>
      </c>
      <c r="R184" s="116">
        <f>Q184*H184</f>
        <v>0</v>
      </c>
      <c r="S184" s="116">
        <v>0</v>
      </c>
      <c r="T184" s="117">
        <f>S184*H184</f>
        <v>0</v>
      </c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R184" s="102" t="s">
        <v>276</v>
      </c>
      <c r="AT184" s="102" t="s">
        <v>84</v>
      </c>
      <c r="AU184" s="102" t="s">
        <v>44</v>
      </c>
      <c r="AY184" s="8" t="s">
        <v>81</v>
      </c>
      <c r="BE184" s="103">
        <f>IF(N184="základná",J184,0)</f>
        <v>0</v>
      </c>
      <c r="BF184" s="103">
        <f>IF(N184="znížená",J184,0)</f>
        <v>0</v>
      </c>
      <c r="BG184" s="103">
        <f>IF(N184="zákl. prenesená",J184,0)</f>
        <v>0</v>
      </c>
      <c r="BH184" s="103">
        <f>IF(N184="zníž. prenesená",J184,0)</f>
        <v>0</v>
      </c>
      <c r="BI184" s="103">
        <f>IF(N184="nulová",J184,0)</f>
        <v>0</v>
      </c>
      <c r="BJ184" s="8" t="s">
        <v>43</v>
      </c>
      <c r="BK184" s="103">
        <f>ROUND(I184*H184,2)</f>
        <v>0</v>
      </c>
      <c r="BL184" s="8" t="s">
        <v>276</v>
      </c>
      <c r="BM184" s="102" t="s">
        <v>277</v>
      </c>
    </row>
    <row r="185" spans="1:65" s="2" customFormat="1" ht="6.9" customHeight="1" x14ac:dyDescent="0.2">
      <c r="A185" s="16"/>
      <c r="B185" s="25"/>
      <c r="C185" s="26"/>
      <c r="D185" s="26"/>
      <c r="E185" s="26"/>
      <c r="F185" s="26"/>
      <c r="G185" s="26"/>
      <c r="H185" s="26"/>
      <c r="I185" s="26"/>
      <c r="J185" s="26"/>
      <c r="K185" s="26"/>
      <c r="L185" s="17"/>
      <c r="M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</row>
  </sheetData>
  <autoFilter ref="C128:K184" xr:uid="{00000000-0009-0000-0000-000001000000}"/>
  <mergeCells count="9">
    <mergeCell ref="E119:H119"/>
    <mergeCell ref="E121:H121"/>
    <mergeCell ref="L2:V2"/>
    <mergeCell ref="E7:H7"/>
    <mergeCell ref="E9:H9"/>
    <mergeCell ref="E27:H27"/>
    <mergeCell ref="E85:H85"/>
    <mergeCell ref="E87:H87"/>
    <mergeCell ref="F2:H2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Výkaz výmer</vt:lpstr>
      <vt:lpstr>'Výkaz výmer'!Názvy_tlače</vt:lpstr>
      <vt:lpstr>'Výkaz výmer'!Oblasť_tlače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Moravec Viktor, Mgr.</cp:lastModifiedBy>
  <cp:lastPrinted>2021-08-05T21:44:32Z</cp:lastPrinted>
  <dcterms:created xsi:type="dcterms:W3CDTF">2021-08-05T12:45:08Z</dcterms:created>
  <dcterms:modified xsi:type="dcterms:W3CDTF">2022-01-28T11:38:55Z</dcterms:modified>
</cp:coreProperties>
</file>