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magistratba.sharepoint.com/sites/RVO2/Shared Documents/Klimatizácia administratívnych priestorov/"/>
    </mc:Choice>
  </mc:AlternateContent>
  <xr:revisionPtr revIDLastSave="25" documentId="13_ncr:1_{9E7592A6-D722-4B6F-8A49-DA078C75556C}" xr6:coauthVersionLast="47" xr6:coauthVersionMax="47" xr10:uidLastSave="{F87E53A6-C019-4159-83CC-688CC692DF29}"/>
  <bookViews>
    <workbookView xWindow="-120" yWindow="-120" windowWidth="29040" windowHeight="15840" xr2:uid="{00000000-000D-0000-FFFF-FFFF00000000}"/>
  </bookViews>
  <sheets>
    <sheet name="Časť 2 Kritériá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0" i="1" l="1"/>
  <c r="I67" i="1"/>
  <c r="I65" i="1" l="1"/>
  <c r="I66" i="1"/>
  <c r="I76" i="1"/>
  <c r="D60" i="1"/>
  <c r="I61" i="1" s="1"/>
  <c r="G55" i="1"/>
  <c r="I68" i="1" l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50" i="1" l="1"/>
  <c r="G50" i="1" l="1"/>
  <c r="I51" i="1" s="1"/>
  <c r="F88" i="1" l="1"/>
</calcChain>
</file>

<file path=xl/sharedStrings.xml><?xml version="1.0" encoding="utf-8"?>
<sst xmlns="http://schemas.openxmlformats.org/spreadsheetml/2006/main" count="146" uniqueCount="112">
  <si>
    <t>Príloha č. 2b - Návrh na plnenie kritérií (Časť 1 predmetu zákazky - klimatizácia budovy Laurinska 5 v Bratislave)</t>
  </si>
  <si>
    <t>Uchádzač vypĺňa iba modré bunky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</si>
  <si>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</si>
  <si>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</si>
  <si>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</si>
  <si>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</si>
  <si>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</si>
  <si>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</t>
  </si>
  <si>
    <t>email</t>
  </si>
  <si>
    <t>Kritérium č. 1: Cena za predmet zákazky s DPH (váha: 70 %)</t>
  </si>
  <si>
    <t>Kód</t>
  </si>
  <si>
    <t>merná jednotka (MJ)</t>
  </si>
  <si>
    <t>množstvo</t>
  </si>
  <si>
    <t>cena za 1 ks bez DPH</t>
  </si>
  <si>
    <t>cena za všetky ks bez DPH</t>
  </si>
  <si>
    <t>cena za všetky ks s DPH</t>
  </si>
  <si>
    <t>Jednozančné typové označenie ponúkanej položky</t>
  </si>
  <si>
    <t>1.02</t>
  </si>
  <si>
    <t>Vonkajšia kondenzačná jednotka  Qch=33,5kW
rozmery: 1650x1100x390mm
váha: 170kg                                                                                                           napájanie 380V/3ph/50Hz
max. príkon : 10,6 kW</t>
  </si>
  <si>
    <t>ks</t>
  </si>
  <si>
    <t>1.03</t>
  </si>
  <si>
    <t>Vnútorná klimatizačná jednotka - nástenná Qch=3,6kW</t>
  </si>
  <si>
    <t>1.04</t>
  </si>
  <si>
    <t>Vnútorná klimatizačná jednotka - nástenná Qch=2,8kW</t>
  </si>
  <si>
    <t>1.05</t>
  </si>
  <si>
    <t>Vonkajšia kondenzačná jednotka  Qch=2,6kW
rozmery: 730x536x260mm
váha: 31kg                                                                                                           napájanie 220V/1ph/50Hz
max. príkon : 1,14 kW</t>
  </si>
  <si>
    <t>Vnútorná klimatizačná jednotka - parapetná Qch=2,6kW</t>
  </si>
  <si>
    <t>Rozdeľovacie tvarovky - refnety</t>
  </si>
  <si>
    <t>Kondenzné čerpadlo</t>
  </si>
  <si>
    <t>Cu potrubie izolované 6/10 + komunikačný kábel</t>
  </si>
  <si>
    <t>bm</t>
  </si>
  <si>
    <t>Cu potrubie izolované 10/16 + komunikačný kábel</t>
  </si>
  <si>
    <t>Cu potrubie izolované 10/19 + komunikačný kábel</t>
  </si>
  <si>
    <t>Cu potrubie izolované 12/25 + komunikačný kábel</t>
  </si>
  <si>
    <t>Chladivo R410A</t>
  </si>
  <si>
    <t>kg</t>
  </si>
  <si>
    <t xml:space="preserve">PVC žľab </t>
  </si>
  <si>
    <t>Kondenzné potrubie- plastová hadička 6mm</t>
  </si>
  <si>
    <t>Kondenzné potrubie PVC-C DN25 vrátane tvaroviek 20%</t>
  </si>
  <si>
    <t>Kondenzné potrubie PVC-C DN32 vrátane tvaroviek 20%</t>
  </si>
  <si>
    <t>Kondenzné potrubie PVC-C DN40 vrátane tvaroviek 20%</t>
  </si>
  <si>
    <t>Montáž vonkajších klimatizačných jednotiek</t>
  </si>
  <si>
    <t>kpl</t>
  </si>
  <si>
    <t>Montáž vnútorných klimatizačných jednotiek</t>
  </si>
  <si>
    <t xml:space="preserve">Montáž Cu potrubí </t>
  </si>
  <si>
    <t xml:space="preserve">Montáž kondenzné potrubia </t>
  </si>
  <si>
    <t xml:space="preserve">Montážny, spojovací a kotviaci materiál </t>
  </si>
  <si>
    <t xml:space="preserve">Betónové kocky pod vonkajšiu jednotku </t>
  </si>
  <si>
    <t>Statický posudok</t>
  </si>
  <si>
    <t>Ukončovacie práce (maľovanie, vysprávka - uvedenie do pôvodného stavu)</t>
  </si>
  <si>
    <t>Konzola pod vonkajšiu jednotku</t>
  </si>
  <si>
    <t>Konzola pod vnútorné jednotky</t>
  </si>
  <si>
    <t>Spúšťanie zariadení</t>
  </si>
  <si>
    <t>Tlakové skúšky</t>
  </si>
  <si>
    <t>Funkčné skúšky</t>
  </si>
  <si>
    <t xml:space="preserve">Stavebné prestupy </t>
  </si>
  <si>
    <t>Zaškolenie personálu</t>
  </si>
  <si>
    <t>Elektroinštalácia (materiál, revízna správa, montážne práce)</t>
  </si>
  <si>
    <t>Projekt skutočného vyhotovenia (Vypracovanie výkresovej (pôdorysy) a textovej časti (technická správa, výkaz, rozpočet) a expedícia projektu skutočného vyhotovenia</t>
  </si>
  <si>
    <t>Jarná profylaktická prehliadka</t>
  </si>
  <si>
    <t>Jesenná profylaktická prehliadka</t>
  </si>
  <si>
    <t xml:space="preserve">Doprava </t>
  </si>
  <si>
    <t>cena spolu za časť 1</t>
  </si>
  <si>
    <t>cena max</t>
  </si>
  <si>
    <t>výsledný počet bodov (K1)</t>
  </si>
  <si>
    <t>Kritérium č. 2: Lehota dodania (váha: 15 %)</t>
  </si>
  <si>
    <t>navrhovaná lehota dodania</t>
  </si>
  <si>
    <t>min lehota (dni)</t>
  </si>
  <si>
    <t>max lehota (dni)</t>
  </si>
  <si>
    <t>max. počet bodov</t>
  </si>
  <si>
    <t>výsledný počet bodov (K2)</t>
  </si>
  <si>
    <t>Výška zmluvnej pokuty za jeden deň omeškania</t>
  </si>
  <si>
    <t>lehota dodoania v dňoch</t>
  </si>
  <si>
    <t xml:space="preserve">Kritérium č. 3: predĺženie záruky a servisu klimatizácií nad požadovaný rozsah  (váha: 7%) </t>
  </si>
  <si>
    <t xml:space="preserve">ponúkané predĺženie </t>
  </si>
  <si>
    <t>predĺženie min.</t>
  </si>
  <si>
    <t>predĺženie max.</t>
  </si>
  <si>
    <t xml:space="preserve">Záruka           (v rokoch) </t>
  </si>
  <si>
    <t>Servis - profilaktické sezónne prehliady (počet)</t>
  </si>
  <si>
    <t>žiadne</t>
  </si>
  <si>
    <t>3,5 roka predĺženie záruky + 7x profylaktická prehliadka</t>
  </si>
  <si>
    <t xml:space="preserve">Predĺženie záruky a servisu klimatizácií nad požadovaný rozsah  </t>
  </si>
  <si>
    <t>výsledný počet bodov (K3)</t>
  </si>
  <si>
    <t>Kritérium č. 4: Technické parametre (váha: 5 %)</t>
  </si>
  <si>
    <t xml:space="preserve">technické parametre </t>
  </si>
  <si>
    <t>navrhovaná hodnota</t>
  </si>
  <si>
    <t>min. hodnota</t>
  </si>
  <si>
    <t>max. hodnota</t>
  </si>
  <si>
    <t>počet bodov uchádzač</t>
  </si>
  <si>
    <t>maximálna hodnota akustického tlaku (hlučnosť) vnútornej jednotky (v dB(A))</t>
  </si>
  <si>
    <t>maximálna hodnota akustického tlaku (hlučnosť) vonkajšej jednotky (v dB(A))</t>
  </si>
  <si>
    <t xml:space="preserve">energetická účinnosť celého klimatizačného systému (EER) </t>
  </si>
  <si>
    <t>neobmedzené</t>
  </si>
  <si>
    <t>výsledný počet bodov (K4)</t>
  </si>
  <si>
    <t>Kritérium č. 5: Počet osôb znevýhodnených na trhu práce, prostredníctvom ktorých bude uchádzač plniť zákazku (váha 3 %)</t>
  </si>
  <si>
    <t>Počet osôb</t>
  </si>
  <si>
    <t>Meno a priezvisko</t>
  </si>
  <si>
    <t>Status znevýhodnenej osoby na trhu práce/osoba so statusom dočasného útočiska</t>
  </si>
  <si>
    <t>vykonávaná činnosť</t>
  </si>
  <si>
    <t>výsledný počet bodov (K5)</t>
  </si>
  <si>
    <t>Vysvetlivky k statusu znevýhodnenej osoby</t>
  </si>
  <si>
    <t>je staršia ako 50 rokov veku</t>
  </si>
  <si>
    <t>je vedená v evidencii uchádzačov o zamestnanie najmenej 12 po sebe nasledujúcich mesiacov</t>
  </si>
  <si>
    <t>dosiahla vzdelanie nižšie ako stredné odborné vzdelanie podľa osobitného predpisu</t>
  </si>
  <si>
    <t>žije ako osamelá plnoletá osoba s jednou alebo viacerými osobami odkázanými na jej starostlivosť alebo sa stará aspoň o jedno dieťa pred skončením povinnej školskej dochádzky</t>
  </si>
  <si>
    <t>je osobou so zdravotným postihnutím</t>
  </si>
  <si>
    <t>osoba so statusom dočasného útočiska</t>
  </si>
  <si>
    <t>celkový počet bodov (K1 až K5)</t>
  </si>
  <si>
    <r>
      <t xml:space="preserve">Čestné vyhlásenie: Uvedené osoby </t>
    </r>
    <r>
      <rPr>
        <b/>
        <sz val="12"/>
        <color theme="1"/>
        <rFont val="Calibri"/>
        <family val="2"/>
        <charset val="238"/>
        <scheme val="minor"/>
      </rPr>
      <t>sa budú podieľať</t>
    </r>
    <r>
      <rPr>
        <sz val="12"/>
        <color theme="1"/>
        <rFont val="Calibri"/>
        <family val="2"/>
        <charset val="238"/>
        <scheme val="minor"/>
      </rPr>
      <t xml:space="preserve"> na plnení predmetnej zákazky, resp. na účely plnenia zákazky budú nahradené inými osobami znevýhodnenými na trhu práce. Verejný obstarávateľ si vyhradzuje právo </t>
    </r>
    <r>
      <rPr>
        <b/>
        <sz val="12"/>
        <color theme="1"/>
        <rFont val="Calibri"/>
        <family val="2"/>
        <charset val="238"/>
        <scheme val="minor"/>
      </rPr>
      <t>overiť si a kontrolovať</t>
    </r>
    <r>
      <rPr>
        <sz val="12"/>
        <color theme="1"/>
        <rFont val="Calibri"/>
        <family val="2"/>
        <charset val="238"/>
        <scheme val="minor"/>
      </rPr>
      <t>, či sa na plnení predmetu zákazky tieto osoby skutočne podieľajú, a to prostredníctvom supervízora, prípadne iným vhodným spôsobom.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V prípade, že obstarávateľ nedokáže zabezpečiť účasť týchto osôb na plnení,</t>
    </r>
    <r>
      <rPr>
        <b/>
        <sz val="12"/>
        <color theme="1"/>
        <rFont val="Calibri"/>
        <family val="2"/>
        <charset val="238"/>
        <scheme val="minor"/>
      </rPr>
      <t xml:space="preserve"> dôrazne odporúčame </t>
    </r>
    <r>
      <rPr>
        <sz val="12"/>
        <color theme="1"/>
        <rFont val="Calibri"/>
        <family val="2"/>
        <charset val="238"/>
        <scheme val="minor"/>
      </rPr>
      <t>v tabuľke ich nevypĺňať.</t>
    </r>
  </si>
  <si>
    <t>V ...............</t>
  </si>
  <si>
    <t>Dňa ..........</t>
  </si>
  <si>
    <t>podpis štatúraneho zástupcu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</si>
</sst>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.00\ _S_k_-;\-* #,##0.00\ _S_k_-;_-* &quot;-&quot;??\ _S_k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4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5"/>
      <color theme="4" tint="-0.499984740745262"/>
      <name val="Calibri Light"/>
      <family val="2"/>
      <charset val="238"/>
      <scheme val="major"/>
    </font>
    <font>
      <sz val="18"/>
      <color theme="4" tint="-0.499984740745262"/>
      <name val="Calibri Light"/>
      <family val="2"/>
      <charset val="238"/>
      <scheme val="major"/>
    </font>
    <font>
      <b/>
      <sz val="16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5"/>
      <color rgb="FFFF0000"/>
      <name val="Calibri Light"/>
      <family val="2"/>
      <charset val="238"/>
      <scheme val="major"/>
    </font>
    <font>
      <sz val="9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5050"/>
        <bgColor indexed="64"/>
      </patternFill>
    </fill>
  </fills>
  <borders count="9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05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0" fillId="3" borderId="26" xfId="0" applyFont="1" applyFill="1" applyBorder="1" applyAlignment="1" applyProtection="1">
      <alignment horizontal="center" wrapText="1"/>
      <protection locked="0"/>
    </xf>
    <xf numFmtId="0" fontId="10" fillId="3" borderId="41" xfId="0" applyFont="1" applyFill="1" applyBorder="1" applyAlignment="1" applyProtection="1">
      <alignment horizontal="center" wrapText="1"/>
      <protection locked="0"/>
    </xf>
    <xf numFmtId="0" fontId="10" fillId="7" borderId="44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wrapText="1"/>
    </xf>
    <xf numFmtId="0" fontId="10" fillId="4" borderId="44" xfId="0" applyFont="1" applyFill="1" applyBorder="1" applyAlignment="1">
      <alignment wrapText="1"/>
    </xf>
    <xf numFmtId="164" fontId="10" fillId="2" borderId="27" xfId="1" applyNumberFormat="1" applyFont="1" applyFill="1" applyBorder="1" applyAlignment="1" applyProtection="1">
      <alignment wrapText="1"/>
    </xf>
    <xf numFmtId="2" fontId="8" fillId="6" borderId="66" xfId="0" applyNumberFormat="1" applyFont="1" applyFill="1" applyBorder="1" applyAlignment="1">
      <alignment wrapText="1"/>
    </xf>
    <xf numFmtId="164" fontId="10" fillId="2" borderId="28" xfId="1" applyNumberFormat="1" applyFont="1" applyFill="1" applyBorder="1" applyAlignment="1" applyProtection="1">
      <alignment wrapText="1"/>
    </xf>
    <xf numFmtId="0" fontId="12" fillId="0" borderId="0" xfId="0" applyFont="1" applyAlignment="1">
      <alignment vertical="center" wrapText="1"/>
    </xf>
    <xf numFmtId="0" fontId="10" fillId="4" borderId="39" xfId="0" applyFont="1" applyFill="1" applyBorder="1" applyAlignment="1">
      <alignment wrapText="1"/>
    </xf>
    <xf numFmtId="2" fontId="8" fillId="5" borderId="66" xfId="0" applyNumberFormat="1" applyFont="1" applyFill="1" applyBorder="1" applyAlignment="1">
      <alignment wrapText="1"/>
    </xf>
    <xf numFmtId="0" fontId="10" fillId="3" borderId="71" xfId="0" applyFont="1" applyFill="1" applyBorder="1" applyAlignment="1" applyProtection="1">
      <alignment horizontal="center" wrapText="1"/>
      <protection locked="0"/>
    </xf>
    <xf numFmtId="0" fontId="10" fillId="3" borderId="40" xfId="0" applyFont="1" applyFill="1" applyBorder="1" applyAlignment="1" applyProtection="1">
      <alignment horizontal="center" wrapText="1"/>
      <protection locked="0"/>
    </xf>
    <xf numFmtId="0" fontId="10" fillId="3" borderId="28" xfId="0" applyFont="1" applyFill="1" applyBorder="1" applyAlignment="1" applyProtection="1">
      <alignment horizontal="center" vertical="center" wrapText="1"/>
      <protection locked="0"/>
    </xf>
    <xf numFmtId="0" fontId="10" fillId="4" borderId="35" xfId="0" applyFont="1" applyFill="1" applyBorder="1" applyAlignment="1">
      <alignment horizontal="center" vertical="center" wrapText="1"/>
    </xf>
    <xf numFmtId="0" fontId="10" fillId="4" borderId="78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83" xfId="0" applyFont="1" applyFill="1" applyBorder="1" applyAlignment="1" applyProtection="1">
      <alignment horizontal="center" wrapText="1"/>
      <protection locked="0"/>
    </xf>
    <xf numFmtId="0" fontId="10" fillId="3" borderId="43" xfId="0" applyFont="1" applyFill="1" applyBorder="1" applyAlignment="1" applyProtection="1">
      <alignment horizontal="center" wrapText="1"/>
      <protection locked="0"/>
    </xf>
    <xf numFmtId="0" fontId="10" fillId="7" borderId="12" xfId="0" applyFont="1" applyFill="1" applyBorder="1" applyAlignment="1">
      <alignment horizontal="center" vertical="center" wrapText="1"/>
    </xf>
    <xf numFmtId="2" fontId="8" fillId="12" borderId="66" xfId="0" applyNumberFormat="1" applyFont="1" applyFill="1" applyBorder="1" applyAlignment="1">
      <alignment wrapText="1"/>
    </xf>
    <xf numFmtId="0" fontId="5" fillId="14" borderId="70" xfId="0" applyFont="1" applyFill="1" applyBorder="1" applyAlignment="1">
      <alignment wrapText="1"/>
    </xf>
    <xf numFmtId="0" fontId="5" fillId="14" borderId="61" xfId="0" applyFont="1" applyFill="1" applyBorder="1" applyAlignment="1">
      <alignment horizontal="center" vertical="center" wrapText="1"/>
    </xf>
    <xf numFmtId="2" fontId="8" fillId="15" borderId="10" xfId="0" applyNumberFormat="1" applyFont="1" applyFill="1" applyBorder="1" applyAlignment="1">
      <alignment horizontal="center"/>
    </xf>
    <xf numFmtId="2" fontId="8" fillId="8" borderId="66" xfId="0" applyNumberFormat="1" applyFont="1" applyFill="1" applyBorder="1" applyAlignment="1">
      <alignment wrapText="1"/>
    </xf>
    <xf numFmtId="0" fontId="10" fillId="3" borderId="82" xfId="0" applyFont="1" applyFill="1" applyBorder="1" applyAlignment="1" applyProtection="1">
      <alignment horizontal="center" vertical="center" wrapText="1"/>
      <protection locked="0"/>
    </xf>
    <xf numFmtId="0" fontId="10" fillId="7" borderId="86" xfId="0" applyFont="1" applyFill="1" applyBorder="1" applyAlignment="1">
      <alignment horizontal="center" vertical="center" wrapText="1"/>
    </xf>
    <xf numFmtId="164" fontId="10" fillId="3" borderId="36" xfId="1" applyNumberFormat="1" applyFont="1" applyFill="1" applyBorder="1" applyProtection="1">
      <protection locked="0"/>
    </xf>
    <xf numFmtId="49" fontId="0" fillId="0" borderId="5" xfId="0" applyNumberFormat="1" applyBorder="1" applyAlignment="1">
      <alignment horizontal="center" vertical="center"/>
    </xf>
    <xf numFmtId="0" fontId="10" fillId="2" borderId="26" xfId="0" applyFont="1" applyFill="1" applyBorder="1" applyAlignment="1">
      <alignment wrapText="1" shrinkToFit="1"/>
    </xf>
    <xf numFmtId="164" fontId="10" fillId="3" borderId="74" xfId="1" applyNumberFormat="1" applyFont="1" applyFill="1" applyBorder="1" applyProtection="1">
      <protection locked="0"/>
    </xf>
    <xf numFmtId="0" fontId="2" fillId="3" borderId="27" xfId="1" applyNumberFormat="1" applyFont="1" applyFill="1" applyBorder="1" applyAlignment="1" applyProtection="1">
      <alignment horizontal="center" vertical="center"/>
      <protection locked="0"/>
    </xf>
    <xf numFmtId="0" fontId="10" fillId="2" borderId="71" xfId="0" applyFont="1" applyFill="1" applyBorder="1" applyAlignment="1">
      <alignment wrapText="1" shrinkToFit="1"/>
    </xf>
    <xf numFmtId="164" fontId="10" fillId="3" borderId="38" xfId="1" applyNumberFormat="1" applyFont="1" applyFill="1" applyBorder="1" applyProtection="1">
      <protection locked="0"/>
    </xf>
    <xf numFmtId="164" fontId="10" fillId="2" borderId="33" xfId="1" applyNumberFormat="1" applyFont="1" applyFill="1" applyBorder="1" applyAlignment="1" applyProtection="1">
      <alignment wrapText="1"/>
    </xf>
    <xf numFmtId="0" fontId="9" fillId="2" borderId="84" xfId="0" applyFont="1" applyFill="1" applyBorder="1" applyAlignment="1">
      <alignment wrapText="1"/>
    </xf>
    <xf numFmtId="0" fontId="9" fillId="2" borderId="16" xfId="0" applyFont="1" applyFill="1" applyBorder="1" applyAlignment="1">
      <alignment wrapText="1"/>
    </xf>
    <xf numFmtId="2" fontId="9" fillId="2" borderId="85" xfId="0" applyNumberFormat="1" applyFont="1" applyFill="1" applyBorder="1" applyAlignment="1">
      <alignment wrapText="1"/>
    </xf>
    <xf numFmtId="2" fontId="9" fillId="2" borderId="85" xfId="1" applyNumberFormat="1" applyFont="1" applyFill="1" applyBorder="1" applyAlignment="1" applyProtection="1">
      <alignment wrapText="1"/>
    </xf>
    <xf numFmtId="2" fontId="10" fillId="2" borderId="85" xfId="1" applyNumberFormat="1" applyFont="1" applyFill="1" applyBorder="1" applyProtection="1"/>
    <xf numFmtId="43" fontId="10" fillId="2" borderId="66" xfId="0" applyNumberFormat="1" applyFont="1" applyFill="1" applyBorder="1"/>
    <xf numFmtId="0" fontId="10" fillId="2" borderId="83" xfId="0" applyFont="1" applyFill="1" applyBorder="1" applyAlignment="1">
      <alignment wrapText="1" shrinkToFi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2" borderId="1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43" fontId="2" fillId="0" borderId="0" xfId="1" applyFont="1" applyBorder="1" applyProtection="1"/>
    <xf numFmtId="0" fontId="2" fillId="2" borderId="33" xfId="0" applyFont="1" applyFill="1" applyBorder="1" applyAlignment="1">
      <alignment horizontal="center" vertical="center" wrapText="1"/>
    </xf>
    <xf numFmtId="0" fontId="2" fillId="14" borderId="59" xfId="0" applyFont="1" applyFill="1" applyBorder="1" applyAlignment="1">
      <alignment horizontal="center" vertical="center" wrapText="1"/>
    </xf>
    <xf numFmtId="0" fontId="2" fillId="14" borderId="60" xfId="0" applyFont="1" applyFill="1" applyBorder="1" applyAlignment="1">
      <alignment horizontal="center" vertical="center" wrapText="1"/>
    </xf>
    <xf numFmtId="0" fontId="2" fillId="14" borderId="32" xfId="0" applyFont="1" applyFill="1" applyBorder="1" applyAlignment="1">
      <alignment wrapText="1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14" borderId="6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wrapText="1"/>
    </xf>
    <xf numFmtId="0" fontId="2" fillId="7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wrapText="1"/>
    </xf>
    <xf numFmtId="0" fontId="2" fillId="4" borderId="18" xfId="0" applyFont="1" applyFill="1" applyBorder="1" applyAlignment="1">
      <alignment horizontal="center" wrapText="1"/>
    </xf>
    <xf numFmtId="0" fontId="2" fillId="4" borderId="79" xfId="0" applyFont="1" applyFill="1" applyBorder="1" applyAlignment="1">
      <alignment horizontal="center" wrapText="1"/>
    </xf>
    <xf numFmtId="0" fontId="2" fillId="4" borderId="72" xfId="0" applyFont="1" applyFill="1" applyBorder="1" applyAlignment="1">
      <alignment horizontal="center" vertical="center" wrapText="1"/>
    </xf>
    <xf numFmtId="1" fontId="2" fillId="5" borderId="41" xfId="0" applyNumberFormat="1" applyFont="1" applyFill="1" applyBorder="1" applyAlignment="1">
      <alignment horizontal="center" vertical="center" wrapText="1"/>
    </xf>
    <xf numFmtId="1" fontId="2" fillId="5" borderId="4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10" fillId="7" borderId="3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2" fontId="10" fillId="3" borderId="33" xfId="1" applyNumberFormat="1" applyFont="1" applyFill="1" applyBorder="1" applyAlignment="1" applyProtection="1">
      <alignment horizontal="center"/>
      <protection locked="0"/>
    </xf>
    <xf numFmtId="2" fontId="10" fillId="3" borderId="40" xfId="1" applyNumberFormat="1" applyFont="1" applyFill="1" applyBorder="1" applyAlignment="1" applyProtection="1">
      <alignment horizontal="center"/>
      <protection locked="0"/>
    </xf>
    <xf numFmtId="2" fontId="10" fillId="3" borderId="27" xfId="1" applyNumberFormat="1" applyFont="1" applyFill="1" applyBorder="1" applyAlignment="1" applyProtection="1">
      <alignment horizontal="center"/>
      <protection locked="0"/>
    </xf>
    <xf numFmtId="2" fontId="10" fillId="3" borderId="41" xfId="1" applyNumberFormat="1" applyFont="1" applyFill="1" applyBorder="1" applyAlignment="1" applyProtection="1">
      <alignment horizontal="center"/>
      <protection locked="0"/>
    </xf>
    <xf numFmtId="0" fontId="1" fillId="3" borderId="53" xfId="0" applyFont="1" applyFill="1" applyBorder="1" applyAlignment="1" applyProtection="1">
      <alignment horizontal="left" wrapText="1"/>
      <protection locked="0"/>
    </xf>
    <xf numFmtId="0" fontId="2" fillId="3" borderId="55" xfId="0" applyFont="1" applyFill="1" applyBorder="1" applyAlignment="1" applyProtection="1">
      <alignment horizontal="left" wrapText="1"/>
      <protection locked="0"/>
    </xf>
    <xf numFmtId="0" fontId="2" fillId="3" borderId="57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16" fillId="0" borderId="4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11" fillId="0" borderId="50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11" fillId="0" borderId="5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14" fillId="0" borderId="64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65" xfId="0" applyFont="1" applyBorder="1" applyAlignment="1">
      <alignment horizontal="center" wrapText="1"/>
    </xf>
    <xf numFmtId="0" fontId="14" fillId="0" borderId="58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50" xfId="0" applyFont="1" applyBorder="1" applyAlignment="1">
      <alignment horizontal="center" wrapText="1"/>
    </xf>
    <xf numFmtId="0" fontId="5" fillId="8" borderId="84" xfId="0" applyFont="1" applyFill="1" applyBorder="1" applyAlignment="1">
      <alignment horizontal="center" wrapText="1"/>
    </xf>
    <xf numFmtId="0" fontId="5" fillId="8" borderId="16" xfId="0" applyFont="1" applyFill="1" applyBorder="1" applyAlignment="1">
      <alignment horizontal="center" wrapText="1"/>
    </xf>
    <xf numFmtId="0" fontId="5" fillId="8" borderId="85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 wrapText="1"/>
    </xf>
    <xf numFmtId="0" fontId="10" fillId="7" borderId="41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0" fillId="7" borderId="40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 applyProtection="1">
      <alignment horizontal="center" wrapText="1"/>
      <protection locked="0"/>
    </xf>
    <xf numFmtId="0" fontId="10" fillId="3" borderId="34" xfId="0" applyFont="1" applyFill="1" applyBorder="1" applyAlignment="1" applyProtection="1">
      <alignment horizontal="center" wrapText="1"/>
      <protection locked="0"/>
    </xf>
    <xf numFmtId="0" fontId="10" fillId="3" borderId="38" xfId="0" applyFont="1" applyFill="1" applyBorder="1" applyAlignment="1" applyProtection="1">
      <alignment horizontal="center" wrapText="1"/>
      <protection locked="0"/>
    </xf>
    <xf numFmtId="0" fontId="9" fillId="7" borderId="22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10" fillId="7" borderId="46" xfId="0" applyFont="1" applyFill="1" applyBorder="1" applyAlignment="1">
      <alignment horizontal="center" vertical="center" wrapText="1"/>
    </xf>
    <xf numFmtId="0" fontId="10" fillId="7" borderId="47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2" fillId="7" borderId="81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5" fillId="11" borderId="80" xfId="0" applyFont="1" applyFill="1" applyBorder="1" applyAlignment="1">
      <alignment horizontal="center" vertical="center" wrapText="1"/>
    </xf>
    <xf numFmtId="0" fontId="18" fillId="10" borderId="58" xfId="0" applyFont="1" applyFill="1" applyBorder="1" applyAlignment="1">
      <alignment horizontal="center" wrapText="1"/>
    </xf>
    <xf numFmtId="0" fontId="18" fillId="10" borderId="21" xfId="0" applyFont="1" applyFill="1" applyBorder="1" applyAlignment="1">
      <alignment horizontal="center" wrapText="1"/>
    </xf>
    <xf numFmtId="0" fontId="18" fillId="10" borderId="5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2" fontId="10" fillId="3" borderId="28" xfId="1" applyNumberFormat="1" applyFont="1" applyFill="1" applyBorder="1" applyAlignment="1" applyProtection="1">
      <alignment horizontal="center"/>
      <protection locked="0"/>
    </xf>
    <xf numFmtId="2" fontId="10" fillId="3" borderId="43" xfId="1" applyNumberFormat="1" applyFont="1" applyFill="1" applyBorder="1" applyAlignment="1" applyProtection="1">
      <alignment horizontal="center"/>
      <protection locked="0"/>
    </xf>
    <xf numFmtId="0" fontId="2" fillId="9" borderId="17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3" borderId="87" xfId="0" applyFont="1" applyFill="1" applyBorder="1" applyAlignment="1" applyProtection="1">
      <alignment horizontal="center" wrapText="1"/>
      <protection locked="0"/>
    </xf>
    <xf numFmtId="0" fontId="2" fillId="3" borderId="88" xfId="0" applyFont="1" applyFill="1" applyBorder="1" applyAlignment="1" applyProtection="1">
      <alignment horizontal="center" wrapText="1"/>
      <protection locked="0"/>
    </xf>
    <xf numFmtId="0" fontId="2" fillId="3" borderId="30" xfId="0" applyFont="1" applyFill="1" applyBorder="1" applyAlignment="1" applyProtection="1">
      <alignment horizontal="center" wrapText="1"/>
      <protection locked="0"/>
    </xf>
    <xf numFmtId="0" fontId="2" fillId="3" borderId="89" xfId="0" applyFont="1" applyFill="1" applyBorder="1" applyAlignment="1" applyProtection="1">
      <alignment horizontal="center" wrapText="1"/>
      <protection locked="0"/>
    </xf>
    <xf numFmtId="0" fontId="17" fillId="3" borderId="30" xfId="0" applyFont="1" applyFill="1" applyBorder="1" applyAlignment="1" applyProtection="1">
      <alignment horizontal="center" wrapText="1"/>
      <protection locked="0"/>
    </xf>
    <xf numFmtId="0" fontId="17" fillId="3" borderId="89" xfId="0" applyFont="1" applyFill="1" applyBorder="1" applyAlignment="1" applyProtection="1">
      <alignment horizontal="center" wrapText="1"/>
      <protection locked="0"/>
    </xf>
    <xf numFmtId="0" fontId="2" fillId="3" borderId="90" xfId="0" applyFont="1" applyFill="1" applyBorder="1" applyAlignment="1" applyProtection="1">
      <alignment horizontal="center" wrapText="1"/>
      <protection locked="0"/>
    </xf>
    <xf numFmtId="0" fontId="2" fillId="3" borderId="91" xfId="0" applyFont="1" applyFill="1" applyBorder="1" applyAlignment="1" applyProtection="1">
      <alignment horizontal="center" wrapText="1"/>
      <protection locked="0"/>
    </xf>
    <xf numFmtId="0" fontId="2" fillId="9" borderId="1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 wrapText="1"/>
    </xf>
    <xf numFmtId="0" fontId="5" fillId="14" borderId="63" xfId="0" applyFont="1" applyFill="1" applyBorder="1" applyAlignment="1">
      <alignment horizontal="center" vertical="center" wrapText="1"/>
    </xf>
    <xf numFmtId="164" fontId="5" fillId="13" borderId="31" xfId="0" applyNumberFormat="1" applyFont="1" applyFill="1" applyBorder="1" applyAlignment="1">
      <alignment horizontal="center" wrapText="1"/>
    </xf>
    <xf numFmtId="164" fontId="5" fillId="13" borderId="11" xfId="0" applyNumberFormat="1" applyFont="1" applyFill="1" applyBorder="1" applyAlignment="1">
      <alignment horizontal="center" wrapText="1"/>
    </xf>
    <xf numFmtId="2" fontId="10" fillId="3" borderId="27" xfId="1" applyNumberFormat="1" applyFont="1" applyFill="1" applyBorder="1" applyAlignment="1" applyProtection="1">
      <alignment horizontal="center" wrapText="1"/>
      <protection locked="0"/>
    </xf>
    <xf numFmtId="2" fontId="10" fillId="3" borderId="41" xfId="1" applyNumberFormat="1" applyFont="1" applyFill="1" applyBorder="1" applyAlignment="1" applyProtection="1">
      <alignment horizontal="center" wrapText="1"/>
      <protection locked="0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5" fillId="11" borderId="22" xfId="0" applyFont="1" applyFill="1" applyBorder="1" applyAlignment="1">
      <alignment horizontal="center" wrapText="1"/>
    </xf>
    <xf numFmtId="0" fontId="5" fillId="11" borderId="9" xfId="0" applyFont="1" applyFill="1" applyBorder="1" applyAlignment="1">
      <alignment horizontal="center" wrapText="1"/>
    </xf>
    <xf numFmtId="0" fontId="5" fillId="11" borderId="16" xfId="0" applyFont="1" applyFill="1" applyBorder="1" applyAlignment="1">
      <alignment horizontal="center" wrapText="1"/>
    </xf>
    <xf numFmtId="0" fontId="20" fillId="7" borderId="58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50" xfId="0" applyFont="1" applyFill="1" applyBorder="1" applyAlignment="1">
      <alignment horizontal="center" vertical="center" wrapText="1"/>
    </xf>
    <xf numFmtId="0" fontId="20" fillId="7" borderId="55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20" fillId="7" borderId="56" xfId="0" applyFont="1" applyFill="1" applyBorder="1" applyAlignment="1">
      <alignment horizontal="center" vertical="center" wrapText="1"/>
    </xf>
    <xf numFmtId="0" fontId="20" fillId="7" borderId="57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7" borderId="5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wrapText="1"/>
    </xf>
    <xf numFmtId="0" fontId="10" fillId="4" borderId="28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2" fontId="10" fillId="4" borderId="33" xfId="0" applyNumberFormat="1" applyFont="1" applyFill="1" applyBorder="1" applyAlignment="1">
      <alignment horizontal="center" vertical="center"/>
    </xf>
    <xf numFmtId="0" fontId="10" fillId="3" borderId="73" xfId="0" applyFont="1" applyFill="1" applyBorder="1" applyAlignment="1" applyProtection="1">
      <alignment horizontal="center" wrapText="1"/>
      <protection locked="0"/>
    </xf>
    <xf numFmtId="0" fontId="10" fillId="3" borderId="75" xfId="0" applyFont="1" applyFill="1" applyBorder="1" applyAlignment="1" applyProtection="1">
      <alignment horizontal="center" wrapText="1"/>
      <protection locked="0"/>
    </xf>
    <xf numFmtId="0" fontId="10" fillId="3" borderId="74" xfId="0" applyFont="1" applyFill="1" applyBorder="1" applyAlignment="1" applyProtection="1">
      <alignment horizontal="center" wrapText="1"/>
      <protection locked="0"/>
    </xf>
    <xf numFmtId="0" fontId="10" fillId="3" borderId="35" xfId="0" applyFont="1" applyFill="1" applyBorder="1" applyAlignment="1" applyProtection="1">
      <alignment horizontal="center" wrapText="1"/>
      <protection locked="0"/>
    </xf>
    <xf numFmtId="0" fontId="10" fillId="3" borderId="30" xfId="0" applyFont="1" applyFill="1" applyBorder="1" applyAlignment="1" applyProtection="1">
      <alignment horizontal="center" wrapText="1"/>
      <protection locked="0"/>
    </xf>
    <xf numFmtId="0" fontId="10" fillId="3" borderId="36" xfId="0" applyFont="1" applyFill="1" applyBorder="1" applyAlignment="1" applyProtection="1">
      <alignment horizontal="center" wrapText="1"/>
      <protection locked="0"/>
    </xf>
    <xf numFmtId="0" fontId="9" fillId="3" borderId="80" xfId="0" applyFont="1" applyFill="1" applyBorder="1" applyAlignment="1" applyProtection="1">
      <alignment horizontal="center" vertical="center" wrapText="1"/>
      <protection locked="0"/>
    </xf>
    <xf numFmtId="0" fontId="2" fillId="7" borderId="18" xfId="0" applyFont="1" applyFill="1" applyBorder="1" applyAlignment="1">
      <alignment horizontal="center" vertical="center" wrapText="1"/>
    </xf>
    <xf numFmtId="0" fontId="2" fillId="7" borderId="76" xfId="0" applyFont="1" applyFill="1" applyBorder="1" applyAlignment="1">
      <alignment horizontal="center" vertical="center" wrapText="1"/>
    </xf>
    <xf numFmtId="0" fontId="2" fillId="7" borderId="77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7" borderId="82" xfId="0" applyFont="1" applyFill="1" applyBorder="1" applyAlignment="1">
      <alignment horizontal="center" vertical="center" wrapText="1"/>
    </xf>
    <xf numFmtId="0" fontId="10" fillId="7" borderId="81" xfId="0" applyFont="1" applyFill="1" applyBorder="1" applyAlignment="1">
      <alignment horizontal="center" vertical="center" wrapText="1"/>
    </xf>
    <xf numFmtId="0" fontId="10" fillId="7" borderId="5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</cellXfs>
  <cellStyles count="3">
    <cellStyle name="Čiarka" xfId="1" builtinId="3"/>
    <cellStyle name="Čiarka 2" xfId="2" xr:uid="{E934A705-6DD1-4053-BD89-A50777199C2F}"/>
    <cellStyle name="Normálna" xfId="0" builtinId="0"/>
  </cellStyles>
  <dxfs count="1">
    <dxf>
      <numFmt numFmtId="1" formatCode="0"/>
    </dxf>
  </dxfs>
  <tableStyles count="0" defaultTableStyle="TableStyleMedium2" defaultPivotStyle="PivotStyleLight16"/>
  <colors>
    <mruColors>
      <color rgb="FFFF4343"/>
      <color rgb="FFFFA7A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M115"/>
  <sheetViews>
    <sheetView tabSelected="1" topLeftCell="A46" zoomScaleNormal="100" workbookViewId="0">
      <selection activeCell="H49" sqref="H49:I49"/>
    </sheetView>
  </sheetViews>
  <sheetFormatPr defaultColWidth="9.140625" defaultRowHeight="15" x14ac:dyDescent="0.25"/>
  <cols>
    <col min="1" max="1" width="9.140625" style="2"/>
    <col min="2" max="2" width="34.28515625" style="1" customWidth="1"/>
    <col min="3" max="3" width="11.5703125" style="1" customWidth="1"/>
    <col min="4" max="4" width="11.7109375" style="1" customWidth="1"/>
    <col min="5" max="5" width="12" style="2" customWidth="1"/>
    <col min="6" max="6" width="12.140625" style="2" customWidth="1"/>
    <col min="7" max="7" width="13.42578125" style="2" customWidth="1"/>
    <col min="8" max="9" width="12.7109375" style="2" customWidth="1"/>
    <col min="10" max="10" width="20.5703125" style="2" customWidth="1"/>
    <col min="11" max="16384" width="9.140625" style="2"/>
  </cols>
  <sheetData>
    <row r="1" spans="1:13" s="1" customFormat="1" ht="51.75" customHeight="1" thickTop="1" thickBot="1" x14ac:dyDescent="0.3">
      <c r="A1" s="50"/>
      <c r="B1" s="169" t="s">
        <v>0</v>
      </c>
      <c r="C1" s="170"/>
      <c r="D1" s="170"/>
      <c r="E1" s="170"/>
      <c r="F1" s="170"/>
      <c r="G1" s="170"/>
      <c r="H1" s="170"/>
      <c r="I1" s="171"/>
      <c r="J1" s="15"/>
      <c r="K1" s="50"/>
      <c r="L1" s="50"/>
      <c r="M1" s="50"/>
    </row>
    <row r="2" spans="1:13" ht="18.75" customHeight="1" thickTop="1" thickBot="1" x14ac:dyDescent="0.35">
      <c r="A2" s="51"/>
      <c r="B2" s="142" t="s">
        <v>1</v>
      </c>
      <c r="C2" s="143"/>
      <c r="D2" s="143"/>
      <c r="E2" s="143"/>
      <c r="F2" s="143"/>
      <c r="G2" s="143"/>
      <c r="H2" s="143"/>
      <c r="I2" s="144"/>
      <c r="J2" s="51"/>
      <c r="K2" s="50"/>
      <c r="L2" s="51"/>
      <c r="M2" s="51"/>
    </row>
    <row r="3" spans="1:13" s="1" customFormat="1" ht="19.5" customHeight="1" x14ac:dyDescent="0.25">
      <c r="A3" s="50"/>
      <c r="B3" s="161" t="s">
        <v>2</v>
      </c>
      <c r="C3" s="162"/>
      <c r="D3" s="151"/>
      <c r="E3" s="151"/>
      <c r="F3" s="151"/>
      <c r="G3" s="151"/>
      <c r="H3" s="151"/>
      <c r="I3" s="152"/>
      <c r="J3" s="15"/>
      <c r="K3" s="50"/>
      <c r="L3" s="50"/>
      <c r="M3" s="50"/>
    </row>
    <row r="4" spans="1:13" s="1" customFormat="1" ht="18" customHeight="1" x14ac:dyDescent="0.25">
      <c r="A4" s="50"/>
      <c r="B4" s="159" t="s">
        <v>3</v>
      </c>
      <c r="C4" s="160"/>
      <c r="D4" s="153"/>
      <c r="E4" s="153"/>
      <c r="F4" s="153"/>
      <c r="G4" s="153"/>
      <c r="H4" s="153"/>
      <c r="I4" s="154"/>
      <c r="J4" s="15"/>
      <c r="K4" s="50"/>
      <c r="L4" s="50"/>
      <c r="M4" s="50"/>
    </row>
    <row r="5" spans="1:13" s="1" customFormat="1" ht="17.25" customHeight="1" x14ac:dyDescent="0.25">
      <c r="A5" s="50"/>
      <c r="B5" s="159" t="s">
        <v>4</v>
      </c>
      <c r="C5" s="160"/>
      <c r="D5" s="153"/>
      <c r="E5" s="153"/>
      <c r="F5" s="153"/>
      <c r="G5" s="153"/>
      <c r="H5" s="153"/>
      <c r="I5" s="154"/>
      <c r="J5" s="15"/>
      <c r="K5" s="50"/>
      <c r="L5" s="50"/>
      <c r="M5" s="50"/>
    </row>
    <row r="6" spans="1:13" s="1" customFormat="1" ht="17.25" customHeight="1" x14ac:dyDescent="0.25">
      <c r="A6" s="50"/>
      <c r="B6" s="159" t="s">
        <v>5</v>
      </c>
      <c r="C6" s="160"/>
      <c r="D6" s="155"/>
      <c r="E6" s="155"/>
      <c r="F6" s="155"/>
      <c r="G6" s="155"/>
      <c r="H6" s="155"/>
      <c r="I6" s="156"/>
      <c r="J6" s="15"/>
      <c r="K6" s="50"/>
      <c r="L6" s="50"/>
      <c r="M6" s="50"/>
    </row>
    <row r="7" spans="1:13" s="1" customFormat="1" ht="19.5" customHeight="1" x14ac:dyDescent="0.25">
      <c r="A7" s="50"/>
      <c r="B7" s="159" t="s">
        <v>6</v>
      </c>
      <c r="C7" s="160"/>
      <c r="D7" s="153"/>
      <c r="E7" s="153"/>
      <c r="F7" s="153"/>
      <c r="G7" s="153"/>
      <c r="H7" s="153"/>
      <c r="I7" s="154"/>
      <c r="J7" s="15"/>
      <c r="K7" s="50"/>
      <c r="L7" s="50"/>
      <c r="M7" s="50"/>
    </row>
    <row r="8" spans="1:13" s="1" customFormat="1" ht="19.5" customHeight="1" x14ac:dyDescent="0.25">
      <c r="A8" s="50"/>
      <c r="B8" s="159" t="s">
        <v>7</v>
      </c>
      <c r="C8" s="160"/>
      <c r="D8" s="153"/>
      <c r="E8" s="153"/>
      <c r="F8" s="153"/>
      <c r="G8" s="153"/>
      <c r="H8" s="153"/>
      <c r="I8" s="154"/>
      <c r="J8" s="15"/>
      <c r="K8" s="50"/>
      <c r="L8" s="50"/>
      <c r="M8" s="50"/>
    </row>
    <row r="9" spans="1:13" s="1" customFormat="1" ht="19.5" customHeight="1" thickBot="1" x14ac:dyDescent="0.3">
      <c r="A9" s="50"/>
      <c r="B9" s="149" t="s">
        <v>8</v>
      </c>
      <c r="C9" s="150"/>
      <c r="D9" s="157"/>
      <c r="E9" s="157"/>
      <c r="F9" s="157"/>
      <c r="G9" s="157"/>
      <c r="H9" s="157"/>
      <c r="I9" s="158"/>
      <c r="J9" s="15"/>
      <c r="K9" s="50"/>
      <c r="L9" s="50"/>
      <c r="M9" s="50"/>
    </row>
    <row r="10" spans="1:13" s="1" customFormat="1" ht="18.75" customHeight="1" thickBot="1" x14ac:dyDescent="0.3">
      <c r="A10" s="50"/>
      <c r="B10" s="5"/>
      <c r="C10" s="5"/>
      <c r="D10" s="5"/>
      <c r="E10" s="5"/>
      <c r="F10" s="5"/>
      <c r="G10" s="5"/>
      <c r="H10" s="5"/>
      <c r="I10" s="5"/>
      <c r="J10" s="15"/>
      <c r="K10" s="50"/>
      <c r="L10" s="50"/>
      <c r="M10" s="50"/>
    </row>
    <row r="11" spans="1:13" ht="18.75" customHeight="1" thickBot="1" x14ac:dyDescent="0.35">
      <c r="A11" s="51"/>
      <c r="B11" s="123" t="s">
        <v>9</v>
      </c>
      <c r="C11" s="124"/>
      <c r="D11" s="124"/>
      <c r="E11" s="124"/>
      <c r="F11" s="124"/>
      <c r="G11" s="124"/>
      <c r="H11" s="124"/>
      <c r="I11" s="125"/>
      <c r="J11" s="51"/>
      <c r="K11" s="50"/>
      <c r="L11" s="51"/>
      <c r="M11" s="51"/>
    </row>
    <row r="12" spans="1:13" ht="46.5" customHeight="1" x14ac:dyDescent="0.25">
      <c r="A12" s="52" t="s">
        <v>10</v>
      </c>
      <c r="B12" s="53"/>
      <c r="C12" s="54" t="s">
        <v>11</v>
      </c>
      <c r="D12" s="54" t="s">
        <v>12</v>
      </c>
      <c r="E12" s="54" t="s">
        <v>13</v>
      </c>
      <c r="F12" s="55" t="s">
        <v>14</v>
      </c>
      <c r="G12" s="55" t="s">
        <v>15</v>
      </c>
      <c r="H12" s="145" t="s">
        <v>16</v>
      </c>
      <c r="I12" s="146"/>
      <c r="J12" s="51"/>
      <c r="K12" s="51"/>
      <c r="L12" s="51"/>
      <c r="M12" s="51"/>
    </row>
    <row r="13" spans="1:13" ht="77.25" x14ac:dyDescent="0.25">
      <c r="A13" s="52" t="s">
        <v>17</v>
      </c>
      <c r="B13" s="49" t="s">
        <v>18</v>
      </c>
      <c r="C13" s="56" t="s">
        <v>19</v>
      </c>
      <c r="D13" s="56">
        <v>1</v>
      </c>
      <c r="E13" s="38"/>
      <c r="F13" s="14">
        <f>D13*E13</f>
        <v>0</v>
      </c>
      <c r="G13" s="14">
        <f>F13*1.2</f>
        <v>0</v>
      </c>
      <c r="H13" s="147"/>
      <c r="I13" s="148"/>
      <c r="J13" s="51"/>
      <c r="K13" s="50"/>
      <c r="L13" s="51"/>
      <c r="M13" s="51"/>
    </row>
    <row r="14" spans="1:13" ht="26.25" x14ac:dyDescent="0.25">
      <c r="A14" s="52" t="s">
        <v>20</v>
      </c>
      <c r="B14" s="37" t="s">
        <v>21</v>
      </c>
      <c r="C14" s="57" t="s">
        <v>19</v>
      </c>
      <c r="D14" s="57">
        <v>6</v>
      </c>
      <c r="E14" s="35"/>
      <c r="F14" s="12">
        <f t="shared" ref="F14:F49" si="0">D14*E14</f>
        <v>0</v>
      </c>
      <c r="G14" s="12">
        <f t="shared" ref="G14:G49" si="1">F14*1.2</f>
        <v>0</v>
      </c>
      <c r="H14" s="82"/>
      <c r="I14" s="83"/>
      <c r="J14" s="51"/>
      <c r="K14" s="51"/>
      <c r="L14" s="51"/>
      <c r="M14" s="51"/>
    </row>
    <row r="15" spans="1:13" ht="26.25" x14ac:dyDescent="0.25">
      <c r="A15" s="52" t="s">
        <v>22</v>
      </c>
      <c r="B15" s="37" t="s">
        <v>23</v>
      </c>
      <c r="C15" s="57" t="s">
        <v>19</v>
      </c>
      <c r="D15" s="57">
        <v>5</v>
      </c>
      <c r="E15" s="35"/>
      <c r="F15" s="12">
        <f t="shared" si="0"/>
        <v>0</v>
      </c>
      <c r="G15" s="12">
        <f t="shared" si="1"/>
        <v>0</v>
      </c>
      <c r="H15" s="82"/>
      <c r="I15" s="83"/>
      <c r="J15" s="51"/>
      <c r="K15" s="51"/>
      <c r="L15" s="51"/>
      <c r="M15" s="51"/>
    </row>
    <row r="16" spans="1:13" ht="77.25" x14ac:dyDescent="0.25">
      <c r="A16" s="52" t="s">
        <v>24</v>
      </c>
      <c r="B16" s="37" t="s">
        <v>25</v>
      </c>
      <c r="C16" s="57" t="s">
        <v>19</v>
      </c>
      <c r="D16" s="57">
        <v>1</v>
      </c>
      <c r="E16" s="35"/>
      <c r="F16" s="12">
        <f t="shared" si="0"/>
        <v>0</v>
      </c>
      <c r="G16" s="12">
        <f t="shared" si="1"/>
        <v>0</v>
      </c>
      <c r="H16" s="82"/>
      <c r="I16" s="83"/>
      <c r="J16" s="51"/>
      <c r="K16" s="51"/>
      <c r="L16" s="51"/>
      <c r="M16" s="51"/>
    </row>
    <row r="17" spans="1:13" ht="30" customHeight="1" x14ac:dyDescent="0.25">
      <c r="A17" s="36"/>
      <c r="B17" s="37" t="s">
        <v>26</v>
      </c>
      <c r="C17" s="57" t="s">
        <v>19</v>
      </c>
      <c r="D17" s="57">
        <v>1</v>
      </c>
      <c r="E17" s="35"/>
      <c r="F17" s="12">
        <f t="shared" si="0"/>
        <v>0</v>
      </c>
      <c r="G17" s="12">
        <f t="shared" si="1"/>
        <v>0</v>
      </c>
      <c r="H17" s="82"/>
      <c r="I17" s="83"/>
      <c r="J17" s="51"/>
      <c r="K17" s="51"/>
      <c r="L17" s="58"/>
      <c r="M17" s="51"/>
    </row>
    <row r="18" spans="1:13" ht="30" customHeight="1" x14ac:dyDescent="0.25">
      <c r="A18" s="36"/>
      <c r="B18" s="37" t="s">
        <v>27</v>
      </c>
      <c r="C18" s="57" t="s">
        <v>19</v>
      </c>
      <c r="D18" s="57">
        <v>10</v>
      </c>
      <c r="E18" s="35"/>
      <c r="F18" s="12">
        <f t="shared" si="0"/>
        <v>0</v>
      </c>
      <c r="G18" s="12">
        <f t="shared" si="1"/>
        <v>0</v>
      </c>
      <c r="H18" s="82"/>
      <c r="I18" s="83"/>
      <c r="J18" s="51"/>
      <c r="K18" s="51"/>
      <c r="L18" s="58"/>
      <c r="M18" s="51"/>
    </row>
    <row r="19" spans="1:13" ht="30" customHeight="1" x14ac:dyDescent="0.25">
      <c r="A19" s="36"/>
      <c r="B19" s="37" t="s">
        <v>28</v>
      </c>
      <c r="C19" s="57" t="s">
        <v>19</v>
      </c>
      <c r="D19" s="57">
        <v>12</v>
      </c>
      <c r="E19" s="35"/>
      <c r="F19" s="12">
        <f t="shared" si="0"/>
        <v>0</v>
      </c>
      <c r="G19" s="12">
        <f t="shared" si="1"/>
        <v>0</v>
      </c>
      <c r="H19" s="82"/>
      <c r="I19" s="83"/>
      <c r="J19" s="51"/>
      <c r="K19" s="51"/>
      <c r="L19" s="58"/>
      <c r="M19" s="51"/>
    </row>
    <row r="20" spans="1:13" ht="30" customHeight="1" x14ac:dyDescent="0.25">
      <c r="A20" s="36"/>
      <c r="B20" s="37" t="s">
        <v>29</v>
      </c>
      <c r="C20" s="57" t="s">
        <v>30</v>
      </c>
      <c r="D20" s="57">
        <v>36</v>
      </c>
      <c r="E20" s="35"/>
      <c r="F20" s="12">
        <f t="shared" si="0"/>
        <v>0</v>
      </c>
      <c r="G20" s="12">
        <f t="shared" si="1"/>
        <v>0</v>
      </c>
      <c r="H20" s="82"/>
      <c r="I20" s="83"/>
      <c r="J20" s="51"/>
      <c r="K20" s="51"/>
      <c r="L20" s="58"/>
      <c r="M20" s="51"/>
    </row>
    <row r="21" spans="1:13" ht="30" customHeight="1" x14ac:dyDescent="0.25">
      <c r="A21" s="58"/>
      <c r="B21" s="37" t="s">
        <v>31</v>
      </c>
      <c r="C21" s="57" t="s">
        <v>30</v>
      </c>
      <c r="D21" s="57">
        <v>41</v>
      </c>
      <c r="E21" s="35"/>
      <c r="F21" s="12">
        <f t="shared" si="0"/>
        <v>0</v>
      </c>
      <c r="G21" s="12">
        <f t="shared" si="1"/>
        <v>0</v>
      </c>
      <c r="H21" s="82"/>
      <c r="I21" s="83"/>
      <c r="J21" s="51"/>
      <c r="K21" s="51"/>
      <c r="L21" s="58"/>
      <c r="M21" s="51"/>
    </row>
    <row r="22" spans="1:13" ht="30" customHeight="1" x14ac:dyDescent="0.25">
      <c r="A22" s="58"/>
      <c r="B22" s="37" t="s">
        <v>32</v>
      </c>
      <c r="C22" s="57" t="s">
        <v>30</v>
      </c>
      <c r="D22" s="57">
        <v>6</v>
      </c>
      <c r="E22" s="35"/>
      <c r="F22" s="12">
        <f t="shared" si="0"/>
        <v>0</v>
      </c>
      <c r="G22" s="12">
        <f t="shared" si="1"/>
        <v>0</v>
      </c>
      <c r="H22" s="82"/>
      <c r="I22" s="83"/>
      <c r="J22" s="51"/>
      <c r="K22" s="51"/>
      <c r="L22" s="58"/>
      <c r="M22" s="51"/>
    </row>
    <row r="23" spans="1:13" ht="30" customHeight="1" x14ac:dyDescent="0.25">
      <c r="A23" s="58"/>
      <c r="B23" s="37" t="s">
        <v>33</v>
      </c>
      <c r="C23" s="57" t="s">
        <v>30</v>
      </c>
      <c r="D23" s="57">
        <v>20</v>
      </c>
      <c r="E23" s="35"/>
      <c r="F23" s="12">
        <f t="shared" si="0"/>
        <v>0</v>
      </c>
      <c r="G23" s="12">
        <f t="shared" si="1"/>
        <v>0</v>
      </c>
      <c r="H23" s="82"/>
      <c r="I23" s="83"/>
      <c r="J23" s="51"/>
      <c r="K23" s="51"/>
      <c r="L23" s="58"/>
      <c r="M23" s="51"/>
    </row>
    <row r="24" spans="1:13" ht="30" customHeight="1" x14ac:dyDescent="0.25">
      <c r="A24" s="58"/>
      <c r="B24" s="37" t="s">
        <v>34</v>
      </c>
      <c r="C24" s="57" t="s">
        <v>35</v>
      </c>
      <c r="D24" s="57">
        <v>6</v>
      </c>
      <c r="E24" s="35"/>
      <c r="F24" s="12">
        <f t="shared" si="0"/>
        <v>0</v>
      </c>
      <c r="G24" s="12">
        <f t="shared" si="1"/>
        <v>0</v>
      </c>
      <c r="H24" s="82"/>
      <c r="I24" s="83"/>
      <c r="J24" s="51"/>
      <c r="K24" s="51"/>
      <c r="L24" s="58"/>
      <c r="M24" s="51"/>
    </row>
    <row r="25" spans="1:13" ht="30" customHeight="1" x14ac:dyDescent="0.25">
      <c r="A25" s="58"/>
      <c r="B25" s="37" t="s">
        <v>36</v>
      </c>
      <c r="C25" s="57" t="s">
        <v>30</v>
      </c>
      <c r="D25" s="57">
        <v>97</v>
      </c>
      <c r="E25" s="35"/>
      <c r="F25" s="12">
        <f t="shared" si="0"/>
        <v>0</v>
      </c>
      <c r="G25" s="12">
        <f t="shared" si="1"/>
        <v>0</v>
      </c>
      <c r="H25" s="82"/>
      <c r="I25" s="83"/>
      <c r="J25" s="51"/>
      <c r="K25" s="51"/>
      <c r="L25" s="58"/>
      <c r="M25" s="51"/>
    </row>
    <row r="26" spans="1:13" ht="30" customHeight="1" x14ac:dyDescent="0.25">
      <c r="A26" s="58"/>
      <c r="B26" s="37" t="s">
        <v>37</v>
      </c>
      <c r="C26" s="57" t="s">
        <v>30</v>
      </c>
      <c r="D26" s="57">
        <v>15</v>
      </c>
      <c r="E26" s="35"/>
      <c r="F26" s="12">
        <f t="shared" si="0"/>
        <v>0</v>
      </c>
      <c r="G26" s="12">
        <f t="shared" si="1"/>
        <v>0</v>
      </c>
      <c r="H26" s="82"/>
      <c r="I26" s="83"/>
      <c r="J26" s="51"/>
      <c r="K26" s="51"/>
      <c r="L26" s="58"/>
      <c r="M26" s="51"/>
    </row>
    <row r="27" spans="1:13" ht="32.25" customHeight="1" x14ac:dyDescent="0.25">
      <c r="A27" s="58"/>
      <c r="B27" s="37" t="s">
        <v>38</v>
      </c>
      <c r="C27" s="57" t="s">
        <v>30</v>
      </c>
      <c r="D27" s="57">
        <v>34</v>
      </c>
      <c r="E27" s="35"/>
      <c r="F27" s="12">
        <f t="shared" si="0"/>
        <v>0</v>
      </c>
      <c r="G27" s="12">
        <f t="shared" si="1"/>
        <v>0</v>
      </c>
      <c r="H27" s="82"/>
      <c r="I27" s="83"/>
      <c r="J27" s="51"/>
      <c r="K27" s="51"/>
      <c r="L27" s="58"/>
      <c r="M27" s="51"/>
    </row>
    <row r="28" spans="1:13" ht="32.25" customHeight="1" x14ac:dyDescent="0.25">
      <c r="A28" s="58"/>
      <c r="B28" s="37" t="s">
        <v>39</v>
      </c>
      <c r="C28" s="57" t="s">
        <v>30</v>
      </c>
      <c r="D28" s="57">
        <v>25</v>
      </c>
      <c r="E28" s="35"/>
      <c r="F28" s="12">
        <f t="shared" si="0"/>
        <v>0</v>
      </c>
      <c r="G28" s="12">
        <f t="shared" si="1"/>
        <v>0</v>
      </c>
      <c r="H28" s="82"/>
      <c r="I28" s="83"/>
      <c r="J28" s="51"/>
      <c r="K28" s="51"/>
      <c r="L28" s="58"/>
      <c r="M28" s="51"/>
    </row>
    <row r="29" spans="1:13" ht="15.75" customHeight="1" x14ac:dyDescent="0.25">
      <c r="A29" s="58"/>
      <c r="B29" s="37" t="s">
        <v>40</v>
      </c>
      <c r="C29" s="57" t="s">
        <v>30</v>
      </c>
      <c r="D29" s="57">
        <v>4</v>
      </c>
      <c r="E29" s="35"/>
      <c r="F29" s="12">
        <f t="shared" si="0"/>
        <v>0</v>
      </c>
      <c r="G29" s="12">
        <f t="shared" si="1"/>
        <v>0</v>
      </c>
      <c r="H29" s="82"/>
      <c r="I29" s="83"/>
      <c r="J29" s="51"/>
      <c r="K29" s="51"/>
      <c r="L29" s="58"/>
      <c r="M29" s="51"/>
    </row>
    <row r="30" spans="1:13" ht="30" customHeight="1" x14ac:dyDescent="0.25">
      <c r="A30" s="58"/>
      <c r="B30" s="37" t="s">
        <v>41</v>
      </c>
      <c r="C30" s="57" t="s">
        <v>42</v>
      </c>
      <c r="D30" s="57">
        <v>2</v>
      </c>
      <c r="E30" s="35"/>
      <c r="F30" s="12">
        <f t="shared" si="0"/>
        <v>0</v>
      </c>
      <c r="G30" s="12">
        <f t="shared" si="1"/>
        <v>0</v>
      </c>
      <c r="H30" s="82"/>
      <c r="I30" s="83"/>
      <c r="J30" s="51"/>
      <c r="K30" s="51"/>
      <c r="L30" s="58"/>
      <c r="M30" s="51"/>
    </row>
    <row r="31" spans="1:13" ht="30" customHeight="1" x14ac:dyDescent="0.25">
      <c r="A31" s="58"/>
      <c r="B31" s="37" t="s">
        <v>43</v>
      </c>
      <c r="C31" s="57" t="s">
        <v>42</v>
      </c>
      <c r="D31" s="57">
        <v>12</v>
      </c>
      <c r="E31" s="35"/>
      <c r="F31" s="12">
        <f t="shared" si="0"/>
        <v>0</v>
      </c>
      <c r="G31" s="12">
        <f t="shared" si="1"/>
        <v>0</v>
      </c>
      <c r="H31" s="82"/>
      <c r="I31" s="83"/>
      <c r="J31" s="51"/>
      <c r="K31" s="51"/>
      <c r="L31" s="58"/>
      <c r="M31" s="51"/>
    </row>
    <row r="32" spans="1:13" ht="30" customHeight="1" x14ac:dyDescent="0.25">
      <c r="A32" s="58"/>
      <c r="B32" s="37" t="s">
        <v>44</v>
      </c>
      <c r="C32" s="57" t="s">
        <v>42</v>
      </c>
      <c r="D32" s="57">
        <v>2</v>
      </c>
      <c r="E32" s="35"/>
      <c r="F32" s="12">
        <f t="shared" si="0"/>
        <v>0</v>
      </c>
      <c r="G32" s="12">
        <f t="shared" si="1"/>
        <v>0</v>
      </c>
      <c r="H32" s="82"/>
      <c r="I32" s="83"/>
      <c r="J32" s="51"/>
      <c r="K32" s="51"/>
      <c r="L32" s="58"/>
      <c r="M32" s="51"/>
    </row>
    <row r="33" spans="1:13" ht="30" customHeight="1" x14ac:dyDescent="0.25">
      <c r="A33" s="58"/>
      <c r="B33" s="37" t="s">
        <v>45</v>
      </c>
      <c r="C33" s="57" t="s">
        <v>42</v>
      </c>
      <c r="D33" s="57">
        <v>2</v>
      </c>
      <c r="E33" s="35"/>
      <c r="F33" s="12">
        <f t="shared" si="0"/>
        <v>0</v>
      </c>
      <c r="G33" s="12">
        <f t="shared" si="1"/>
        <v>0</v>
      </c>
      <c r="H33" s="82"/>
      <c r="I33" s="83"/>
      <c r="J33" s="51"/>
      <c r="K33" s="51"/>
      <c r="L33" s="58"/>
      <c r="M33" s="51"/>
    </row>
    <row r="34" spans="1:13" ht="30" customHeight="1" x14ac:dyDescent="0.25">
      <c r="A34" s="58"/>
      <c r="B34" s="37" t="s">
        <v>46</v>
      </c>
      <c r="C34" s="57" t="s">
        <v>42</v>
      </c>
      <c r="D34" s="57">
        <v>2</v>
      </c>
      <c r="E34" s="35"/>
      <c r="F34" s="12">
        <f t="shared" si="0"/>
        <v>0</v>
      </c>
      <c r="G34" s="12">
        <f t="shared" si="1"/>
        <v>0</v>
      </c>
      <c r="H34" s="82"/>
      <c r="I34" s="83"/>
      <c r="J34" s="51"/>
      <c r="K34" s="51"/>
      <c r="L34" s="58"/>
      <c r="M34" s="51"/>
    </row>
    <row r="35" spans="1:13" ht="30" customHeight="1" x14ac:dyDescent="0.25">
      <c r="A35" s="58"/>
      <c r="B35" s="37" t="s">
        <v>47</v>
      </c>
      <c r="C35" s="57" t="s">
        <v>42</v>
      </c>
      <c r="D35" s="57">
        <v>1</v>
      </c>
      <c r="E35" s="35"/>
      <c r="F35" s="12">
        <f t="shared" si="0"/>
        <v>0</v>
      </c>
      <c r="G35" s="12">
        <f t="shared" si="1"/>
        <v>0</v>
      </c>
      <c r="H35" s="82"/>
      <c r="I35" s="83"/>
      <c r="J35" s="51"/>
      <c r="K35" s="51"/>
      <c r="L35" s="58"/>
      <c r="M35" s="51"/>
    </row>
    <row r="36" spans="1:13" ht="30" customHeight="1" x14ac:dyDescent="0.25">
      <c r="A36" s="58"/>
      <c r="B36" s="37" t="s">
        <v>48</v>
      </c>
      <c r="C36" s="57" t="s">
        <v>42</v>
      </c>
      <c r="D36" s="57">
        <v>1</v>
      </c>
      <c r="E36" s="35"/>
      <c r="F36" s="12">
        <f t="shared" si="0"/>
        <v>0</v>
      </c>
      <c r="G36" s="12">
        <f t="shared" si="1"/>
        <v>0</v>
      </c>
      <c r="H36" s="82"/>
      <c r="I36" s="83"/>
      <c r="J36" s="51"/>
      <c r="K36" s="51"/>
      <c r="L36" s="58"/>
      <c r="M36" s="51"/>
    </row>
    <row r="37" spans="1:13" ht="30" customHeight="1" x14ac:dyDescent="0.25">
      <c r="A37" s="58"/>
      <c r="B37" s="37" t="s">
        <v>49</v>
      </c>
      <c r="C37" s="57" t="s">
        <v>42</v>
      </c>
      <c r="D37" s="57">
        <v>1</v>
      </c>
      <c r="E37" s="35"/>
      <c r="F37" s="12">
        <f t="shared" si="0"/>
        <v>0</v>
      </c>
      <c r="G37" s="12">
        <f t="shared" si="1"/>
        <v>0</v>
      </c>
      <c r="H37" s="82"/>
      <c r="I37" s="83"/>
      <c r="J37" s="51"/>
      <c r="K37" s="51"/>
      <c r="L37" s="58"/>
      <c r="M37" s="51"/>
    </row>
    <row r="38" spans="1:13" ht="22.5" customHeight="1" x14ac:dyDescent="0.25">
      <c r="A38" s="58"/>
      <c r="B38" s="37" t="s">
        <v>50</v>
      </c>
      <c r="C38" s="57" t="s">
        <v>42</v>
      </c>
      <c r="D38" s="57">
        <v>1</v>
      </c>
      <c r="E38" s="35"/>
      <c r="F38" s="12">
        <f t="shared" si="0"/>
        <v>0</v>
      </c>
      <c r="G38" s="12">
        <f t="shared" si="1"/>
        <v>0</v>
      </c>
      <c r="H38" s="82"/>
      <c r="I38" s="83"/>
      <c r="J38" s="51"/>
      <c r="K38" s="51"/>
      <c r="L38" s="58"/>
      <c r="M38" s="51"/>
    </row>
    <row r="39" spans="1:13" ht="27.75" customHeight="1" x14ac:dyDescent="0.25">
      <c r="A39" s="58"/>
      <c r="B39" s="37" t="s">
        <v>51</v>
      </c>
      <c r="C39" s="57" t="s">
        <v>42</v>
      </c>
      <c r="D39" s="57">
        <v>6</v>
      </c>
      <c r="E39" s="35"/>
      <c r="F39" s="12">
        <f t="shared" si="0"/>
        <v>0</v>
      </c>
      <c r="G39" s="12">
        <f t="shared" si="1"/>
        <v>0</v>
      </c>
      <c r="H39" s="82"/>
      <c r="I39" s="83"/>
      <c r="J39" s="51"/>
      <c r="K39" s="51"/>
      <c r="L39" s="58"/>
      <c r="M39" s="51"/>
    </row>
    <row r="40" spans="1:13" ht="30" customHeight="1" x14ac:dyDescent="0.25">
      <c r="A40" s="58"/>
      <c r="B40" s="37" t="s">
        <v>52</v>
      </c>
      <c r="C40" s="57" t="s">
        <v>42</v>
      </c>
      <c r="D40" s="57">
        <v>2</v>
      </c>
      <c r="E40" s="35"/>
      <c r="F40" s="12">
        <f t="shared" si="0"/>
        <v>0</v>
      </c>
      <c r="G40" s="12">
        <f t="shared" si="1"/>
        <v>0</v>
      </c>
      <c r="H40" s="82"/>
      <c r="I40" s="83"/>
      <c r="J40" s="51"/>
      <c r="K40" s="51"/>
      <c r="L40" s="58"/>
      <c r="M40" s="51"/>
    </row>
    <row r="41" spans="1:13" ht="30" customHeight="1" x14ac:dyDescent="0.25">
      <c r="A41" s="58"/>
      <c r="B41" s="37" t="s">
        <v>53</v>
      </c>
      <c r="C41" s="57" t="s">
        <v>42</v>
      </c>
      <c r="D41" s="57">
        <v>2</v>
      </c>
      <c r="E41" s="35"/>
      <c r="F41" s="12">
        <f t="shared" si="0"/>
        <v>0</v>
      </c>
      <c r="G41" s="12">
        <f t="shared" si="1"/>
        <v>0</v>
      </c>
      <c r="H41" s="82"/>
      <c r="I41" s="83"/>
      <c r="J41" s="51"/>
      <c r="K41" s="51"/>
      <c r="L41" s="58"/>
      <c r="M41" s="51"/>
    </row>
    <row r="42" spans="1:13" ht="30" customHeight="1" x14ac:dyDescent="0.25">
      <c r="A42" s="58"/>
      <c r="B42" s="37" t="s">
        <v>54</v>
      </c>
      <c r="C42" s="57" t="s">
        <v>42</v>
      </c>
      <c r="D42" s="57">
        <v>2</v>
      </c>
      <c r="E42" s="35"/>
      <c r="F42" s="12">
        <f t="shared" si="0"/>
        <v>0</v>
      </c>
      <c r="G42" s="12">
        <f t="shared" si="1"/>
        <v>0</v>
      </c>
      <c r="H42" s="82"/>
      <c r="I42" s="83"/>
      <c r="J42" s="51"/>
      <c r="K42" s="51"/>
      <c r="L42" s="58"/>
      <c r="M42" s="51"/>
    </row>
    <row r="43" spans="1:13" ht="30" customHeight="1" x14ac:dyDescent="0.25">
      <c r="A43" s="58"/>
      <c r="B43" s="37" t="s">
        <v>55</v>
      </c>
      <c r="C43" s="57" t="s">
        <v>42</v>
      </c>
      <c r="D43" s="57">
        <v>1</v>
      </c>
      <c r="E43" s="35"/>
      <c r="F43" s="12">
        <f t="shared" si="0"/>
        <v>0</v>
      </c>
      <c r="G43" s="12">
        <f t="shared" si="1"/>
        <v>0</v>
      </c>
      <c r="H43" s="82"/>
      <c r="I43" s="83"/>
      <c r="J43" s="51"/>
      <c r="K43" s="51"/>
      <c r="L43" s="58"/>
      <c r="M43" s="51"/>
    </row>
    <row r="44" spans="1:13" ht="30" customHeight="1" x14ac:dyDescent="0.25">
      <c r="A44" s="58"/>
      <c r="B44" s="37" t="s">
        <v>56</v>
      </c>
      <c r="C44" s="57" t="s">
        <v>42</v>
      </c>
      <c r="D44" s="57">
        <v>1</v>
      </c>
      <c r="E44" s="35"/>
      <c r="F44" s="12">
        <f t="shared" si="0"/>
        <v>0</v>
      </c>
      <c r="G44" s="12">
        <f t="shared" si="1"/>
        <v>0</v>
      </c>
      <c r="H44" s="82"/>
      <c r="I44" s="83"/>
      <c r="J44" s="51"/>
      <c r="K44" s="51"/>
      <c r="L44" s="58"/>
      <c r="M44" s="51"/>
    </row>
    <row r="45" spans="1:13" ht="30" customHeight="1" x14ac:dyDescent="0.25">
      <c r="A45" s="58"/>
      <c r="B45" s="37" t="s">
        <v>57</v>
      </c>
      <c r="C45" s="57" t="s">
        <v>42</v>
      </c>
      <c r="D45" s="57">
        <v>1</v>
      </c>
      <c r="E45" s="35"/>
      <c r="F45" s="12">
        <f t="shared" si="0"/>
        <v>0</v>
      </c>
      <c r="G45" s="12">
        <f t="shared" si="1"/>
        <v>0</v>
      </c>
      <c r="H45" s="82"/>
      <c r="I45" s="83"/>
      <c r="J45" s="51"/>
      <c r="K45" s="51"/>
      <c r="L45" s="58"/>
      <c r="M45" s="51"/>
    </row>
    <row r="46" spans="1:13" ht="30" customHeight="1" x14ac:dyDescent="0.25">
      <c r="A46" s="58"/>
      <c r="B46" s="37" t="s">
        <v>58</v>
      </c>
      <c r="C46" s="57" t="s">
        <v>42</v>
      </c>
      <c r="D46" s="57">
        <v>1</v>
      </c>
      <c r="E46" s="35"/>
      <c r="F46" s="12">
        <f t="shared" si="0"/>
        <v>0</v>
      </c>
      <c r="G46" s="12">
        <f t="shared" si="1"/>
        <v>0</v>
      </c>
      <c r="H46" s="82"/>
      <c r="I46" s="83"/>
      <c r="J46" s="51"/>
      <c r="K46" s="51"/>
      <c r="L46" s="58"/>
      <c r="M46" s="51"/>
    </row>
    <row r="47" spans="1:13" ht="30" customHeight="1" x14ac:dyDescent="0.25">
      <c r="A47" s="58"/>
      <c r="B47" s="37" t="s">
        <v>59</v>
      </c>
      <c r="C47" s="57" t="s">
        <v>42</v>
      </c>
      <c r="D47" s="39">
        <v>2</v>
      </c>
      <c r="E47" s="35"/>
      <c r="F47" s="12">
        <f t="shared" si="0"/>
        <v>0</v>
      </c>
      <c r="G47" s="12">
        <f t="shared" si="1"/>
        <v>0</v>
      </c>
      <c r="H47" s="167"/>
      <c r="I47" s="168"/>
      <c r="J47" s="51"/>
      <c r="K47" s="51"/>
      <c r="L47" s="58"/>
      <c r="M47" s="51"/>
    </row>
    <row r="48" spans="1:13" ht="30" customHeight="1" x14ac:dyDescent="0.25">
      <c r="A48" s="58"/>
      <c r="B48" s="37" t="s">
        <v>60</v>
      </c>
      <c r="C48" s="57" t="s">
        <v>42</v>
      </c>
      <c r="D48" s="39">
        <v>2</v>
      </c>
      <c r="E48" s="35"/>
      <c r="F48" s="12">
        <f t="shared" si="0"/>
        <v>0</v>
      </c>
      <c r="G48" s="12">
        <f t="shared" si="1"/>
        <v>0</v>
      </c>
      <c r="H48" s="82"/>
      <c r="I48" s="83"/>
      <c r="J48" s="51"/>
      <c r="K48" s="51"/>
      <c r="L48" s="58"/>
      <c r="M48" s="51"/>
    </row>
    <row r="49" spans="1:13" ht="30" customHeight="1" thickBot="1" x14ac:dyDescent="0.3">
      <c r="A49" s="58"/>
      <c r="B49" s="40" t="s">
        <v>61</v>
      </c>
      <c r="C49" s="59" t="s">
        <v>42</v>
      </c>
      <c r="D49" s="59">
        <v>1</v>
      </c>
      <c r="E49" s="41"/>
      <c r="F49" s="42">
        <f t="shared" si="0"/>
        <v>0</v>
      </c>
      <c r="G49" s="42">
        <f t="shared" si="1"/>
        <v>0</v>
      </c>
      <c r="H49" s="80"/>
      <c r="I49" s="81"/>
      <c r="J49" s="51"/>
      <c r="K49" s="51"/>
      <c r="L49" s="58"/>
      <c r="M49" s="51"/>
    </row>
    <row r="50" spans="1:13" ht="15.75" thickBot="1" x14ac:dyDescent="0.3">
      <c r="A50" s="58"/>
      <c r="B50" s="43" t="s">
        <v>62</v>
      </c>
      <c r="C50" s="44"/>
      <c r="D50" s="44"/>
      <c r="E50" s="45"/>
      <c r="F50" s="45">
        <f>SUM(F13:F49)</f>
        <v>0</v>
      </c>
      <c r="G50" s="46">
        <f>SUM(G13:G49)</f>
        <v>0</v>
      </c>
      <c r="H50" s="47" t="s">
        <v>63</v>
      </c>
      <c r="I50" s="48">
        <f>32305.13*1.2</f>
        <v>38766.156000000003</v>
      </c>
      <c r="J50" s="51"/>
      <c r="K50" s="50"/>
      <c r="L50" s="51"/>
      <c r="M50" s="51"/>
    </row>
    <row r="51" spans="1:13" ht="18" thickBot="1" x14ac:dyDescent="0.35">
      <c r="A51" s="58"/>
      <c r="B51" s="202" t="s">
        <v>64</v>
      </c>
      <c r="C51" s="203"/>
      <c r="D51" s="203"/>
      <c r="E51" s="203"/>
      <c r="F51" s="203"/>
      <c r="G51" s="203"/>
      <c r="H51" s="204"/>
      <c r="I51" s="13">
        <f>70*((I50-G50)/I50)</f>
        <v>70</v>
      </c>
      <c r="J51" s="51"/>
      <c r="K51" s="50"/>
      <c r="L51" s="51"/>
      <c r="M51" s="51"/>
    </row>
    <row r="52" spans="1:13" ht="15.95" customHeight="1" thickBot="1" x14ac:dyDescent="0.3">
      <c r="A52" s="58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</row>
    <row r="53" spans="1:13" ht="20.25" customHeight="1" x14ac:dyDescent="0.3">
      <c r="A53" s="51"/>
      <c r="B53" s="109" t="s">
        <v>65</v>
      </c>
      <c r="C53" s="110"/>
      <c r="D53" s="110"/>
      <c r="E53" s="110"/>
      <c r="F53" s="110"/>
      <c r="G53" s="110"/>
      <c r="H53" s="110"/>
      <c r="I53" s="111"/>
      <c r="J53" s="51"/>
      <c r="K53" s="51"/>
      <c r="L53" s="51"/>
      <c r="M53" s="51"/>
    </row>
    <row r="54" spans="1:13" ht="51" customHeight="1" x14ac:dyDescent="0.25">
      <c r="A54" s="51"/>
      <c r="B54" s="29"/>
      <c r="C54" s="60" t="s">
        <v>66</v>
      </c>
      <c r="D54" s="60" t="s">
        <v>67</v>
      </c>
      <c r="E54" s="60" t="s">
        <v>68</v>
      </c>
      <c r="F54" s="61" t="s">
        <v>69</v>
      </c>
      <c r="G54" s="30" t="s">
        <v>70</v>
      </c>
      <c r="H54" s="163" t="s">
        <v>71</v>
      </c>
      <c r="I54" s="164"/>
      <c r="J54" s="51"/>
      <c r="K54" s="50"/>
      <c r="L54" s="51"/>
      <c r="M54" s="51"/>
    </row>
    <row r="55" spans="1:13" ht="17.25" customHeight="1" thickBot="1" x14ac:dyDescent="0.35">
      <c r="A55" s="51"/>
      <c r="B55" s="62" t="s">
        <v>72</v>
      </c>
      <c r="C55" s="63">
        <v>15</v>
      </c>
      <c r="D55" s="64">
        <v>15</v>
      </c>
      <c r="E55" s="64">
        <v>45</v>
      </c>
      <c r="F55" s="65">
        <v>15</v>
      </c>
      <c r="G55" s="31">
        <f>F55*(E55-C55)/(E55-D55)</f>
        <v>15</v>
      </c>
      <c r="H55" s="165">
        <v>153</v>
      </c>
      <c r="I55" s="166"/>
      <c r="J55" s="51"/>
      <c r="K55" s="50"/>
      <c r="L55" s="51"/>
      <c r="M55" s="51"/>
    </row>
    <row r="56" spans="1:13" ht="17.25" customHeight="1" thickBo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0"/>
      <c r="L56" s="51"/>
      <c r="M56" s="51"/>
    </row>
    <row r="57" spans="1:13" ht="17.25" customHeight="1" x14ac:dyDescent="0.3">
      <c r="A57" s="51"/>
      <c r="B57" s="112" t="s">
        <v>73</v>
      </c>
      <c r="C57" s="113"/>
      <c r="D57" s="113"/>
      <c r="E57" s="113"/>
      <c r="F57" s="113"/>
      <c r="G57" s="113"/>
      <c r="H57" s="113"/>
      <c r="I57" s="114"/>
      <c r="J57" s="51"/>
      <c r="K57" s="50"/>
      <c r="L57" s="51"/>
      <c r="M57" s="51"/>
    </row>
    <row r="58" spans="1:13" ht="30.75" customHeight="1" x14ac:dyDescent="0.25">
      <c r="A58" s="51"/>
      <c r="B58" s="66"/>
      <c r="C58" s="118" t="s">
        <v>74</v>
      </c>
      <c r="D58" s="118"/>
      <c r="E58" s="118"/>
      <c r="F58" s="195" t="s">
        <v>75</v>
      </c>
      <c r="G58" s="196"/>
      <c r="H58" s="195" t="s">
        <v>76</v>
      </c>
      <c r="I58" s="197"/>
      <c r="J58" s="51"/>
      <c r="K58" s="50"/>
      <c r="L58" s="51"/>
      <c r="M58" s="51"/>
    </row>
    <row r="59" spans="1:13" ht="43.5" customHeight="1" x14ac:dyDescent="0.25">
      <c r="A59" s="51"/>
      <c r="B59" s="66"/>
      <c r="C59" s="67" t="s">
        <v>77</v>
      </c>
      <c r="D59" s="118" t="s">
        <v>78</v>
      </c>
      <c r="E59" s="118"/>
      <c r="F59" s="198" t="s">
        <v>79</v>
      </c>
      <c r="G59" s="199"/>
      <c r="H59" s="200" t="s">
        <v>80</v>
      </c>
      <c r="I59" s="201"/>
      <c r="J59" s="51"/>
      <c r="K59" s="50"/>
      <c r="L59" s="51"/>
      <c r="M59" s="51"/>
    </row>
    <row r="60" spans="1:13" ht="67.5" customHeight="1" thickBot="1" x14ac:dyDescent="0.3">
      <c r="A60" s="51"/>
      <c r="B60" s="34" t="s">
        <v>81</v>
      </c>
      <c r="C60" s="33">
        <v>3.5</v>
      </c>
      <c r="D60" s="138">
        <f>C60*2</f>
        <v>7</v>
      </c>
      <c r="E60" s="139"/>
      <c r="F60" s="200"/>
      <c r="G60" s="199"/>
      <c r="H60" s="200"/>
      <c r="I60" s="201"/>
      <c r="J60" s="51"/>
      <c r="K60" s="50"/>
      <c r="L60" s="51"/>
      <c r="M60" s="51"/>
    </row>
    <row r="61" spans="1:13" ht="18" thickBot="1" x14ac:dyDescent="0.35">
      <c r="A61" s="51"/>
      <c r="B61" s="115" t="s">
        <v>82</v>
      </c>
      <c r="C61" s="116"/>
      <c r="D61" s="116"/>
      <c r="E61" s="117"/>
      <c r="F61" s="117"/>
      <c r="G61" s="117"/>
      <c r="H61" s="117"/>
      <c r="I61" s="32">
        <f>D60</f>
        <v>7</v>
      </c>
      <c r="J61" s="51"/>
      <c r="K61" s="50"/>
      <c r="L61" s="51"/>
      <c r="M61" s="51"/>
    </row>
    <row r="62" spans="1:13" ht="15.75" thickBo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</row>
    <row r="63" spans="1:13" ht="19.5" x14ac:dyDescent="0.3">
      <c r="A63" s="51"/>
      <c r="B63" s="112" t="s">
        <v>83</v>
      </c>
      <c r="C63" s="113"/>
      <c r="D63" s="113"/>
      <c r="E63" s="113"/>
      <c r="F63" s="113"/>
      <c r="G63" s="113"/>
      <c r="H63" s="113"/>
      <c r="I63" s="114"/>
      <c r="J63" s="51"/>
      <c r="K63" s="51"/>
      <c r="L63" s="51"/>
      <c r="M63" s="51"/>
    </row>
    <row r="64" spans="1:13" ht="43.5" customHeight="1" x14ac:dyDescent="0.25">
      <c r="A64" s="51"/>
      <c r="B64" s="68" t="s">
        <v>84</v>
      </c>
      <c r="C64" s="69" t="s">
        <v>85</v>
      </c>
      <c r="D64" s="184" t="s">
        <v>86</v>
      </c>
      <c r="E64" s="184"/>
      <c r="F64" s="184" t="s">
        <v>87</v>
      </c>
      <c r="G64" s="184"/>
      <c r="H64" s="70" t="s">
        <v>69</v>
      </c>
      <c r="I64" s="71" t="s">
        <v>88</v>
      </c>
      <c r="J64" s="51"/>
      <c r="K64" s="51"/>
      <c r="L64" s="51"/>
      <c r="M64" s="51"/>
    </row>
    <row r="65" spans="2:11" ht="27" customHeight="1" x14ac:dyDescent="0.25">
      <c r="B65" s="10" t="s">
        <v>89</v>
      </c>
      <c r="C65" s="20">
        <v>40</v>
      </c>
      <c r="D65" s="185">
        <v>0</v>
      </c>
      <c r="E65" s="185"/>
      <c r="F65" s="185">
        <v>40</v>
      </c>
      <c r="G65" s="185"/>
      <c r="H65" s="72">
        <v>2</v>
      </c>
      <c r="I65" s="73">
        <f>IF(C65&lt;41,H65,0)</f>
        <v>2</v>
      </c>
      <c r="J65" s="51"/>
      <c r="K65" s="51"/>
    </row>
    <row r="66" spans="2:11" ht="26.25" customHeight="1" x14ac:dyDescent="0.25">
      <c r="B66" s="11" t="s">
        <v>90</v>
      </c>
      <c r="C66" s="23">
        <v>60</v>
      </c>
      <c r="D66" s="186">
        <v>0</v>
      </c>
      <c r="E66" s="186"/>
      <c r="F66" s="186">
        <v>62</v>
      </c>
      <c r="G66" s="186"/>
      <c r="H66" s="21">
        <v>1</v>
      </c>
      <c r="I66" s="73">
        <f>IF(C66&lt;63,H66,0)</f>
        <v>1</v>
      </c>
      <c r="J66" s="51"/>
      <c r="K66" s="51"/>
    </row>
    <row r="67" spans="2:11" ht="27.75" customHeight="1" thickBot="1" x14ac:dyDescent="0.3">
      <c r="B67" s="16" t="s">
        <v>91</v>
      </c>
      <c r="C67" s="24">
        <v>2.4500000000000002</v>
      </c>
      <c r="D67" s="187">
        <v>2.4500000000000002</v>
      </c>
      <c r="E67" s="187"/>
      <c r="F67" s="187" t="s">
        <v>92</v>
      </c>
      <c r="G67" s="187"/>
      <c r="H67" s="22">
        <v>2</v>
      </c>
      <c r="I67" s="74">
        <f>IF(C67&gt;2.449,H67,0)</f>
        <v>2</v>
      </c>
      <c r="J67" s="51"/>
      <c r="K67" s="51"/>
    </row>
    <row r="68" spans="2:11" ht="18" thickBot="1" x14ac:dyDescent="0.35">
      <c r="B68" s="135" t="s">
        <v>93</v>
      </c>
      <c r="C68" s="136"/>
      <c r="D68" s="136"/>
      <c r="E68" s="136"/>
      <c r="F68" s="136"/>
      <c r="G68" s="136"/>
      <c r="H68" s="137"/>
      <c r="I68" s="17">
        <f>SUM(I65:I67)</f>
        <v>5</v>
      </c>
      <c r="J68" s="51"/>
      <c r="K68" s="51"/>
    </row>
    <row r="69" spans="2:11" ht="15.75" thickBot="1" x14ac:dyDescent="0.3">
      <c r="B69" s="51"/>
      <c r="C69" s="51"/>
      <c r="D69" s="51"/>
      <c r="E69" s="51"/>
      <c r="F69" s="51"/>
      <c r="G69" s="51"/>
      <c r="H69" s="51"/>
      <c r="I69" s="51"/>
      <c r="J69" s="51"/>
      <c r="K69" s="51"/>
    </row>
    <row r="70" spans="2:11" ht="39.75" customHeight="1" thickBot="1" x14ac:dyDescent="0.35">
      <c r="B70" s="123" t="s">
        <v>94</v>
      </c>
      <c r="C70" s="124"/>
      <c r="D70" s="124"/>
      <c r="E70" s="124"/>
      <c r="F70" s="124"/>
      <c r="G70" s="124"/>
      <c r="H70" s="124"/>
      <c r="I70" s="125"/>
      <c r="J70" s="51"/>
      <c r="K70" s="51"/>
    </row>
    <row r="71" spans="2:11" ht="39.75" customHeight="1" thickBot="1" x14ac:dyDescent="0.3">
      <c r="B71" s="141" t="s">
        <v>95</v>
      </c>
      <c r="C71" s="141"/>
      <c r="D71" s="141"/>
      <c r="E71" s="141"/>
      <c r="F71" s="194">
        <v>3</v>
      </c>
      <c r="G71" s="194"/>
      <c r="H71" s="194"/>
      <c r="I71" s="194"/>
      <c r="J71" s="51"/>
      <c r="K71" s="51"/>
    </row>
    <row r="72" spans="2:11" ht="46.5" customHeight="1" x14ac:dyDescent="0.25">
      <c r="B72" s="27" t="s">
        <v>96</v>
      </c>
      <c r="C72" s="126" t="s">
        <v>97</v>
      </c>
      <c r="D72" s="126"/>
      <c r="E72" s="126"/>
      <c r="F72" s="126" t="s">
        <v>98</v>
      </c>
      <c r="G72" s="126"/>
      <c r="H72" s="126"/>
      <c r="I72" s="140"/>
      <c r="J72" s="51"/>
      <c r="K72" s="51"/>
    </row>
    <row r="73" spans="2:11" ht="16.5" customHeight="1" x14ac:dyDescent="0.25">
      <c r="B73" s="25"/>
      <c r="C73" s="188"/>
      <c r="D73" s="189"/>
      <c r="E73" s="190"/>
      <c r="F73" s="188"/>
      <c r="G73" s="189"/>
      <c r="H73" s="190"/>
      <c r="I73" s="26"/>
      <c r="J73" s="51"/>
      <c r="K73" s="51"/>
    </row>
    <row r="74" spans="2:11" ht="16.5" customHeight="1" x14ac:dyDescent="0.25">
      <c r="B74" s="6"/>
      <c r="C74" s="191"/>
      <c r="D74" s="192"/>
      <c r="E74" s="193"/>
      <c r="F74" s="191"/>
      <c r="G74" s="192"/>
      <c r="H74" s="193"/>
      <c r="I74" s="7"/>
      <c r="J74" s="51"/>
      <c r="K74" s="51"/>
    </row>
    <row r="75" spans="2:11" ht="16.5" customHeight="1" thickBot="1" x14ac:dyDescent="0.3">
      <c r="B75" s="18"/>
      <c r="C75" s="127"/>
      <c r="D75" s="128"/>
      <c r="E75" s="129"/>
      <c r="F75" s="127"/>
      <c r="G75" s="128"/>
      <c r="H75" s="129"/>
      <c r="I75" s="19"/>
      <c r="J75" s="51"/>
      <c r="K75" s="51"/>
    </row>
    <row r="76" spans="2:11" ht="16.5" customHeight="1" thickBot="1" x14ac:dyDescent="0.35">
      <c r="B76" s="172" t="s">
        <v>99</v>
      </c>
      <c r="C76" s="173"/>
      <c r="D76" s="173"/>
      <c r="E76" s="173"/>
      <c r="F76" s="173"/>
      <c r="G76" s="173"/>
      <c r="H76" s="174"/>
      <c r="I76" s="28">
        <f>F71</f>
        <v>3</v>
      </c>
      <c r="J76" s="51"/>
      <c r="K76" s="51"/>
    </row>
    <row r="77" spans="2:11" ht="15" customHeight="1" thickBot="1" x14ac:dyDescent="0.3">
      <c r="B77" s="130" t="s">
        <v>100</v>
      </c>
      <c r="C77" s="131"/>
      <c r="D77" s="131"/>
      <c r="E77" s="131"/>
      <c r="F77" s="131"/>
      <c r="G77" s="131"/>
      <c r="H77" s="131"/>
      <c r="I77" s="132"/>
      <c r="J77" s="51"/>
      <c r="K77" s="51"/>
    </row>
    <row r="78" spans="2:11" ht="15" customHeight="1" x14ac:dyDescent="0.25">
      <c r="B78" s="9">
        <v>1</v>
      </c>
      <c r="C78" s="133" t="s">
        <v>101</v>
      </c>
      <c r="D78" s="133"/>
      <c r="E78" s="133"/>
      <c r="F78" s="133"/>
      <c r="G78" s="133"/>
      <c r="H78" s="133"/>
      <c r="I78" s="134"/>
      <c r="J78" s="51"/>
      <c r="K78" s="51"/>
    </row>
    <row r="79" spans="2:11" ht="15" customHeight="1" x14ac:dyDescent="0.25">
      <c r="B79" s="8">
        <v>2</v>
      </c>
      <c r="C79" s="119" t="s">
        <v>102</v>
      </c>
      <c r="D79" s="119"/>
      <c r="E79" s="119"/>
      <c r="F79" s="119"/>
      <c r="G79" s="119"/>
      <c r="H79" s="119"/>
      <c r="I79" s="120"/>
      <c r="J79" s="51"/>
      <c r="K79" s="51"/>
    </row>
    <row r="80" spans="2:11" ht="15" customHeight="1" x14ac:dyDescent="0.25">
      <c r="B80" s="8">
        <v>3</v>
      </c>
      <c r="C80" s="119" t="s">
        <v>103</v>
      </c>
      <c r="D80" s="119"/>
      <c r="E80" s="119"/>
      <c r="F80" s="119"/>
      <c r="G80" s="119"/>
      <c r="H80" s="119"/>
      <c r="I80" s="120"/>
      <c r="J80" s="51"/>
      <c r="K80" s="51"/>
    </row>
    <row r="81" spans="2:11" ht="24" customHeight="1" x14ac:dyDescent="0.25">
      <c r="B81" s="8">
        <v>4</v>
      </c>
      <c r="C81" s="119" t="s">
        <v>104</v>
      </c>
      <c r="D81" s="119"/>
      <c r="E81" s="119"/>
      <c r="F81" s="119"/>
      <c r="G81" s="119"/>
      <c r="H81" s="119"/>
      <c r="I81" s="120"/>
      <c r="J81" s="51"/>
      <c r="K81" s="51"/>
    </row>
    <row r="82" spans="2:11" ht="17.25" customHeight="1" x14ac:dyDescent="0.25">
      <c r="B82" s="8">
        <v>5</v>
      </c>
      <c r="C82" s="119" t="s">
        <v>105</v>
      </c>
      <c r="D82" s="119"/>
      <c r="E82" s="119"/>
      <c r="F82" s="119"/>
      <c r="G82" s="119"/>
      <c r="H82" s="119"/>
      <c r="I82" s="120"/>
      <c r="J82" s="51"/>
      <c r="K82" s="51"/>
    </row>
    <row r="83" spans="2:11" ht="15.75" customHeight="1" thickBot="1" x14ac:dyDescent="0.3">
      <c r="B83" s="78">
        <v>6</v>
      </c>
      <c r="C83" s="121" t="s">
        <v>106</v>
      </c>
      <c r="D83" s="121"/>
      <c r="E83" s="121"/>
      <c r="F83" s="121"/>
      <c r="G83" s="121"/>
      <c r="H83" s="121"/>
      <c r="I83" s="122"/>
      <c r="J83" s="51"/>
      <c r="K83" s="51"/>
    </row>
    <row r="84" spans="2:11" ht="33.75" customHeight="1" x14ac:dyDescent="0.25">
      <c r="B84" s="175" t="s">
        <v>108</v>
      </c>
      <c r="C84" s="176"/>
      <c r="D84" s="176"/>
      <c r="E84" s="176"/>
      <c r="F84" s="176"/>
      <c r="G84" s="176"/>
      <c r="H84" s="176"/>
      <c r="I84" s="177"/>
      <c r="J84" s="51"/>
      <c r="K84" s="51"/>
    </row>
    <row r="85" spans="2:11" ht="26.25" customHeight="1" x14ac:dyDescent="0.25">
      <c r="B85" s="178"/>
      <c r="C85" s="179"/>
      <c r="D85" s="179"/>
      <c r="E85" s="179"/>
      <c r="F85" s="179"/>
      <c r="G85" s="179"/>
      <c r="H85" s="179"/>
      <c r="I85" s="180"/>
      <c r="J85" s="51"/>
      <c r="K85" s="51"/>
    </row>
    <row r="86" spans="2:11" ht="15.75" customHeight="1" thickBot="1" x14ac:dyDescent="0.3">
      <c r="B86" s="181"/>
      <c r="C86" s="182"/>
      <c r="D86" s="182"/>
      <c r="E86" s="182"/>
      <c r="F86" s="182"/>
      <c r="G86" s="182"/>
      <c r="H86" s="182"/>
      <c r="I86" s="183"/>
      <c r="J86" s="51"/>
      <c r="K86" s="51"/>
    </row>
    <row r="87" spans="2:11" ht="16.5" thickTop="1" thickBot="1" x14ac:dyDescent="0.3">
      <c r="B87" s="79"/>
      <c r="C87" s="79"/>
      <c r="D87" s="79"/>
      <c r="E87" s="79"/>
      <c r="F87" s="79"/>
      <c r="G87" s="79"/>
      <c r="H87" s="79"/>
      <c r="I87" s="79"/>
      <c r="J87" s="51"/>
      <c r="K87" s="51"/>
    </row>
    <row r="88" spans="2:11" ht="15" customHeight="1" x14ac:dyDescent="0.25">
      <c r="B88" s="91" t="s">
        <v>107</v>
      </c>
      <c r="C88" s="92"/>
      <c r="D88" s="92"/>
      <c r="E88" s="93"/>
      <c r="F88" s="97">
        <f>I51+G55+I61+I68+I76</f>
        <v>100</v>
      </c>
      <c r="G88" s="98"/>
      <c r="H88" s="98"/>
      <c r="I88" s="99"/>
      <c r="J88" s="51"/>
      <c r="K88" s="51"/>
    </row>
    <row r="89" spans="2:11" ht="28.5" customHeight="1" thickBot="1" x14ac:dyDescent="0.3">
      <c r="B89" s="94"/>
      <c r="C89" s="95"/>
      <c r="D89" s="95"/>
      <c r="E89" s="96"/>
      <c r="F89" s="100"/>
      <c r="G89" s="101"/>
      <c r="H89" s="101"/>
      <c r="I89" s="102"/>
      <c r="J89" s="51"/>
      <c r="K89" s="51"/>
    </row>
    <row r="90" spans="2:11" ht="15.75" thickTop="1" x14ac:dyDescent="0.25">
      <c r="B90" s="84" t="s">
        <v>109</v>
      </c>
      <c r="C90" s="75"/>
      <c r="D90" s="75"/>
      <c r="E90" s="87" t="s">
        <v>110</v>
      </c>
      <c r="F90" s="88"/>
      <c r="G90" s="103" t="s">
        <v>111</v>
      </c>
      <c r="H90" s="103"/>
      <c r="I90" s="104"/>
      <c r="J90" s="51"/>
      <c r="K90" s="51"/>
    </row>
    <row r="91" spans="2:11" x14ac:dyDescent="0.25">
      <c r="B91" s="85"/>
      <c r="C91" s="76"/>
      <c r="D91" s="76"/>
      <c r="E91" s="89"/>
      <c r="F91" s="89"/>
      <c r="G91" s="105"/>
      <c r="H91" s="105"/>
      <c r="I91" s="106"/>
      <c r="J91" s="51"/>
      <c r="K91" s="51"/>
    </row>
    <row r="92" spans="2:11" ht="15.75" thickBot="1" x14ac:dyDescent="0.3">
      <c r="B92" s="86"/>
      <c r="C92" s="77"/>
      <c r="D92" s="77"/>
      <c r="E92" s="90"/>
      <c r="F92" s="90"/>
      <c r="G92" s="107"/>
      <c r="H92" s="107"/>
      <c r="I92" s="108"/>
      <c r="J92" s="51"/>
      <c r="K92" s="51"/>
    </row>
    <row r="93" spans="2:11" ht="15.75" thickTop="1" x14ac:dyDescent="0.25">
      <c r="B93" s="51"/>
      <c r="C93" s="51"/>
      <c r="D93" s="51"/>
      <c r="E93" s="51"/>
      <c r="F93" s="51"/>
      <c r="G93" s="51"/>
      <c r="H93" s="51"/>
      <c r="I93" s="51"/>
      <c r="J93" s="51"/>
      <c r="K93" s="51"/>
    </row>
    <row r="94" spans="2:11" x14ac:dyDescent="0.25">
      <c r="B94" s="51"/>
      <c r="C94" s="51"/>
      <c r="D94" s="51"/>
      <c r="E94" s="51"/>
      <c r="F94" s="51"/>
      <c r="G94" s="51"/>
      <c r="H94" s="51"/>
      <c r="I94" s="51"/>
      <c r="J94" s="51"/>
      <c r="K94" s="51"/>
    </row>
    <row r="95" spans="2:11" ht="39" customHeight="1" x14ac:dyDescent="0.25">
      <c r="B95" s="51"/>
      <c r="C95" s="51"/>
      <c r="D95" s="51"/>
      <c r="E95" s="51"/>
      <c r="F95" s="51"/>
      <c r="G95" s="51"/>
      <c r="H95" s="51"/>
      <c r="I95" s="51"/>
      <c r="J95" s="51"/>
      <c r="K95" s="51"/>
    </row>
    <row r="96" spans="2:11" ht="15" customHeight="1" x14ac:dyDescent="0.25">
      <c r="B96" s="51"/>
      <c r="C96" s="51"/>
      <c r="D96" s="51"/>
      <c r="E96" s="51"/>
      <c r="F96" s="51"/>
      <c r="G96" s="51"/>
      <c r="H96" s="51"/>
      <c r="I96" s="51"/>
      <c r="J96" s="51"/>
      <c r="K96" s="51"/>
    </row>
    <row r="97" spans="2:11" ht="15" customHeight="1" x14ac:dyDescent="0.25">
      <c r="B97" s="51"/>
      <c r="C97" s="51"/>
      <c r="D97" s="51"/>
      <c r="E97" s="51"/>
      <c r="F97" s="51"/>
      <c r="G97" s="51"/>
      <c r="H97" s="51"/>
      <c r="I97" s="51"/>
      <c r="J97" s="51"/>
      <c r="K97" s="51"/>
    </row>
    <row r="98" spans="2:11" ht="15" customHeight="1" x14ac:dyDescent="0.25">
      <c r="B98" s="51"/>
      <c r="C98" s="51"/>
      <c r="D98" s="51"/>
      <c r="E98" s="51"/>
      <c r="F98" s="51"/>
      <c r="G98" s="51"/>
      <c r="H98" s="51"/>
      <c r="I98" s="51"/>
      <c r="J98" s="51"/>
      <c r="K98" s="51"/>
    </row>
    <row r="99" spans="2:11" ht="15" customHeight="1" x14ac:dyDescent="0.25">
      <c r="B99" s="51"/>
      <c r="C99" s="51"/>
      <c r="D99" s="51"/>
      <c r="E99" s="51"/>
      <c r="F99" s="51"/>
      <c r="G99" s="51"/>
      <c r="H99" s="51"/>
      <c r="I99" s="51"/>
      <c r="J99" s="51"/>
      <c r="K99" s="51"/>
    </row>
    <row r="100" spans="2:11" ht="15" customHeight="1" x14ac:dyDescent="0.25">
      <c r="B100" s="51"/>
      <c r="C100" s="51"/>
      <c r="D100" s="51"/>
      <c r="E100" s="51"/>
      <c r="F100" s="51"/>
      <c r="G100" s="51"/>
      <c r="H100" s="51"/>
      <c r="I100" s="51"/>
      <c r="J100" s="51"/>
      <c r="K100" s="51"/>
    </row>
    <row r="101" spans="2:11" ht="15" customHeight="1" x14ac:dyDescent="0.25">
      <c r="B101" s="51"/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2:11" x14ac:dyDescent="0.25">
      <c r="B102" s="51"/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2:11" x14ac:dyDescent="0.25">
      <c r="B103" s="51"/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2:11" x14ac:dyDescent="0.25">
      <c r="B104" s="51"/>
      <c r="C104" s="51"/>
      <c r="D104" s="51"/>
      <c r="E104" s="51"/>
      <c r="F104" s="51"/>
      <c r="G104" s="51"/>
      <c r="H104" s="51"/>
      <c r="I104" s="51"/>
      <c r="J104" s="51"/>
      <c r="K104" s="51"/>
    </row>
    <row r="105" spans="2:11" x14ac:dyDescent="0.25">
      <c r="B105" s="51"/>
      <c r="C105" s="51"/>
      <c r="D105" s="51"/>
      <c r="E105" s="51"/>
      <c r="F105" s="51"/>
      <c r="G105" s="51"/>
      <c r="H105" s="51"/>
      <c r="I105" s="51"/>
      <c r="J105" s="51"/>
      <c r="K105" s="51"/>
    </row>
    <row r="106" spans="2:11" x14ac:dyDescent="0.25">
      <c r="B106" s="51"/>
      <c r="C106" s="51"/>
      <c r="D106" s="51"/>
      <c r="E106" s="51"/>
      <c r="F106" s="51"/>
      <c r="G106" s="51"/>
      <c r="H106" s="51"/>
      <c r="I106" s="51"/>
      <c r="J106" s="51"/>
      <c r="K106" s="51"/>
    </row>
    <row r="107" spans="2:11" x14ac:dyDescent="0.25">
      <c r="B107" s="51"/>
      <c r="C107" s="51"/>
      <c r="D107" s="51"/>
      <c r="E107" s="51"/>
      <c r="F107" s="51"/>
      <c r="G107" s="51"/>
      <c r="H107" s="51"/>
      <c r="I107" s="51"/>
      <c r="J107" s="51"/>
      <c r="K107" s="51"/>
    </row>
    <row r="108" spans="2:11" x14ac:dyDescent="0.25">
      <c r="B108" s="3"/>
      <c r="C108" s="4"/>
      <c r="D108" s="4"/>
      <c r="E108" s="4"/>
      <c r="F108" s="4"/>
      <c r="G108" s="4"/>
      <c r="H108" s="4"/>
      <c r="I108" s="4"/>
      <c r="J108" s="4"/>
      <c r="K108" s="4"/>
    </row>
    <row r="109" spans="2:11" x14ac:dyDescent="0.25">
      <c r="B109" s="51"/>
      <c r="C109" s="51"/>
      <c r="D109" s="51"/>
      <c r="E109" s="51"/>
      <c r="F109" s="51"/>
      <c r="G109" s="51"/>
      <c r="H109" s="51"/>
      <c r="I109" s="51"/>
      <c r="J109" s="51"/>
      <c r="K109" s="51"/>
    </row>
    <row r="110" spans="2:11" x14ac:dyDescent="0.25">
      <c r="B110" s="51"/>
      <c r="C110" s="51"/>
      <c r="D110" s="51"/>
      <c r="E110" s="51"/>
      <c r="F110" s="51"/>
      <c r="G110" s="51"/>
      <c r="H110" s="51"/>
      <c r="I110" s="51"/>
      <c r="J110" s="51"/>
      <c r="K110" s="51"/>
    </row>
    <row r="111" spans="2:11" x14ac:dyDescent="0.25">
      <c r="B111" s="51"/>
      <c r="C111" s="51"/>
      <c r="D111" s="51"/>
      <c r="E111" s="51"/>
      <c r="F111" s="51"/>
      <c r="G111" s="51"/>
      <c r="H111" s="51"/>
      <c r="I111" s="51"/>
      <c r="J111" s="51"/>
      <c r="K111" s="51"/>
    </row>
    <row r="112" spans="2:11" x14ac:dyDescent="0.25">
      <c r="B112" s="51"/>
      <c r="C112" s="51"/>
      <c r="D112" s="51"/>
      <c r="E112" s="51"/>
      <c r="F112" s="51"/>
      <c r="G112" s="51"/>
      <c r="H112" s="51"/>
      <c r="I112" s="51"/>
      <c r="J112" s="51"/>
      <c r="K112" s="51"/>
    </row>
    <row r="113" s="2" customFormat="1" x14ac:dyDescent="0.25"/>
    <row r="114" s="2" customFormat="1" x14ac:dyDescent="0.25"/>
    <row r="115" s="2" customFormat="1" x14ac:dyDescent="0.25"/>
  </sheetData>
  <sheetProtection algorithmName="SHA-512" hashValue="r2wXaP4rAifxTr0cdMZLPdk7NT2nY1Lr/2OtDEwWEXgB0eipV707jesso/AbyiCdJN+BeKT2T9Drj2krp49bVw==" saltValue="eGD/TGK8RRiIRT1iQTjTXA==" spinCount="100000" sheet="1" formatCells="0" formatColumns="0" formatRows="0" selectLockedCells="1"/>
  <mergeCells count="104">
    <mergeCell ref="B1:I1"/>
    <mergeCell ref="B76:H76"/>
    <mergeCell ref="B84:I86"/>
    <mergeCell ref="D64:E64"/>
    <mergeCell ref="D65:E65"/>
    <mergeCell ref="D66:E66"/>
    <mergeCell ref="D67:E67"/>
    <mergeCell ref="F64:G64"/>
    <mergeCell ref="F65:G65"/>
    <mergeCell ref="F66:G66"/>
    <mergeCell ref="F67:G67"/>
    <mergeCell ref="C73:E73"/>
    <mergeCell ref="C74:E74"/>
    <mergeCell ref="C75:E75"/>
    <mergeCell ref="F73:H73"/>
    <mergeCell ref="F74:H74"/>
    <mergeCell ref="F71:I71"/>
    <mergeCell ref="F58:G58"/>
    <mergeCell ref="H58:I58"/>
    <mergeCell ref="F59:G60"/>
    <mergeCell ref="H59:I60"/>
    <mergeCell ref="H19:I19"/>
    <mergeCell ref="H20:I20"/>
    <mergeCell ref="B51:H51"/>
    <mergeCell ref="H21:I21"/>
    <mergeCell ref="H22:I22"/>
    <mergeCell ref="H54:I54"/>
    <mergeCell ref="H55:I55"/>
    <mergeCell ref="B57:I57"/>
    <mergeCell ref="C58:E58"/>
    <mergeCell ref="H23:I23"/>
    <mergeCell ref="H24:I24"/>
    <mergeCell ref="H25:I25"/>
    <mergeCell ref="H26:I26"/>
    <mergeCell ref="H27:I27"/>
    <mergeCell ref="H33:I33"/>
    <mergeCell ref="H34:I34"/>
    <mergeCell ref="H35:I35"/>
    <mergeCell ref="H36:I36"/>
    <mergeCell ref="H37:I37"/>
    <mergeCell ref="H28:I28"/>
    <mergeCell ref="H29:I29"/>
    <mergeCell ref="H30:I30"/>
    <mergeCell ref="H31:I31"/>
    <mergeCell ref="H32:I32"/>
    <mergeCell ref="H46:I46"/>
    <mergeCell ref="H47:I47"/>
    <mergeCell ref="H48:I48"/>
    <mergeCell ref="B11:I11"/>
    <mergeCell ref="B2:I2"/>
    <mergeCell ref="H12:I12"/>
    <mergeCell ref="H13:I13"/>
    <mergeCell ref="H14:I14"/>
    <mergeCell ref="H15:I15"/>
    <mergeCell ref="H16:I16"/>
    <mergeCell ref="H17:I17"/>
    <mergeCell ref="H18:I18"/>
    <mergeCell ref="B9:C9"/>
    <mergeCell ref="D3:I3"/>
    <mergeCell ref="D4:I4"/>
    <mergeCell ref="D5:I5"/>
    <mergeCell ref="D6:I6"/>
    <mergeCell ref="D7:I7"/>
    <mergeCell ref="D8:I8"/>
    <mergeCell ref="D9:I9"/>
    <mergeCell ref="B6:C6"/>
    <mergeCell ref="B7:C7"/>
    <mergeCell ref="B8:C8"/>
    <mergeCell ref="B3:C3"/>
    <mergeCell ref="B4:C4"/>
    <mergeCell ref="B5:C5"/>
    <mergeCell ref="B90:B92"/>
    <mergeCell ref="E90:F92"/>
    <mergeCell ref="B88:E89"/>
    <mergeCell ref="F88:I89"/>
    <mergeCell ref="G90:I92"/>
    <mergeCell ref="B53:I53"/>
    <mergeCell ref="B63:I63"/>
    <mergeCell ref="B61:H61"/>
    <mergeCell ref="D59:E59"/>
    <mergeCell ref="C81:I81"/>
    <mergeCell ref="C82:I82"/>
    <mergeCell ref="C83:I83"/>
    <mergeCell ref="B70:I70"/>
    <mergeCell ref="C72:E72"/>
    <mergeCell ref="F75:H75"/>
    <mergeCell ref="B77:I77"/>
    <mergeCell ref="C78:I78"/>
    <mergeCell ref="C79:I79"/>
    <mergeCell ref="C80:I80"/>
    <mergeCell ref="B68:H68"/>
    <mergeCell ref="D60:E60"/>
    <mergeCell ref="F72:I72"/>
    <mergeCell ref="B71:E71"/>
    <mergeCell ref="B87:I87"/>
    <mergeCell ref="H49:I49"/>
    <mergeCell ref="H43:I43"/>
    <mergeCell ref="H44:I44"/>
    <mergeCell ref="H45:I45"/>
    <mergeCell ref="H38:I38"/>
    <mergeCell ref="H39:I39"/>
    <mergeCell ref="H40:I40"/>
    <mergeCell ref="H41:I41"/>
    <mergeCell ref="H42:I42"/>
  </mergeCells>
  <phoneticPr fontId="7" type="noConversion"/>
  <conditionalFormatting sqref="D60:E60">
    <cfRule type="expression" dxfId="0" priority="1">
      <formula>$C$60</formula>
    </cfRule>
  </conditionalFormatting>
  <dataValidations count="6">
    <dataValidation type="decimal" allowBlank="1" showInputMessage="1" showErrorMessage="1" sqref="C67" xr:uid="{00000000-0002-0000-0000-000000000000}">
      <formula1>0</formula1>
      <formula2>10000</formula2>
    </dataValidation>
    <dataValidation type="whole" allowBlank="1" showInputMessage="1" showErrorMessage="1" sqref="C55:C56" xr:uid="{00000000-0002-0000-0000-000005000000}">
      <formula1>15</formula1>
      <formula2>45</formula2>
    </dataValidation>
    <dataValidation type="list" allowBlank="1" showInputMessage="1" showErrorMessage="1" sqref="C60" xr:uid="{AF35EFCB-B000-41C0-ABC9-22CDD138EA43}">
      <mc:AlternateContent xmlns:x12ac="http://schemas.microsoft.com/office/spreadsheetml/2011/1/ac" xmlns:mc="http://schemas.openxmlformats.org/markup-compatibility/2006">
        <mc:Choice Requires="x12ac">
          <x12ac:list>0," 0,5", 1," 1,5", 2," 2,5", 3," 3,5"</x12ac:list>
        </mc:Choice>
        <mc:Fallback>
          <formula1>"0, 0,5, 1, 1,5, 2, 2,5, 3, 3,5"</formula1>
        </mc:Fallback>
      </mc:AlternateContent>
    </dataValidation>
    <dataValidation showInputMessage="1" showErrorMessage="1" sqref="D60:E60" xr:uid="{F63AC699-4DA7-45DF-889E-0DA67113A339}"/>
    <dataValidation type="list" allowBlank="1" showInputMessage="1" showErrorMessage="1" sqref="F71" xr:uid="{DC9C1A72-5D6A-4429-B81E-FC821C4CFBEC}">
      <formula1>"0,1,2,3,"</formula1>
    </dataValidation>
    <dataValidation type="whole" allowBlank="1" showInputMessage="1" showErrorMessage="1" sqref="C66 C65" xr:uid="{D56207E0-5121-435E-A94B-16614AE947A5}">
      <formula1>0</formula1>
      <formula2>10000</formula2>
    </dataValidation>
  </dataValidation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7" ma:contentTypeDescription="Create a new document." ma:contentTypeScope="" ma:versionID="592fdf5b1b18a11bd74cad5554d99559">
  <xsd:schema xmlns:xsd="http://www.w3.org/2001/XMLSchema" xmlns:xs="http://www.w3.org/2001/XMLSchema" xmlns:p="http://schemas.microsoft.com/office/2006/metadata/properties" xmlns:ns2="d6f25a68-2b8f-4a5b-9db1-9252afa83edf" targetNamespace="http://schemas.microsoft.com/office/2006/metadata/properties" ma:root="true" ma:fieldsID="e88370c6a87288c4fd7da4cd7bf8f140" ns2:_="">
    <xsd:import namespace="d6f25a68-2b8f-4a5b-9db1-9252afa83e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0C713-0CAB-41FC-B32A-CBAD65FFEFD2}">
  <ds:schemaRefs>
    <ds:schemaRef ds:uri="http://www.w3.org/XML/1998/namespace"/>
    <ds:schemaRef ds:uri="http://purl.org/dc/dcmitype/"/>
    <ds:schemaRef ds:uri="d6f25a68-2b8f-4a5b-9db1-9252afa83edf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F8B6EB-817B-4C0D-918F-3013A7991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8331A1-27C4-4206-9F25-878D264880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2 Kritériá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Garaj Michal, Mgr.</dc:creator>
  <cp:keywords/>
  <dc:description/>
  <cp:lastModifiedBy>Jakub Horváth</cp:lastModifiedBy>
  <cp:revision/>
  <dcterms:created xsi:type="dcterms:W3CDTF">2015-06-05T18:19:34Z</dcterms:created>
  <dcterms:modified xsi:type="dcterms:W3CDTF">2022-05-20T12:18:07Z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</Properties>
</file>