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RR\"/>
    </mc:Choice>
  </mc:AlternateContent>
  <bookViews>
    <workbookView xWindow="0" yWindow="0" windowWidth="0" windowHeight="0"/>
  </bookViews>
  <sheets>
    <sheet name="Rekapitulácia stavby" sheetId="1" r:id="rId1"/>
    <sheet name="01 - SO 01 ul. Prostejovs..." sheetId="2" r:id="rId2"/>
    <sheet name="02 - SO 02 ul.Volgogradsk..." sheetId="3" r:id="rId3"/>
    <sheet name="03 - SO 03 ul. Levočská -..." sheetId="4" r:id="rId4"/>
    <sheet name="04 - SO 04 ul. 17. Novemb..." sheetId="5" r:id="rId5"/>
    <sheet name="05 - SO 05 Automaticke sč...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'01 - SO 01 ul. Prostejovs...'!$C$129:$K$228</definedName>
    <definedName name="_xlnm.Print_Area" localSheetId="1">'01 - SO 01 ul. Prostejovs...'!$C$4:$J$76,'01 - SO 01 ul. Prostejovs...'!$C$82:$J$111,'01 - SO 01 ul. Prostejovs...'!$C$117:$J$228</definedName>
    <definedName name="_xlnm.Print_Titles" localSheetId="1">'01 - SO 01 ul. Prostejovs...'!$129:$129</definedName>
    <definedName name="_xlnm._FilterDatabase" localSheetId="2" hidden="1">'02 - SO 02 ul.Volgogradsk...'!$C$125:$K$200</definedName>
    <definedName name="_xlnm.Print_Area" localSheetId="2">'02 - SO 02 ul.Volgogradsk...'!$C$4:$J$76,'02 - SO 02 ul.Volgogradsk...'!$C$82:$J$107,'02 - SO 02 ul.Volgogradsk...'!$C$113:$J$200</definedName>
    <definedName name="_xlnm.Print_Titles" localSheetId="2">'02 - SO 02 ul.Volgogradsk...'!$125:$125</definedName>
    <definedName name="_xlnm._FilterDatabase" localSheetId="3" hidden="1">'03 - SO 03 ul. Levočská -...'!$C$121:$K$171</definedName>
    <definedName name="_xlnm.Print_Area" localSheetId="3">'03 - SO 03 ul. Levočská -...'!$C$4:$J$76,'03 - SO 03 ul. Levočská -...'!$C$82:$J$103,'03 - SO 03 ul. Levočská -...'!$C$109:$J$171</definedName>
    <definedName name="_xlnm.Print_Titles" localSheetId="3">'03 - SO 03 ul. Levočská -...'!$121:$121</definedName>
    <definedName name="_xlnm._FilterDatabase" localSheetId="4" hidden="1">'04 - SO 04 ul. 17. Novemb...'!$C$122:$K$185</definedName>
    <definedName name="_xlnm.Print_Area" localSheetId="4">'04 - SO 04 ul. 17. Novemb...'!$C$4:$J$76,'04 - SO 04 ul. 17. Novemb...'!$C$82:$J$104,'04 - SO 04 ul. 17. Novemb...'!$C$110:$J$185</definedName>
    <definedName name="_xlnm.Print_Titles" localSheetId="4">'04 - SO 04 ul. 17. Novemb...'!$122:$122</definedName>
    <definedName name="_xlnm._FilterDatabase" localSheetId="5" hidden="1">'05 - SO 05 Automaticke sč...'!$C$120:$K$145</definedName>
    <definedName name="_xlnm.Print_Area" localSheetId="5">'05 - SO 05 Automaticke sč...'!$C$4:$J$76,'05 - SO 05 Automaticke sč...'!$C$82:$J$102,'05 - SO 05 Automaticke sč...'!$C$108:$J$145</definedName>
    <definedName name="_xlnm.Print_Titles" localSheetId="5">'05 - SO 05 Automaticke sč...'!$120:$120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111"/>
  <c i="5" r="J37"/>
  <c r="J36"/>
  <c i="1" r="AY98"/>
  <c i="5" r="J35"/>
  <c i="1" r="AX98"/>
  <c i="5"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113"/>
  <c i="4" r="J37"/>
  <c r="J36"/>
  <c i="1" r="AY97"/>
  <c i="4" r="J35"/>
  <c i="1" r="AX97"/>
  <c i="4"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116"/>
  <c r="E7"/>
  <c r="E112"/>
  <c i="3" r="J37"/>
  <c r="J36"/>
  <c i="1" r="AY96"/>
  <c i="3" r="J35"/>
  <c i="1" r="AX96"/>
  <c i="3"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/>
  <c r="R190"/>
  <c r="R189"/>
  <c r="P190"/>
  <c r="P189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T155"/>
  <c r="R156"/>
  <c r="R155"/>
  <c r="P156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2"/>
  <c r="F122"/>
  <c r="F120"/>
  <c r="E118"/>
  <c r="J91"/>
  <c r="F91"/>
  <c r="F89"/>
  <c r="E87"/>
  <c r="J24"/>
  <c r="E24"/>
  <c r="J123"/>
  <c r="J23"/>
  <c r="J18"/>
  <c r="E18"/>
  <c r="F123"/>
  <c r="J17"/>
  <c r="J12"/>
  <c r="J120"/>
  <c r="E7"/>
  <c r="E116"/>
  <c i="2" r="J37"/>
  <c r="J36"/>
  <c i="1" r="AY95"/>
  <c i="2" r="J35"/>
  <c i="1" r="AX95"/>
  <c i="2"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T217"/>
  <c r="R218"/>
  <c r="R217"/>
  <c r="P218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J91"/>
  <c r="F91"/>
  <c r="F89"/>
  <c r="E87"/>
  <c r="J24"/>
  <c r="E24"/>
  <c r="J127"/>
  <c r="J23"/>
  <c r="J18"/>
  <c r="E18"/>
  <c r="F127"/>
  <c r="J17"/>
  <c r="J12"/>
  <c r="J124"/>
  <c r="E7"/>
  <c r="E120"/>
  <c i="1" r="L90"/>
  <c r="AM90"/>
  <c r="AM89"/>
  <c r="L89"/>
  <c r="AM87"/>
  <c r="L87"/>
  <c r="L85"/>
  <c r="L84"/>
  <c i="2" r="J223"/>
  <c r="BK218"/>
  <c r="J213"/>
  <c r="J209"/>
  <c r="J200"/>
  <c r="J193"/>
  <c r="BK191"/>
  <c r="BK188"/>
  <c r="J185"/>
  <c r="J179"/>
  <c r="BK173"/>
  <c r="BK167"/>
  <c r="J226"/>
  <c r="BK225"/>
  <c r="BK223"/>
  <c r="BK222"/>
  <c r="BK166"/>
  <c r="J156"/>
  <c r="BK153"/>
  <c r="J147"/>
  <c r="BK142"/>
  <c r="BK139"/>
  <c r="J133"/>
  <c r="J215"/>
  <c r="BK209"/>
  <c r="J205"/>
  <c r="J202"/>
  <c r="J199"/>
  <c r="J196"/>
  <c r="J192"/>
  <c r="J188"/>
  <c r="BK184"/>
  <c r="J181"/>
  <c r="BK175"/>
  <c r="J166"/>
  <c r="BK161"/>
  <c r="J153"/>
  <c r="BK149"/>
  <c r="BK145"/>
  <c r="J142"/>
  <c r="BK137"/>
  <c r="J134"/>
  <c r="BK227"/>
  <c r="J218"/>
  <c r="BK212"/>
  <c r="BK202"/>
  <c r="BK199"/>
  <c r="J195"/>
  <c r="BK189"/>
  <c r="J183"/>
  <c r="BK179"/>
  <c r="BK177"/>
  <c r="BK174"/>
  <c r="BK169"/>
  <c r="J165"/>
  <c r="J161"/>
  <c r="BK156"/>
  <c r="J149"/>
  <c r="J145"/>
  <c r="BK141"/>
  <c r="J137"/>
  <c i="3" r="J200"/>
  <c r="BK194"/>
  <c r="J184"/>
  <c r="BK180"/>
  <c r="BK178"/>
  <c r="BK169"/>
  <c r="BK167"/>
  <c r="J158"/>
  <c r="J152"/>
  <c r="J149"/>
  <c r="J143"/>
  <c r="J140"/>
  <c r="BK132"/>
  <c r="BK198"/>
  <c r="J195"/>
  <c r="BK187"/>
  <c r="J180"/>
  <c r="BK176"/>
  <c r="BK173"/>
  <c r="J168"/>
  <c r="BK163"/>
  <c r="J153"/>
  <c r="BK145"/>
  <c r="BK138"/>
  <c r="J134"/>
  <c r="J197"/>
  <c r="BK192"/>
  <c r="J167"/>
  <c r="J161"/>
  <c r="J151"/>
  <c r="BK143"/>
  <c r="BK131"/>
  <c r="BK200"/>
  <c r="BK193"/>
  <c r="BK184"/>
  <c r="J171"/>
  <c r="J162"/>
  <c r="BK158"/>
  <c r="J150"/>
  <c r="BK147"/>
  <c r="J138"/>
  <c r="J132"/>
  <c i="4" r="J169"/>
  <c r="BK165"/>
  <c r="BK162"/>
  <c r="J157"/>
  <c r="J154"/>
  <c r="J151"/>
  <c r="BK145"/>
  <c r="BK142"/>
  <c r="BK137"/>
  <c r="J131"/>
  <c r="J127"/>
  <c r="BK169"/>
  <c r="J167"/>
  <c r="BK164"/>
  <c r="BK157"/>
  <c r="BK151"/>
  <c r="J146"/>
  <c r="J142"/>
  <c r="BK139"/>
  <c r="J134"/>
  <c r="J130"/>
  <c r="BK129"/>
  <c r="J166"/>
  <c r="BK161"/>
  <c r="BK158"/>
  <c r="BK152"/>
  <c r="BK146"/>
  <c r="J139"/>
  <c r="BK131"/>
  <c r="BK126"/>
  <c i="5" r="J183"/>
  <c r="BK179"/>
  <c r="J176"/>
  <c r="BK173"/>
  <c r="BK170"/>
  <c r="BK167"/>
  <c r="J165"/>
  <c r="BK161"/>
  <c r="BK159"/>
  <c r="BK156"/>
  <c r="BK153"/>
  <c r="J148"/>
  <c r="BK145"/>
  <c r="J144"/>
  <c r="J143"/>
  <c r="BK141"/>
  <c r="J139"/>
  <c r="BK138"/>
  <c r="BK137"/>
  <c r="BK136"/>
  <c r="J134"/>
  <c r="J132"/>
  <c r="BK129"/>
  <c r="J126"/>
  <c r="BK183"/>
  <c r="BK180"/>
  <c r="BK177"/>
  <c r="J174"/>
  <c r="J171"/>
  <c r="BK168"/>
  <c r="BK165"/>
  <c r="J162"/>
  <c r="J158"/>
  <c r="J155"/>
  <c r="BK152"/>
  <c r="BK147"/>
  <c r="BK144"/>
  <c r="BK139"/>
  <c r="J136"/>
  <c r="BK132"/>
  <c r="J130"/>
  <c r="BK127"/>
  <c i="6" r="BK143"/>
  <c r="BK137"/>
  <c r="BK131"/>
  <c r="J124"/>
  <c r="J139"/>
  <c r="BK133"/>
  <c r="J128"/>
  <c r="J125"/>
  <c r="J143"/>
  <c r="J136"/>
  <c r="J126"/>
  <c r="BK134"/>
  <c r="BK129"/>
  <c r="BK125"/>
  <c i="2" r="J221"/>
  <c r="BK220"/>
  <c r="J212"/>
  <c r="BK205"/>
  <c r="J198"/>
  <c r="BK192"/>
  <c r="J186"/>
  <c r="J180"/>
  <c r="J175"/>
  <c r="BK168"/>
  <c r="J227"/>
  <c r="BK224"/>
  <c r="J167"/>
  <c r="BK160"/>
  <c r="J152"/>
  <c r="J146"/>
  <c r="J140"/>
  <c r="BK138"/>
  <c r="BK214"/>
  <c r="J206"/>
  <c r="J203"/>
  <c r="BK198"/>
  <c r="BK195"/>
  <c r="J191"/>
  <c r="J187"/>
  <c r="BK183"/>
  <c r="BK178"/>
  <c r="J174"/>
  <c r="BK165"/>
  <c r="BK158"/>
  <c r="BK152"/>
  <c r="BK147"/>
  <c r="BK143"/>
  <c r="J136"/>
  <c r="J228"/>
  <c r="J225"/>
  <c r="BK221"/>
  <c r="BK206"/>
  <c r="J201"/>
  <c r="J197"/>
  <c r="J194"/>
  <c r="BK186"/>
  <c r="J182"/>
  <c r="BK176"/>
  <c r="BK171"/>
  <c r="J164"/>
  <c r="BK162"/>
  <c r="J158"/>
  <c r="BK148"/>
  <c r="J143"/>
  <c r="J138"/>
  <c r="BK135"/>
  <c i="3" r="J196"/>
  <c r="J187"/>
  <c r="J182"/>
  <c r="J177"/>
  <c r="BK168"/>
  <c r="BK160"/>
  <c r="BK154"/>
  <c r="BK148"/>
  <c r="J135"/>
  <c r="J131"/>
  <c r="BK197"/>
  <c r="J192"/>
  <c r="BK185"/>
  <c r="BK179"/>
  <c r="BK175"/>
  <c r="BK170"/>
  <c r="BK165"/>
  <c r="J160"/>
  <c r="BK150"/>
  <c r="BK140"/>
  <c r="J137"/>
  <c r="BK133"/>
  <c r="J194"/>
  <c r="BK181"/>
  <c r="BK177"/>
  <c r="J176"/>
  <c r="J175"/>
  <c r="BK174"/>
  <c r="J173"/>
  <c r="BK172"/>
  <c r="J169"/>
  <c r="J165"/>
  <c r="BK153"/>
  <c r="J147"/>
  <c r="J136"/>
  <c r="J130"/>
  <c r="BK199"/>
  <c r="J190"/>
  <c r="J172"/>
  <c r="J163"/>
  <c r="J159"/>
  <c r="J154"/>
  <c r="J145"/>
  <c r="BK137"/>
  <c r="BK130"/>
  <c i="4" r="J168"/>
  <c r="J164"/>
  <c r="J161"/>
  <c r="J155"/>
  <c r="J152"/>
  <c r="J149"/>
  <c r="BK143"/>
  <c r="BK134"/>
  <c r="J128"/>
  <c r="BK171"/>
  <c r="BK166"/>
  <c r="J159"/>
  <c r="BK155"/>
  <c r="BK149"/>
  <c r="J145"/>
  <c r="J141"/>
  <c r="J137"/>
  <c r="J133"/>
  <c r="BK128"/>
  <c r="J163"/>
  <c r="BK160"/>
  <c r="J156"/>
  <c r="BK150"/>
  <c r="J140"/>
  <c r="BK132"/>
  <c r="BK127"/>
  <c i="5" r="J185"/>
  <c r="J180"/>
  <c r="BK178"/>
  <c r="BK175"/>
  <c r="BK171"/>
  <c r="J168"/>
  <c r="BK163"/>
  <c r="BK160"/>
  <c r="J157"/>
  <c r="BK154"/>
  <c r="BK150"/>
  <c r="J146"/>
  <c r="BK130"/>
  <c r="J127"/>
  <c r="J182"/>
  <c r="J179"/>
  <c r="BK176"/>
  <c r="BK172"/>
  <c r="J170"/>
  <c r="BK166"/>
  <c r="J163"/>
  <c r="J160"/>
  <c r="BK157"/>
  <c r="J154"/>
  <c r="J150"/>
  <c r="J145"/>
  <c r="J141"/>
  <c r="J137"/>
  <c r="BK134"/>
  <c r="J131"/>
  <c r="BK128"/>
  <c i="6" r="BK145"/>
  <c r="J141"/>
  <c r="BK130"/>
  <c r="BK136"/>
  <c r="J127"/>
  <c r="BK124"/>
  <c r="J140"/>
  <c r="BK128"/>
  <c r="BK139"/>
  <c r="J130"/>
  <c i="2" r="J224"/>
  <c r="J220"/>
  <c r="BK215"/>
  <c r="BK207"/>
  <c r="BK204"/>
  <c r="BK194"/>
  <c r="J189"/>
  <c r="BK187"/>
  <c r="BK180"/>
  <c r="J176"/>
  <c r="J169"/>
  <c i="1" r="AS94"/>
  <c i="2" r="BK163"/>
  <c r="J162"/>
  <c r="J155"/>
  <c r="J151"/>
  <c r="J144"/>
  <c r="J141"/>
  <c r="BK134"/>
  <c r="BK228"/>
  <c r="BK213"/>
  <c r="J207"/>
  <c r="J204"/>
  <c r="BK201"/>
  <c r="BK197"/>
  <c r="BK193"/>
  <c r="J190"/>
  <c r="BK185"/>
  <c r="BK182"/>
  <c r="J177"/>
  <c r="J171"/>
  <c r="BK164"/>
  <c r="BK155"/>
  <c r="J148"/>
  <c r="BK144"/>
  <c r="J139"/>
  <c r="J135"/>
  <c r="BK133"/>
  <c r="BK226"/>
  <c r="J222"/>
  <c r="J214"/>
  <c r="BK203"/>
  <c r="BK200"/>
  <c r="BK196"/>
  <c r="BK190"/>
  <c r="J184"/>
  <c r="BK181"/>
  <c r="J178"/>
  <c r="J173"/>
  <c r="J168"/>
  <c r="J163"/>
  <c r="J160"/>
  <c r="BK151"/>
  <c r="BK146"/>
  <c r="BK140"/>
  <c r="BK136"/>
  <c i="3" r="J199"/>
  <c r="J185"/>
  <c r="BK183"/>
  <c r="J179"/>
  <c r="J170"/>
  <c r="J164"/>
  <c r="BK159"/>
  <c r="BK151"/>
  <c r="BK146"/>
  <c r="BK142"/>
  <c r="J133"/>
  <c r="BK129"/>
  <c r="BK196"/>
  <c r="BK190"/>
  <c r="J181"/>
  <c r="J178"/>
  <c r="J174"/>
  <c r="BK171"/>
  <c r="J166"/>
  <c r="BK162"/>
  <c r="BK152"/>
  <c r="J142"/>
  <c r="BK139"/>
  <c r="BK136"/>
  <c r="J198"/>
  <c r="J193"/>
  <c r="J183"/>
  <c r="BK166"/>
  <c r="J156"/>
  <c r="J148"/>
  <c r="J146"/>
  <c r="BK135"/>
  <c r="J129"/>
  <c r="BK195"/>
  <c r="BK182"/>
  <c r="BK164"/>
  <c r="BK161"/>
  <c r="BK156"/>
  <c r="BK149"/>
  <c r="J139"/>
  <c r="BK134"/>
  <c i="4" r="J171"/>
  <c r="BK167"/>
  <c r="BK163"/>
  <c r="J160"/>
  <c r="BK156"/>
  <c r="BK153"/>
  <c r="J150"/>
  <c r="J144"/>
  <c r="BK141"/>
  <c r="BK133"/>
  <c r="J129"/>
  <c r="J126"/>
  <c r="BK168"/>
  <c r="J165"/>
  <c r="J158"/>
  <c r="J153"/>
  <c r="J147"/>
  <c r="BK144"/>
  <c r="BK140"/>
  <c r="J136"/>
  <c r="J132"/>
  <c r="BK125"/>
  <c r="J162"/>
  <c r="BK159"/>
  <c r="BK154"/>
  <c r="BK147"/>
  <c r="J143"/>
  <c r="BK136"/>
  <c r="BK130"/>
  <c r="J125"/>
  <c i="5" r="BK182"/>
  <c r="J181"/>
  <c r="J177"/>
  <c r="BK174"/>
  <c r="J172"/>
  <c r="J169"/>
  <c r="J166"/>
  <c r="BK164"/>
  <c r="BK162"/>
  <c r="BK158"/>
  <c r="BK155"/>
  <c r="J152"/>
  <c r="J147"/>
  <c r="BK135"/>
  <c r="J133"/>
  <c r="BK131"/>
  <c r="J128"/>
  <c r="BK185"/>
  <c r="BK181"/>
  <c r="J178"/>
  <c r="J175"/>
  <c r="J173"/>
  <c r="BK169"/>
  <c r="J167"/>
  <c r="J164"/>
  <c r="J161"/>
  <c r="J159"/>
  <c r="J156"/>
  <c r="J153"/>
  <c r="BK148"/>
  <c r="BK146"/>
  <c r="BK143"/>
  <c r="J138"/>
  <c r="J135"/>
  <c r="BK133"/>
  <c r="J129"/>
  <c r="BK126"/>
  <c i="6" r="BK142"/>
  <c r="BK135"/>
  <c r="J134"/>
  <c r="J129"/>
  <c r="BK140"/>
  <c r="J137"/>
  <c r="J131"/>
  <c r="BK126"/>
  <c r="J145"/>
  <c r="BK141"/>
  <c r="J135"/>
  <c r="J142"/>
  <c r="J133"/>
  <c r="BK127"/>
  <c i="2" l="1" r="P132"/>
  <c r="BK150"/>
  <c r="J150"/>
  <c r="J99"/>
  <c r="T150"/>
  <c r="P154"/>
  <c r="BK159"/>
  <c r="J159"/>
  <c r="J102"/>
  <c r="R159"/>
  <c r="P172"/>
  <c r="BK211"/>
  <c r="J211"/>
  <c r="J107"/>
  <c r="T211"/>
  <c r="T210"/>
  <c r="BK219"/>
  <c r="J219"/>
  <c r="J110"/>
  <c r="T219"/>
  <c r="T216"/>
  <c i="3" r="R128"/>
  <c r="P141"/>
  <c r="P144"/>
  <c r="R144"/>
  <c r="P157"/>
  <c r="T191"/>
  <c r="T188"/>
  <c i="4" r="BK124"/>
  <c r="J124"/>
  <c r="J98"/>
  <c r="T124"/>
  <c r="R135"/>
  <c r="T135"/>
  <c r="R138"/>
  <c r="T138"/>
  <c i="2" r="BK132"/>
  <c r="J132"/>
  <c r="J98"/>
  <c r="T132"/>
  <c r="R150"/>
  <c r="R154"/>
  <c r="BK172"/>
  <c r="J172"/>
  <c r="J104"/>
  <c r="T172"/>
  <c r="R211"/>
  <c r="R210"/>
  <c r="P219"/>
  <c r="P216"/>
  <c i="3" r="P128"/>
  <c r="P127"/>
  <c r="BK141"/>
  <c r="J141"/>
  <c r="J99"/>
  <c r="R141"/>
  <c r="T141"/>
  <c r="T144"/>
  <c r="T157"/>
  <c r="P191"/>
  <c r="P188"/>
  <c i="4" r="P124"/>
  <c r="P135"/>
  <c r="P138"/>
  <c r="T148"/>
  <c i="5" r="P125"/>
  <c r="R125"/>
  <c r="P142"/>
  <c r="R142"/>
  <c r="P151"/>
  <c i="6" r="BK123"/>
  <c i="2" r="R132"/>
  <c r="P150"/>
  <c r="BK154"/>
  <c r="J154"/>
  <c r="J100"/>
  <c r="T154"/>
  <c r="P159"/>
  <c r="T159"/>
  <c r="R172"/>
  <c r="P211"/>
  <c r="P210"/>
  <c r="R219"/>
  <c r="R216"/>
  <c i="3" r="BK128"/>
  <c r="J128"/>
  <c r="J98"/>
  <c r="T128"/>
  <c r="T127"/>
  <c r="BK144"/>
  <c r="J144"/>
  <c r="J100"/>
  <c r="BK157"/>
  <c r="J157"/>
  <c r="J102"/>
  <c r="R157"/>
  <c r="BK191"/>
  <c r="J191"/>
  <c r="J106"/>
  <c r="R191"/>
  <c r="R188"/>
  <c i="4" r="R124"/>
  <c r="BK135"/>
  <c r="J135"/>
  <c r="J99"/>
  <c r="BK138"/>
  <c r="J138"/>
  <c r="J100"/>
  <c r="BK148"/>
  <c r="J148"/>
  <c r="J101"/>
  <c r="P148"/>
  <c r="R148"/>
  <c i="5" r="BK125"/>
  <c r="J125"/>
  <c r="J98"/>
  <c r="T125"/>
  <c r="BK142"/>
  <c r="J142"/>
  <c r="J100"/>
  <c r="T142"/>
  <c r="BK151"/>
  <c r="J151"/>
  <c r="J102"/>
  <c r="R151"/>
  <c r="T151"/>
  <c i="6" r="P123"/>
  <c r="R123"/>
  <c r="T123"/>
  <c r="BK132"/>
  <c r="J132"/>
  <c r="J99"/>
  <c r="P132"/>
  <c r="R132"/>
  <c r="T132"/>
  <c r="BK138"/>
  <c r="J138"/>
  <c r="J100"/>
  <c r="P138"/>
  <c r="R138"/>
  <c r="T138"/>
  <c i="2" r="BK170"/>
  <c r="J170"/>
  <c r="J103"/>
  <c r="BK208"/>
  <c r="J208"/>
  <c r="J105"/>
  <c i="3" r="BK155"/>
  <c r="J155"/>
  <c r="J101"/>
  <c r="BK186"/>
  <c r="J186"/>
  <c r="J103"/>
  <c r="BK189"/>
  <c r="J189"/>
  <c r="J105"/>
  <c i="2" r="BK157"/>
  <c r="J157"/>
  <c r="J101"/>
  <c r="BK217"/>
  <c r="J217"/>
  <c r="J109"/>
  <c i="5" r="BK140"/>
  <c r="J140"/>
  <c r="J99"/>
  <c r="BK149"/>
  <c r="J149"/>
  <c r="J101"/>
  <c i="4" r="BK170"/>
  <c r="J170"/>
  <c r="J102"/>
  <c i="5" r="BK184"/>
  <c r="J184"/>
  <c r="J103"/>
  <c i="6" r="BK144"/>
  <c r="J144"/>
  <c r="J101"/>
  <c r="J89"/>
  <c r="F118"/>
  <c r="BF124"/>
  <c r="BF126"/>
  <c r="BF128"/>
  <c r="BF130"/>
  <c r="BF133"/>
  <c r="BF137"/>
  <c r="BF141"/>
  <c r="E85"/>
  <c r="J92"/>
  <c r="BF125"/>
  <c r="BF127"/>
  <c r="BF139"/>
  <c r="BF142"/>
  <c r="BF143"/>
  <c r="BF136"/>
  <c r="BF145"/>
  <c r="BF129"/>
  <c r="BF131"/>
  <c r="BF134"/>
  <c r="BF135"/>
  <c r="BF140"/>
  <c i="5" r="E85"/>
  <c r="J92"/>
  <c r="J117"/>
  <c r="BF127"/>
  <c r="BF128"/>
  <c r="BF129"/>
  <c r="BF130"/>
  <c r="BF134"/>
  <c r="BF135"/>
  <c r="BF136"/>
  <c r="BF137"/>
  <c r="BF138"/>
  <c r="BF141"/>
  <c r="BF145"/>
  <c r="BF147"/>
  <c r="BF150"/>
  <c r="BF153"/>
  <c r="BF154"/>
  <c r="BF155"/>
  <c r="BF156"/>
  <c r="BF158"/>
  <c r="BF159"/>
  <c r="BF160"/>
  <c r="BF161"/>
  <c r="BF162"/>
  <c r="BF163"/>
  <c r="BF169"/>
  <c r="BF170"/>
  <c r="BF171"/>
  <c r="BF173"/>
  <c r="BF174"/>
  <c r="BF175"/>
  <c r="BF177"/>
  <c r="BF178"/>
  <c r="BF181"/>
  <c r="BF183"/>
  <c r="BF185"/>
  <c r="F92"/>
  <c r="BF126"/>
  <c r="BF131"/>
  <c r="BF132"/>
  <c r="BF133"/>
  <c r="BF139"/>
  <c r="BF143"/>
  <c r="BF144"/>
  <c r="BF146"/>
  <c r="BF148"/>
  <c r="BF152"/>
  <c r="BF157"/>
  <c r="BF164"/>
  <c r="BF165"/>
  <c r="BF166"/>
  <c r="BF167"/>
  <c r="BF168"/>
  <c r="BF172"/>
  <c r="BF176"/>
  <c r="BF179"/>
  <c r="BF180"/>
  <c r="BF182"/>
  <c i="4" r="BF126"/>
  <c r="BF133"/>
  <c r="BF136"/>
  <c r="BF139"/>
  <c r="BF140"/>
  <c r="BF141"/>
  <c r="BF143"/>
  <c r="BF144"/>
  <c r="BF147"/>
  <c r="BF150"/>
  <c r="BF151"/>
  <c r="BF152"/>
  <c r="BF154"/>
  <c r="BF155"/>
  <c r="BF156"/>
  <c r="BF158"/>
  <c r="BF162"/>
  <c r="BF163"/>
  <c r="BF165"/>
  <c r="BF166"/>
  <c r="BF167"/>
  <c r="BF169"/>
  <c r="BF171"/>
  <c r="E85"/>
  <c r="J89"/>
  <c r="F92"/>
  <c r="J119"/>
  <c r="BF125"/>
  <c r="BF129"/>
  <c r="BF130"/>
  <c r="BF134"/>
  <c r="BF142"/>
  <c r="BF149"/>
  <c r="BF153"/>
  <c r="BF159"/>
  <c r="BF161"/>
  <c r="BF168"/>
  <c r="BF127"/>
  <c r="BF128"/>
  <c r="BF131"/>
  <c r="BF132"/>
  <c r="BF137"/>
  <c r="BF145"/>
  <c r="BF146"/>
  <c r="BF157"/>
  <c r="BF160"/>
  <c r="BF164"/>
  <c i="2" r="BK131"/>
  <c r="J131"/>
  <c r="J97"/>
  <c i="3" r="E85"/>
  <c r="J89"/>
  <c r="F92"/>
  <c r="BF131"/>
  <c r="BF137"/>
  <c r="BF138"/>
  <c r="BF139"/>
  <c r="BF140"/>
  <c r="BF143"/>
  <c r="BF149"/>
  <c r="BF150"/>
  <c r="BF153"/>
  <c r="BF154"/>
  <c r="BF158"/>
  <c r="BF161"/>
  <c r="BF162"/>
  <c r="BF169"/>
  <c r="BF170"/>
  <c r="BF174"/>
  <c r="BF177"/>
  <c r="BF180"/>
  <c r="BF194"/>
  <c r="BF197"/>
  <c r="BF200"/>
  <c r="BF129"/>
  <c r="BF135"/>
  <c r="BF145"/>
  <c r="BF146"/>
  <c r="BF147"/>
  <c r="BF156"/>
  <c r="BF164"/>
  <c r="BF171"/>
  <c r="BF172"/>
  <c r="BF175"/>
  <c r="BF176"/>
  <c r="BF185"/>
  <c r="BF187"/>
  <c r="BF196"/>
  <c r="BF199"/>
  <c r="BF132"/>
  <c r="BF133"/>
  <c r="BF142"/>
  <c r="BF159"/>
  <c r="BF160"/>
  <c r="BF165"/>
  <c r="BF166"/>
  <c r="BF167"/>
  <c r="BF173"/>
  <c r="BF179"/>
  <c r="BF181"/>
  <c r="BF190"/>
  <c r="BF192"/>
  <c r="BF198"/>
  <c r="J92"/>
  <c r="BF130"/>
  <c r="BF134"/>
  <c r="BF136"/>
  <c r="BF148"/>
  <c r="BF151"/>
  <c r="BF152"/>
  <c r="BF163"/>
  <c r="BF168"/>
  <c r="BF178"/>
  <c r="BF182"/>
  <c r="BF183"/>
  <c r="BF184"/>
  <c r="BF193"/>
  <c r="BF195"/>
  <c i="2" r="E85"/>
  <c r="J89"/>
  <c r="BF133"/>
  <c r="BF136"/>
  <c r="BF137"/>
  <c r="BF138"/>
  <c r="BF139"/>
  <c r="BF141"/>
  <c r="BF144"/>
  <c r="BF146"/>
  <c r="BF151"/>
  <c r="BF152"/>
  <c r="BF162"/>
  <c r="BF164"/>
  <c r="BF165"/>
  <c r="BF173"/>
  <c r="BF179"/>
  <c r="BF186"/>
  <c r="BF187"/>
  <c r="BF190"/>
  <c r="BF191"/>
  <c r="BF198"/>
  <c r="BF202"/>
  <c r="BF203"/>
  <c r="BF204"/>
  <c r="BF214"/>
  <c r="BF221"/>
  <c r="BF227"/>
  <c r="F92"/>
  <c r="BF140"/>
  <c r="BF143"/>
  <c r="BF145"/>
  <c r="BF149"/>
  <c r="BF153"/>
  <c r="BF155"/>
  <c r="BF156"/>
  <c r="BF158"/>
  <c r="BF161"/>
  <c r="BF163"/>
  <c r="BF166"/>
  <c r="BF167"/>
  <c r="BF168"/>
  <c r="BF169"/>
  <c r="BF171"/>
  <c r="BF175"/>
  <c r="BF178"/>
  <c r="BF188"/>
  <c r="BF193"/>
  <c r="BF196"/>
  <c r="BF199"/>
  <c r="BF205"/>
  <c r="BF207"/>
  <c r="BF209"/>
  <c r="BF212"/>
  <c r="BF218"/>
  <c r="J92"/>
  <c r="BF134"/>
  <c r="BF135"/>
  <c r="BF142"/>
  <c r="BF147"/>
  <c r="BF148"/>
  <c r="BF160"/>
  <c r="BF223"/>
  <c r="BF226"/>
  <c r="BF174"/>
  <c r="BF176"/>
  <c r="BF177"/>
  <c r="BF180"/>
  <c r="BF181"/>
  <c r="BF182"/>
  <c r="BF183"/>
  <c r="BF184"/>
  <c r="BF185"/>
  <c r="BF189"/>
  <c r="BF192"/>
  <c r="BF194"/>
  <c r="BF195"/>
  <c r="BF197"/>
  <c r="BF200"/>
  <c r="BF201"/>
  <c r="BF206"/>
  <c r="BF213"/>
  <c r="BF215"/>
  <c r="BF220"/>
  <c r="BF222"/>
  <c r="BF224"/>
  <c r="BF225"/>
  <c r="BF228"/>
  <c r="F35"/>
  <c i="1" r="BB95"/>
  <c i="3" r="F35"/>
  <c i="1" r="BB96"/>
  <c i="3" r="J33"/>
  <c i="1" r="AV96"/>
  <c i="4" r="F37"/>
  <c i="1" r="BD97"/>
  <c i="4" r="F36"/>
  <c i="1" r="BC97"/>
  <c i="5" r="F33"/>
  <c i="1" r="AZ98"/>
  <c i="5" r="F37"/>
  <c i="1" r="BD98"/>
  <c i="2" r="J33"/>
  <c i="1" r="AV95"/>
  <c i="2" r="F36"/>
  <c i="1" r="BC95"/>
  <c i="4" r="F35"/>
  <c i="1" r="BB97"/>
  <c i="5" r="F35"/>
  <c i="1" r="BB98"/>
  <c i="6" r="F37"/>
  <c i="1" r="BD99"/>
  <c i="6" r="F35"/>
  <c i="1" r="BB99"/>
  <c i="2" r="F33"/>
  <c i="1" r="AZ95"/>
  <c i="3" r="F37"/>
  <c i="1" r="BD96"/>
  <c i="4" r="J33"/>
  <c i="1" r="AV97"/>
  <c i="4" r="F33"/>
  <c i="1" r="AZ97"/>
  <c i="5" r="J33"/>
  <c i="1" r="AV98"/>
  <c i="6" r="F36"/>
  <c i="1" r="BC99"/>
  <c i="6" r="J33"/>
  <c i="1" r="AV99"/>
  <c i="2" r="F37"/>
  <c i="1" r="BD95"/>
  <c i="3" r="F33"/>
  <c i="1" r="AZ96"/>
  <c i="3" r="F36"/>
  <c i="1" r="BC96"/>
  <c i="5" r="F36"/>
  <c i="1" r="BC98"/>
  <c i="6" r="F33"/>
  <c i="1" r="AZ99"/>
  <c i="6" l="1" r="T122"/>
  <c r="T121"/>
  <c i="4" r="R123"/>
  <c r="R122"/>
  <c i="5" r="R124"/>
  <c r="R123"/>
  <c i="3" r="P126"/>
  <c i="1" r="AU96"/>
  <c i="2" r="T131"/>
  <c r="T130"/>
  <c i="6" r="R122"/>
  <c r="R121"/>
  <c r="P122"/>
  <c r="P121"/>
  <c i="1" r="AU99"/>
  <c i="5" r="T124"/>
  <c r="T123"/>
  <c i="3" r="T126"/>
  <c i="2" r="R131"/>
  <c r="R130"/>
  <c i="5" r="P124"/>
  <c r="P123"/>
  <c i="1" r="AU98"/>
  <c i="4" r="T123"/>
  <c r="T122"/>
  <c i="2" r="P131"/>
  <c r="P130"/>
  <c i="1" r="AU95"/>
  <c i="6" r="BK122"/>
  <c r="J122"/>
  <c r="J97"/>
  <c i="4" r="P123"/>
  <c r="P122"/>
  <c i="1" r="AU97"/>
  <c i="3" r="R127"/>
  <c r="R126"/>
  <c r="BK127"/>
  <c r="J127"/>
  <c r="J97"/>
  <c r="BK188"/>
  <c r="J188"/>
  <c r="J104"/>
  <c i="4" r="BK123"/>
  <c r="J123"/>
  <c r="J97"/>
  <c i="5" r="BK124"/>
  <c r="J124"/>
  <c r="J97"/>
  <c i="6" r="J123"/>
  <c r="J98"/>
  <c i="2" r="BK210"/>
  <c r="J210"/>
  <c r="J106"/>
  <c r="BK216"/>
  <c r="J216"/>
  <c r="J108"/>
  <c r="BK130"/>
  <c r="J130"/>
  <c r="J96"/>
  <c i="3" r="F34"/>
  <c i="1" r="BA96"/>
  <c i="4" r="F34"/>
  <c i="1" r="BA97"/>
  <c i="6" r="F34"/>
  <c i="1" r="BA99"/>
  <c r="BD94"/>
  <c r="W33"/>
  <c i="2" r="F34"/>
  <c i="1" r="BA95"/>
  <c i="5" r="F34"/>
  <c i="1" r="BA98"/>
  <c r="BC94"/>
  <c r="W32"/>
  <c i="2" r="J34"/>
  <c i="1" r="AW95"/>
  <c r="AT95"/>
  <c i="4" r="J34"/>
  <c i="1" r="AW97"/>
  <c r="AT97"/>
  <c i="6" r="J34"/>
  <c i="1" r="AW99"/>
  <c r="AT99"/>
  <c r="BB94"/>
  <c r="W31"/>
  <c i="3" r="J34"/>
  <c i="1" r="AW96"/>
  <c r="AT96"/>
  <c i="5" r="J34"/>
  <c i="1" r="AW98"/>
  <c r="AT98"/>
  <c r="AZ94"/>
  <c r="W29"/>
  <c i="3" l="1" r="BK126"/>
  <c r="J126"/>
  <c r="J96"/>
  <c i="4" r="BK122"/>
  <c r="J122"/>
  <c r="J96"/>
  <c i="5" r="BK123"/>
  <c r="J123"/>
  <c i="6" r="BK121"/>
  <c r="J121"/>
  <c r="J96"/>
  <c i="1" r="AU94"/>
  <c i="5" r="J30"/>
  <c i="1" r="AG98"/>
  <c i="2" r="J30"/>
  <c i="1" r="AG95"/>
  <c r="AV94"/>
  <c r="AK29"/>
  <c r="AX94"/>
  <c r="BA94"/>
  <c r="W30"/>
  <c r="AY94"/>
  <c i="5" l="1" r="J39"/>
  <c r="J96"/>
  <c i="2" r="J39"/>
  <c i="1" r="AN95"/>
  <c r="AN98"/>
  <c i="3" r="J30"/>
  <c i="1" r="AG96"/>
  <c i="4" r="J30"/>
  <c i="1" r="AG97"/>
  <c r="AW94"/>
  <c r="AK30"/>
  <c i="6" r="J30"/>
  <c i="1" r="AG99"/>
  <c i="3" l="1" r="J39"/>
  <c i="4" r="J39"/>
  <c i="6" r="J39"/>
  <c i="1" r="AN97"/>
  <c r="AN99"/>
  <c r="AN96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<sst xmlns="http://schemas.openxmlformats.org/spreadsheetml/2006/main">
  <si>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</si>
  <si>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</si>
  <si>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</si>
  <si>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</si>
  <si>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</si>
  <si>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{049df3f1-43af-475c-8527-fbfa2ad41402}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</si>
  <si>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</si>
  <si>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</si>
  <si>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</si>
  <si>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</si>
  <si>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</si>
  <si>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</si>
  <si>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</si>
  <si>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03A-22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</si>
  <si>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</si>
  <si>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</si>
  <si>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AKČNÝ PLÁN PRE ZLEPŠENIE PODMIENOK CYKL. INFRAŠTR. POMOCOU ORGANIZAČNYCH OPATRENÍ</t>
  </si>
  <si>
    <t>JKSO:</t>
  </si>
  <si>
    <t>KS:</t>
  </si>
  <si>
    <t>Miesto:</t>
  </si>
  <si>
    <t>PREŠOV</t>
  </si>
  <si>
    <t>Dátum:</t>
  </si>
  <si>
    <t>18. 3. 2022</t>
  </si>
  <si>
    <t>Objednávateľ:</t>
  </si>
  <si>
    <t>IČO:</t>
  </si>
  <si>
    <t>MESTO PREŠOV</t>
  </si>
  <si>
    <t>IČ DPH:</t>
  </si>
  <si>
    <t>Zhotoviteľ:</t>
  </si>
  <si>
    <t>Vyplň údaj</t>
  </si>
  <si>
    <t>Projektant:</t>
  </si>
  <si>
    <t>VÁHOPROJEKT,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</si>
  <si>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</si>
  <si>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</si>
  <si>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</si>
  <si>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</si>
  <si>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</si>
  <si>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</si>
  <si>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</si>
  <si>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</si>
  <si>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</si>
  <si>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</si>
  <si>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</si>
  <si>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</si>
  <si>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</si>
  <si>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</si>
  <si>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</si>
  <si>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</si>
  <si>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</si>
  <si>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</si>
  <si>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</si>
  <si>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</si>
  <si>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</si>
  <si>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</si>
  <si>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</si>
  <si>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</si>
  <si>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</si>
  <si>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</si>
  <si>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</si>
  <si>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</si>
  <si>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</si>
  <si>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</si>
  <si>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</si>
  <si>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</si>
  <si>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</si>
  <si>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</si>
  <si>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</si>
  <si>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</si>
  <si>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</si>
  <si>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</si>
  <si>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</si>
  <si>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</si>
  <si>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</si>
  <si>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</si>
  <si>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</si>
  <si>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</si>
  <si>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</si>
  <si>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</si>
  <si>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</si>
  <si>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</si>
  <si>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</si>
  <si>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</si>
  <si>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ul. Prostejovská - cyklistické pruhy</t>
  </si>
  <si>
    <t>STA</t>
  </si>
  <si>
    <t>1</t>
  </si>
  <si>
    <t>{6e1e5a45-5dae-489f-ac79-2f5ad1e784dc}</t>
  </si>
  <si>
    <t>02</t>
  </si>
  <si>
    <t>SO 02 ul.Volgogradská - cyklistické pruhy</t>
  </si>
  <si>
    <t>{62a985e1-7e0d-4124-a3e9-e3eae6115bc7}</t>
  </si>
  <si>
    <t>03</t>
  </si>
  <si>
    <t>SO 03 ul. Levočská - cyklocestička</t>
  </si>
  <si>
    <t>{5dd2aa29-f204-4a76-9de4-bcc4c6e2c7bb}</t>
  </si>
  <si>
    <t>04</t>
  </si>
  <si>
    <t>SO 04 ul. 17. Novembra - ochranné pruhy pre cyklistov</t>
  </si>
  <si>
    <t>{f37494df-093c-49ff-bac6-1a66606d1e31}</t>
  </si>
  <si>
    <t>05</t>
  </si>
  <si>
    <t>SO 05 Automaticke sčítanie cyklistov, cyklostojany</t>
  </si>
  <si>
    <t>{845014d7-a047-42b8-b2d1-05f9a75d819f}</t>
  </si>
  <si>
    <t>KRYCÍ LIST ROZPOČTU</t>
  </si>
  <si>
    <t>Objekt:</t>
  </si>
  <si>
    <t>01 - SO 01 ul. Prostejovská - cyklistické pruhy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</si>
  <si>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</si>
  <si>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</si>
  <si>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</si>
  <si>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</si>
  <si>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</si>
  <si>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</si>
  <si>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</si>
  <si>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</si>
  <si>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</si>
  <si>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</si>
  <si>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</si>
  <si>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</si>
  <si>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</si>
  <si>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</si>
  <si>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</si>
  <si>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</si>
  <si>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M - M</t>
  </si>
  <si>
    <t xml:space="preserve">    22-M - Montáže oznam. a zabezp. zariadení</t>
  </si>
  <si>
    <t xml:space="preserve">    46-M - Zemné práce pri extr.mont.prácach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</si>
  <si>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</si>
  <si>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</si>
  <si>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</si>
  <si>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</si>
  <si>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</si>
  <si>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</si>
  <si>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</si>
  <si>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</si>
  <si>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</si>
  <si>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</si>
  <si>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</si>
  <si>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</si>
  <si>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</si>
  <si>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</si>
  <si>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</si>
  <si>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</si>
  <si>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</si>
  <si>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113107141.S</t>
  </si>
  <si>
    <t xml:space="preserve">Odstránenie krytu v ploche do 200 m2 asfaltového, hr. vrstvy do 50 mm,  -0,09800t</t>
  </si>
  <si>
    <t>m2</t>
  </si>
  <si>
    <t>4</t>
  </si>
  <si>
    <t>2</t>
  </si>
  <si>
    <t>-69312303</t>
  </si>
  <si>
    <t>113152445.S</t>
  </si>
  <si>
    <t xml:space="preserve">Frézovanie asf. podkladu alebo krytu bez prek., plochy cez 500 do 1000 m2, pruh š. cez 1 m do 2 m, hr. 150 mm  0,381 t</t>
  </si>
  <si>
    <t>-2070062826</t>
  </si>
  <si>
    <t>3</t>
  </si>
  <si>
    <t>113206111.S</t>
  </si>
  <si>
    <t xml:space="preserve">Vytrhanie obrúb betónových, s vybúraním lôžka, z krajníkov alebo obrubníkov stojatých,  -0,14500t</t>
  </si>
  <si>
    <t>m</t>
  </si>
  <si>
    <t>1400904859</t>
  </si>
  <si>
    <t>113307131.S</t>
  </si>
  <si>
    <t xml:space="preserve">Odstránenie podkladu v ploche do 200 m2 z betónu prostého, hr. vrstvy do 150 mm,  -0,22500t</t>
  </si>
  <si>
    <t>1762433433</t>
  </si>
  <si>
    <t>5</t>
  </si>
  <si>
    <t>122201102.S</t>
  </si>
  <si>
    <t>Odkopávka a prekopávka nezapažená v hornine 3, nad 100 do 1000 m3</t>
  </si>
  <si>
    <t>m3</t>
  </si>
  <si>
    <t>1779289038</t>
  </si>
  <si>
    <t>6</t>
  </si>
  <si>
    <t>122201109.S</t>
  </si>
  <si>
    <t>Odkopávky a prekopávky nezapažené. Príplatok k cenám za lepivosť horniny 3</t>
  </si>
  <si>
    <t>-1564621043</t>
  </si>
  <si>
    <t>7</t>
  </si>
  <si>
    <t>132201201.S</t>
  </si>
  <si>
    <t>Výkop ryhy šírky 600-2000mm horn.3 do 100m3</t>
  </si>
  <si>
    <t>-1975811589</t>
  </si>
  <si>
    <t>8</t>
  </si>
  <si>
    <t>132201209.S</t>
  </si>
  <si>
    <t>Príplatok k cenám za lepivosť pri hĺbení rýh š. nad 600 do 2 000 mm zapaž. i nezapažených, s urovnaním dna v hornine 3</t>
  </si>
  <si>
    <t>-1524273779</t>
  </si>
  <si>
    <t>9</t>
  </si>
  <si>
    <t>162501122.S</t>
  </si>
  <si>
    <t>Vodorovné premiestnenie výkopku po spevnenej ceste z horniny tr.1-4, nad 100 do 1000 m3 na vzdialenosť do 3000 m</t>
  </si>
  <si>
    <t>336861789</t>
  </si>
  <si>
    <t>10</t>
  </si>
  <si>
    <t>162501123.S</t>
  </si>
  <si>
    <t>Vodorovné premiestnenie výkopku po spevnenej ceste z horniny tr.1-4, nad 100 do 1000 m3, príplatok k cene za každých ďalšich a začatých 1000 m</t>
  </si>
  <si>
    <t>502762992</t>
  </si>
  <si>
    <t>11</t>
  </si>
  <si>
    <t>171101131.S</t>
  </si>
  <si>
    <t xml:space="preserve">Uloženie sypaniny do násypu  nesúdržných a súdržných hornín striedavo ukladaných</t>
  </si>
  <si>
    <t>708755636</t>
  </si>
  <si>
    <t>12</t>
  </si>
  <si>
    <t>171201202.S</t>
  </si>
  <si>
    <t>Uloženie sypaniny na skládky nad 100 do 1000 m3</t>
  </si>
  <si>
    <t>243334183</t>
  </si>
  <si>
    <t>13</t>
  </si>
  <si>
    <t>171209002.S</t>
  </si>
  <si>
    <t>Poplatok za skladovanie - zemina a kamenivo (17 05) ostatné</t>
  </si>
  <si>
    <t>t</t>
  </si>
  <si>
    <t>-179435977</t>
  </si>
  <si>
    <t>14</t>
  </si>
  <si>
    <t>174101001.S</t>
  </si>
  <si>
    <t>Zásyp sypaninou so zhutnením jám, šachiet, rýh, zárezov alebo okolo objektov do 100 m3</t>
  </si>
  <si>
    <t>2111301639</t>
  </si>
  <si>
    <t>15</t>
  </si>
  <si>
    <t>175101101.S</t>
  </si>
  <si>
    <t>Obsyp potrubia sypaninou z vhodných hornín 1 až 4 bez prehodenia sypaniny</t>
  </si>
  <si>
    <t>-1240151316</t>
  </si>
  <si>
    <t>16</t>
  </si>
  <si>
    <t>M</t>
  </si>
  <si>
    <t>583310003200.S</t>
  </si>
  <si>
    <t>Štrkopiesok frakcia 0-32 mm</t>
  </si>
  <si>
    <t>-2082267696</t>
  </si>
  <si>
    <t>17</t>
  </si>
  <si>
    <t>181201102.S</t>
  </si>
  <si>
    <t>Úprava pláne v násypoch v hornine 1-4 so zhutnením</t>
  </si>
  <si>
    <t>-2124229021</t>
  </si>
  <si>
    <t>Zakladanie</t>
  </si>
  <si>
    <t>18</t>
  </si>
  <si>
    <t>271573001.S</t>
  </si>
  <si>
    <t>Násyp pod základové konštrukcie so zhutnením zo štrkopiesku fr.0-32 mm</t>
  </si>
  <si>
    <t>2147208775</t>
  </si>
  <si>
    <t>19</t>
  </si>
  <si>
    <t>289971212.S</t>
  </si>
  <si>
    <t>Zhotovenie vrstvy z geotextílie na upravenom povrchu sklon do 1 : 5 , šírky nad 3 do 6 m</t>
  </si>
  <si>
    <t>-1564468645</t>
  </si>
  <si>
    <t>693110002100</t>
  </si>
  <si>
    <t>Geotextília polypropylénová,300 g/m2, netkaná separačno-filtračná geotextília</t>
  </si>
  <si>
    <t>1769255181</t>
  </si>
  <si>
    <t>Zvislé a kompletné konštrukcie</t>
  </si>
  <si>
    <t>21</t>
  </si>
  <si>
    <t>388129130.S</t>
  </si>
  <si>
    <t>Montáž dielca prefabrikovaného kanála tvaru L hmotnosti do 1 t</t>
  </si>
  <si>
    <t>ks</t>
  </si>
  <si>
    <t>-1932409684</t>
  </si>
  <si>
    <t>22</t>
  </si>
  <si>
    <t>593840001300.S</t>
  </si>
  <si>
    <t>Oporný uholník betónový, šírka 1000 mm, výška 1550 mm, dĺžka päty 850 mm, hrúbka 120 mm</t>
  </si>
  <si>
    <t>1074082657</t>
  </si>
  <si>
    <t>Vodorovné konštrukcie</t>
  </si>
  <si>
    <t>23</t>
  </si>
  <si>
    <t>452311131.S</t>
  </si>
  <si>
    <t>Dosky, bloky, sedlá z betónu v otvorenom výkope tr. C 12/15</t>
  </si>
  <si>
    <t>581372026</t>
  </si>
  <si>
    <t>Komunikácie</t>
  </si>
  <si>
    <t>24</t>
  </si>
  <si>
    <t>564851111.S</t>
  </si>
  <si>
    <t>Podklad zo štrkodrviny s rozprestretím a zhutnením, po zhutnení hr. 150 mm</t>
  </si>
  <si>
    <t>-1079240716</t>
  </si>
  <si>
    <t>25</t>
  </si>
  <si>
    <t>564871112.S</t>
  </si>
  <si>
    <t>Podklad zo štrkodrviny s rozprestretím a zhutnením, po zhutnení hr. 260 mm</t>
  </si>
  <si>
    <t>216410319</t>
  </si>
  <si>
    <t>26</t>
  </si>
  <si>
    <t>573131102.S</t>
  </si>
  <si>
    <t>Postrek asfaltový infiltračný s posypom kamenivom z cestnej emulzie v množstve 0,80 kg/m2</t>
  </si>
  <si>
    <t>-1806634513</t>
  </si>
  <si>
    <t>27</t>
  </si>
  <si>
    <t>573231107.S</t>
  </si>
  <si>
    <t>Postrek asfaltový spojovací bez posypu kamenivom z cestnej emulzie v množstve 0,50 kg/m2</t>
  </si>
  <si>
    <t>-82638684</t>
  </si>
  <si>
    <t>28</t>
  </si>
  <si>
    <t>577134231.S</t>
  </si>
  <si>
    <t>Asfaltový betón vrstva obrusná AC 11 O v pruhu š. do 3 m z nemodifik. asfaltu tr. II, po zhutnení hr. 40 mm</t>
  </si>
  <si>
    <t>1356564895</t>
  </si>
  <si>
    <t>29</t>
  </si>
  <si>
    <t>577144231.S</t>
  </si>
  <si>
    <t>Asfaltový betón vrstva obrusná AC 11 O v pruhu š. do 3 m z nemodifik. asfaltu tr. II, po zhutnení hr. 50 mm</t>
  </si>
  <si>
    <t>-286086697</t>
  </si>
  <si>
    <t>30</t>
  </si>
  <si>
    <t>577144331.S</t>
  </si>
  <si>
    <t>Asfaltový betón vrstva obrusná alebo ložná AC 16 v pruhu š. do 3 m z nemodifik. asfaltu tr. II, po zhutnení hr. 50 mm</t>
  </si>
  <si>
    <t>331816680</t>
  </si>
  <si>
    <t>31</t>
  </si>
  <si>
    <t>596911142.S</t>
  </si>
  <si>
    <t>Kladenie betónovej zámkovej dlažby komunikácií pre peších hr. 60 mm pre peších nad 50 do 100 m2 so zriadením lôžka z kameniva hr. 30 mm</t>
  </si>
  <si>
    <t>-1443516499</t>
  </si>
  <si>
    <t>32</t>
  </si>
  <si>
    <t>592460010600</t>
  </si>
  <si>
    <t>Dlažba zámková betónová, hr.60 mm</t>
  </si>
  <si>
    <t>-1375054425</t>
  </si>
  <si>
    <t>33</t>
  </si>
  <si>
    <t>596911391.S</t>
  </si>
  <si>
    <t>Dopiľovanie betónovej zámkovej dlažby hr. do 60 mm</t>
  </si>
  <si>
    <t>-1983035035</t>
  </si>
  <si>
    <t>Rúrové vedenie</t>
  </si>
  <si>
    <t>34</t>
  </si>
  <si>
    <t>899231111.S</t>
  </si>
  <si>
    <t>Výšková úprava uličného vstupu alebo vpuste do 200 mm zvýšením mreže</t>
  </si>
  <si>
    <t>-297491433</t>
  </si>
  <si>
    <t>Ostatné konštrukcie a práce-búranie</t>
  </si>
  <si>
    <t>35</t>
  </si>
  <si>
    <t>911131111.S</t>
  </si>
  <si>
    <t>Osadenie a montáž cestného zábradlia oceľového s oceľovými stĺpikmi</t>
  </si>
  <si>
    <t>-977301052</t>
  </si>
  <si>
    <t>36</t>
  </si>
  <si>
    <t>5534610001</t>
  </si>
  <si>
    <t>Zábradlie oceľové rúrkové s povrchovou úpravou</t>
  </si>
  <si>
    <t>-1881074866</t>
  </si>
  <si>
    <t>37</t>
  </si>
  <si>
    <t>914001101.S</t>
  </si>
  <si>
    <t xml:space="preserve">Dočasné dopravné značenie-montáž, prenájom, demontáž </t>
  </si>
  <si>
    <t>kpl</t>
  </si>
  <si>
    <t>1679658877</t>
  </si>
  <si>
    <t>38</t>
  </si>
  <si>
    <t>914001111.S</t>
  </si>
  <si>
    <t>Osadenie a montáž cestnej zvislej dopravnej značky na stĺpik, stĺp, konzolu alebo objekt</t>
  </si>
  <si>
    <t>-35306659</t>
  </si>
  <si>
    <t>39</t>
  </si>
  <si>
    <t>914001211.S</t>
  </si>
  <si>
    <t>Montáž cestnej zvislej dopravnej značky základnej veľkosti do 1 m2 objímkami na stĺpiky alebo konzoly</t>
  </si>
  <si>
    <t>1948628175</t>
  </si>
  <si>
    <t>40</t>
  </si>
  <si>
    <t>404410001330</t>
  </si>
  <si>
    <t>Výstražná značka ZDZ 142-20 "Priechod pre chodcov)", Zn lisovaná, V1-630 mm, RA2, P3, E2, SP1</t>
  </si>
  <si>
    <t>1190138293</t>
  </si>
  <si>
    <t>41</t>
  </si>
  <si>
    <t>404410001345</t>
  </si>
  <si>
    <t>Výstražná značka ZDZ 143-10 "Cyklisti", Zn lisovaná, V1-630 mm, RA2, P3, E2, SP1</t>
  </si>
  <si>
    <t>895352697</t>
  </si>
  <si>
    <t>42</t>
  </si>
  <si>
    <t>404410033920</t>
  </si>
  <si>
    <t>Regulačná značka ZDZ 202 "Stoj, daj prednosť v jazde", Zn lisovaná, V1-600 x 600 mm, RA2, P3, E2, SP1</t>
  </si>
  <si>
    <t>-561891937</t>
  </si>
  <si>
    <t>43</t>
  </si>
  <si>
    <t>404410034415</t>
  </si>
  <si>
    <t>Regulačná značka ZDZ 221 "Cyklistická komunikácia", Zn lisovaná, V2 - kruh 600 mm, RA1, P3, E2, SP1</t>
  </si>
  <si>
    <t>-460913554</t>
  </si>
  <si>
    <t>44</t>
  </si>
  <si>
    <t>404410182496</t>
  </si>
  <si>
    <t>Špeciálna dodatková tabuľa ZDZ 513 V2RA2 "Priečna jazda cyklistov", rozmer 450x600 mm, Zn lisovaná, P3, E2, SP1</t>
  </si>
  <si>
    <t>1147506605</t>
  </si>
  <si>
    <t>45</t>
  </si>
  <si>
    <t>404490008401</t>
  </si>
  <si>
    <t>Stĺpik Zn, d 60 mm, pre dopravné značky, dĺ.3,5m</t>
  </si>
  <si>
    <t>917577253</t>
  </si>
  <si>
    <t>46</t>
  </si>
  <si>
    <t>404490008600.S</t>
  </si>
  <si>
    <t>Krytka stĺpika, d 60 mm, plastová</t>
  </si>
  <si>
    <t>308730606</t>
  </si>
  <si>
    <t>47</t>
  </si>
  <si>
    <t>404440000100.S</t>
  </si>
  <si>
    <t>Úchyt na stĺpik, d 60 mm, križový, Zn</t>
  </si>
  <si>
    <t>902006820</t>
  </si>
  <si>
    <t>48</t>
  </si>
  <si>
    <t>915712312.S</t>
  </si>
  <si>
    <t>Vodorovné dopravné značenie striekaným plastom deliacich čiar súvislých šírky 125 mm biela retroreflexná</t>
  </si>
  <si>
    <t>1595919615</t>
  </si>
  <si>
    <t>49</t>
  </si>
  <si>
    <t>915712412.S</t>
  </si>
  <si>
    <t>Vodorovné dopravné značenie striekaným plastom vodiacich čiar súvislých šírky 250 mm biela retroreflexná</t>
  </si>
  <si>
    <t>1678332384</t>
  </si>
  <si>
    <t>50</t>
  </si>
  <si>
    <t>915721412.S</t>
  </si>
  <si>
    <t>Vodorovné dopravné značenie striekaným plastom prechodov pre chodcov, šípky, symboly a pod., biela retroreflexná</t>
  </si>
  <si>
    <t>-1787185265</t>
  </si>
  <si>
    <t>51</t>
  </si>
  <si>
    <t>915791111.S</t>
  </si>
  <si>
    <t>Predznačenie pre značenie striekané farbou z náterových hmôt deliace čiary, vodiace prúžky</t>
  </si>
  <si>
    <t>462189161</t>
  </si>
  <si>
    <t>52</t>
  </si>
  <si>
    <t>915791112.S</t>
  </si>
  <si>
    <t>Predznačenie pre vodorovné značenie striekané farbou alebo vykonávané z náterových hmôt</t>
  </si>
  <si>
    <t>-650601753</t>
  </si>
  <si>
    <t>53</t>
  </si>
  <si>
    <t>915910011.S</t>
  </si>
  <si>
    <t>Bezpečnostný farebný povrch vozoviek zelený pre podklad asfaltový</t>
  </si>
  <si>
    <t>-319455423</t>
  </si>
  <si>
    <t>54</t>
  </si>
  <si>
    <t>916362112.S</t>
  </si>
  <si>
    <t>Osadenie cestného obrubníka betónového stojatého do lôžka z betónu prostého tr. C 16/20 s bočnou oporou</t>
  </si>
  <si>
    <t>2000790997</t>
  </si>
  <si>
    <t>55</t>
  </si>
  <si>
    <t>592170001000.S</t>
  </si>
  <si>
    <t>Obrubník cestný, lxšxv 1000x150x260 mm</t>
  </si>
  <si>
    <t>-736471771</t>
  </si>
  <si>
    <t>56</t>
  </si>
  <si>
    <t>916561112.S</t>
  </si>
  <si>
    <t>Osadenie záhonového alebo parkového obrubníka betón., do lôžka z bet. pros. tr. C 16/20 s bočnou oporou</t>
  </si>
  <si>
    <t>-216447122</t>
  </si>
  <si>
    <t>57</t>
  </si>
  <si>
    <t>592170001800</t>
  </si>
  <si>
    <t>Obrubník parkový, lxšxv 1000x50x200 mm</t>
  </si>
  <si>
    <t>-1193982031</t>
  </si>
  <si>
    <t>58</t>
  </si>
  <si>
    <t>919411121.S</t>
  </si>
  <si>
    <t>Čelo priepustu z betónu prostého z rúr DN 600 až DN 800 mm</t>
  </si>
  <si>
    <t>258607992</t>
  </si>
  <si>
    <t>59</t>
  </si>
  <si>
    <t>919521112.S</t>
  </si>
  <si>
    <t>Zhotovenie priepustu z rúr železobetónových DN 800</t>
  </si>
  <si>
    <t>-774889344</t>
  </si>
  <si>
    <t>60</t>
  </si>
  <si>
    <t>592210000900.S</t>
  </si>
  <si>
    <t>Rúra železobetónová pre dažďové odpadné vody TZP 4-80, DN 800, dĺ. 1000 mm, zosilená</t>
  </si>
  <si>
    <t>-810422124</t>
  </si>
  <si>
    <t>61</t>
  </si>
  <si>
    <t>938908411.S</t>
  </si>
  <si>
    <t>Očistenie povrchu krytu alebo podkladu asfaltového, betónového alebo dláždeného tlakom vody</t>
  </si>
  <si>
    <t>-1508080324</t>
  </si>
  <si>
    <t>62</t>
  </si>
  <si>
    <t>961043111.S</t>
  </si>
  <si>
    <t xml:space="preserve">Búranie základov alebo vybúranie otvorov plochy nad 4 m2 z betónu prostého alebo preloženého kameňom,  -2,20000t</t>
  </si>
  <si>
    <t>1747267950</t>
  </si>
  <si>
    <t>63</t>
  </si>
  <si>
    <t>966008113.S</t>
  </si>
  <si>
    <t xml:space="preserve">Búranie rúrového priepustu, z rúr DN 500 do 800 mm,  -2,05500t</t>
  </si>
  <si>
    <t>1683450635</t>
  </si>
  <si>
    <t>64</t>
  </si>
  <si>
    <t>979082213.S</t>
  </si>
  <si>
    <t>Vodorovná doprava sutiny so zložením a hrubým urovnaním na vzdialenosť do 1 km</t>
  </si>
  <si>
    <t>-1181352680</t>
  </si>
  <si>
    <t>65</t>
  </si>
  <si>
    <t>979082219.S</t>
  </si>
  <si>
    <t>Príplatok k cene za každý ďalší aj začatý 1 km nad 1 km pre vodorovnú dopravu sutiny</t>
  </si>
  <si>
    <t>-651115010</t>
  </si>
  <si>
    <t>66</t>
  </si>
  <si>
    <t>979084216.S</t>
  </si>
  <si>
    <t>Vodorovná doprava vybúraných hmôt po suchu bez naloženia, ale so zložením na vzdialenosť do 5 km</t>
  </si>
  <si>
    <t>-1138441441</t>
  </si>
  <si>
    <t>67</t>
  </si>
  <si>
    <t>979084219.S</t>
  </si>
  <si>
    <t>Príplatok k cene za každých ďalších aj začatých 5 km nad 5 km</t>
  </si>
  <si>
    <t>-1157098048</t>
  </si>
  <si>
    <t>68</t>
  </si>
  <si>
    <t>979089012.S</t>
  </si>
  <si>
    <t>Poplatok za skladovanie - betón, tehly, dlaždice (17 01) ostatné</t>
  </si>
  <si>
    <t>825893622</t>
  </si>
  <si>
    <t>69</t>
  </si>
  <si>
    <t>979089212.S</t>
  </si>
  <si>
    <t>Poplatok za skladovanie - bitúmenové zmesi, uholný decht, dechtové výrobky (17 03 ), ostatné</t>
  </si>
  <si>
    <t>-1405632747</t>
  </si>
  <si>
    <t>99</t>
  </si>
  <si>
    <t>Presun hmôt HSV</t>
  </si>
  <si>
    <t>70</t>
  </si>
  <si>
    <t>998225111.S</t>
  </si>
  <si>
    <t>Presun hmôt pre pozemnú komunikáciu a letisko s krytom asfaltovým akejkoľvek dĺžky objektu</t>
  </si>
  <si>
    <t>-337323064</t>
  </si>
  <si>
    <t>PSV</t>
  </si>
  <si>
    <t>Práce a dodávky PSV</t>
  </si>
  <si>
    <t>711</t>
  </si>
  <si>
    <t>Izolácie proti vode a vlhkosti</t>
  </si>
  <si>
    <t>71</t>
  </si>
  <si>
    <t>711112001.S</t>
  </si>
  <si>
    <t xml:space="preserve">Zhotovenie  izolácie proti zemnej vlhkosti zvislá penetračným náterom za studena</t>
  </si>
  <si>
    <t>1192227736</t>
  </si>
  <si>
    <t>72</t>
  </si>
  <si>
    <t>246170000900.S</t>
  </si>
  <si>
    <t>Lak asfaltový penetračný</t>
  </si>
  <si>
    <t>478722201</t>
  </si>
  <si>
    <t>73</t>
  </si>
  <si>
    <t>711112002.S</t>
  </si>
  <si>
    <t xml:space="preserve">Zhotovenie  izolácie proti zemnej vlhkosti zvislá asfaltovým lakom za studena</t>
  </si>
  <si>
    <t>295326465</t>
  </si>
  <si>
    <t>74</t>
  </si>
  <si>
    <t>246170001000</t>
  </si>
  <si>
    <t>Lak asfaltový ALT</t>
  </si>
  <si>
    <t>-326652584</t>
  </si>
  <si>
    <t>22-M</t>
  </si>
  <si>
    <t>Montáže oznam. a zabezp. zariadení</t>
  </si>
  <si>
    <t>75</t>
  </si>
  <si>
    <t>220180201.S</t>
  </si>
  <si>
    <t>Zatiahnutie kábla do tvárnicovej trate vrátane prípravných a záverečných prác, do 2 kg/m</t>
  </si>
  <si>
    <t>-1912443223</t>
  </si>
  <si>
    <t>46-M</t>
  </si>
  <si>
    <t>Zemné práce pri extr.mont.prácach</t>
  </si>
  <si>
    <t>76</t>
  </si>
  <si>
    <t>460200133.S</t>
  </si>
  <si>
    <t>Hĺbenie káblovej ryhy ručne 35 cm širokej a 50 cm hlbokej, v zemine triedy 3</t>
  </si>
  <si>
    <t>1645631622</t>
  </si>
  <si>
    <t>77</t>
  </si>
  <si>
    <t>460490012.S</t>
  </si>
  <si>
    <t>Rozvinutie a uloženie výstražnej fólie z PE do ryhy, šírka do 33 cm</t>
  </si>
  <si>
    <t>-2018551273</t>
  </si>
  <si>
    <t>78</t>
  </si>
  <si>
    <t>283230008401</t>
  </si>
  <si>
    <t xml:space="preserve">Výstražná fólia PE, š. 330 mm, pre výkopy, farba oranžová </t>
  </si>
  <si>
    <t>128</t>
  </si>
  <si>
    <t>-2083421325</t>
  </si>
  <si>
    <t>79</t>
  </si>
  <si>
    <t>460510271.S</t>
  </si>
  <si>
    <t>Žľab káblový z plast.,hmoty Krasten, zriad. a osadenie, rovná časť (12x11 cm veko 11x10 cm)</t>
  </si>
  <si>
    <t>146845482</t>
  </si>
  <si>
    <t>80</t>
  </si>
  <si>
    <t>345750002310</t>
  </si>
  <si>
    <t>Žľab káblový plastový, s krytom</t>
  </si>
  <si>
    <t>-1185760362</t>
  </si>
  <si>
    <t>81</t>
  </si>
  <si>
    <t>460560133.S</t>
  </si>
  <si>
    <t>Ručný zásyp nezap. káblovej ryhy bez zhutn. zeminy, 35 cm širokej, 50 cm hlbokej v zemine tr. 3</t>
  </si>
  <si>
    <t>-151854061</t>
  </si>
  <si>
    <t>82</t>
  </si>
  <si>
    <t>583310001200.S</t>
  </si>
  <si>
    <t>Kamenivo ťažené hrubé frakcia 8-16 mm</t>
  </si>
  <si>
    <t>-1511267883</t>
  </si>
  <si>
    <t>83</t>
  </si>
  <si>
    <t>460600001.S</t>
  </si>
  <si>
    <t>Naloženie zeminy, odvoz do 1 km a zloženie na skládke a jazda späť</t>
  </si>
  <si>
    <t>-1823052359</t>
  </si>
  <si>
    <t>84</t>
  </si>
  <si>
    <t>460600002.S</t>
  </si>
  <si>
    <t>Príplatok za odvoz zeminy za každý ďalší km a jazda späť</t>
  </si>
  <si>
    <t>1826035234</t>
  </si>
  <si>
    <t>02 - SO 02 ul.Volgogradská - cyklistické pruhy</t>
  </si>
  <si>
    <t>113107241.S</t>
  </si>
  <si>
    <t xml:space="preserve">Odstránenie krytu v ploche nad 200 m2 asfaltového, hr. vrstvy do 50 mm,  -0,09800t</t>
  </si>
  <si>
    <t>113307231.S</t>
  </si>
  <si>
    <t xml:space="preserve">Odstránenie podkladu v ploche nad 200 m2 z betónu prostého, hr. vrstvy do 150 mm,  -0,22500t</t>
  </si>
  <si>
    <t>596911143.S</t>
  </si>
  <si>
    <t>Kladenie betónovej zámkovej dlažby komunikácií pre peších hr. 60 mm pre peších nad 100 do 300 m2 so zriadením lôžka z kameniva hr. 30 mm</t>
  </si>
  <si>
    <t>404410034445</t>
  </si>
  <si>
    <t>Regulačná značka ZDZ 223-31 "Oddelená cestička pre chodcov a cyklistov (cyklisti vpravo)", Zn lisovaná, V2 - kruh 600 mm, RA1, P3, E2, SP1</t>
  </si>
  <si>
    <t>-730153223</t>
  </si>
  <si>
    <t>-861447888</t>
  </si>
  <si>
    <t>-1667083438</t>
  </si>
  <si>
    <t>-1599323054</t>
  </si>
  <si>
    <t>1886453358</t>
  </si>
  <si>
    <t>915913100</t>
  </si>
  <si>
    <t>Úprava CSS (signálny plán návestidlá pre cyklistov ...)</t>
  </si>
  <si>
    <t>778701805</t>
  </si>
  <si>
    <t>-1329774384</t>
  </si>
  <si>
    <t>-1641436807</t>
  </si>
  <si>
    <t>-1106603284</t>
  </si>
  <si>
    <t>-1256502128</t>
  </si>
  <si>
    <t>-1431663484</t>
  </si>
  <si>
    <t>-1617370073</t>
  </si>
  <si>
    <t>-692560062</t>
  </si>
  <si>
    <t>802840595</t>
  </si>
  <si>
    <t>1766208937</t>
  </si>
  <si>
    <t>1770554771</t>
  </si>
  <si>
    <t>03 - SO 03 ul. Levočská - cyklocestička</t>
  </si>
  <si>
    <t>113152230.S</t>
  </si>
  <si>
    <t xml:space="preserve">Frézovanie asf. podkladu alebo krytu bez prek., plochy do 500 m2, pruh š. cez 0,5 m do 1 m, hr. 50 mm  0,127 t</t>
  </si>
  <si>
    <t>1154249553</t>
  </si>
  <si>
    <t>-1346799936</t>
  </si>
  <si>
    <t>-1045715795</t>
  </si>
  <si>
    <t>577144341.S</t>
  </si>
  <si>
    <t>Asfaltový betón vrstva obrusná alebo ložná AC 16 v pruhu š. nad 3 m z nemodifik. asfaltu tr. II, po zhutnení hr. 50 mm</t>
  </si>
  <si>
    <t>700442679</t>
  </si>
  <si>
    <t>404410034505</t>
  </si>
  <si>
    <t>Regulačná značka ZDZ 225-80 "Koniec oddelenej cestičky pre chodcov a cyklistov (cyklisti vľavo)", Zn lisovaná, V2 - kruh 600 mm, RA1, P3, E2, SP1</t>
  </si>
  <si>
    <t>404410036220</t>
  </si>
  <si>
    <t>Regulačná značka ZDZ 253 -xx "Najvyššia dovolená rýchlosť (xx km/h)", Zn lisovaná, V2 - kruh 600 mm, RA2, P3, E2, SP1</t>
  </si>
  <si>
    <t>761401701</t>
  </si>
  <si>
    <t>915715110.S</t>
  </si>
  <si>
    <t>Varovný pás lepený z plastových vodiacich pásov šírky 200 mm</t>
  </si>
  <si>
    <t>966794313</t>
  </si>
  <si>
    <t>915715130.S</t>
  </si>
  <si>
    <t>Vodiaca línia lepená z plastových vodiacich platní šírky 200 mm</t>
  </si>
  <si>
    <t>1500816852</t>
  </si>
  <si>
    <t>2070835228</t>
  </si>
  <si>
    <t>696892815</t>
  </si>
  <si>
    <t>919735113.S</t>
  </si>
  <si>
    <t>Rezanie existujúceho asfaltového krytu alebo podkladu hĺbky nad 100 do 150 mm</t>
  </si>
  <si>
    <t>-1280580</t>
  </si>
  <si>
    <t>04 - SO 04 ul. 17. Novembra - ochranné pruhy pre cyklistov</t>
  </si>
  <si>
    <t>113152630.S</t>
  </si>
  <si>
    <t xml:space="preserve">Frézovanie asf. podkladu alebo krytu bez prek., plochy cez 1000 do 10000 m2, pruh š. cez 1 m do 2 m, hr. 50 mm  0,127 t</t>
  </si>
  <si>
    <t>564861111.S</t>
  </si>
  <si>
    <t>Podklad zo štrkodrviny s rozprestretím a zhutnením, po zhutnení hr. 200 mm</t>
  </si>
  <si>
    <t>577144241.S</t>
  </si>
  <si>
    <t>Asfaltový betón vrstva obrusná AC 11 O v pruhu š. nad 3 m z nemodifik. asfaltu tr. II, po zhutnení hr. 50 mm</t>
  </si>
  <si>
    <t>Asfaltový betón vrstva obrusná AC 11 O v pruhu š. do 3 m z nemodifik. asfaltu tr. II, po zhutnení hr. 50 mm-asfalt oranžový</t>
  </si>
  <si>
    <t>577164342.S</t>
  </si>
  <si>
    <t>Asfaltový betón vrstva obrusná alebo ložná AC 16 v pruhu š. nad 3 m z nemodifik. asfaltu tr. II, po zhutnení hr. 80 mm</t>
  </si>
  <si>
    <t>404410034425</t>
  </si>
  <si>
    <t>Regulačná značka ZDZ 222 "Spoločná cestička pre chodcov a cyklistov", Zn lisovaná, V2 - kruh 600 mm, RA1, P3, E2, SP1</t>
  </si>
  <si>
    <t>1899358618</t>
  </si>
  <si>
    <t>404410036310</t>
  </si>
  <si>
    <t>Regulačná značka ZDZ 263 -xx "Koniec najvyššej dovolenej rýchlosti (xx km/h)", Zn lisovaná, V2 - kruh 600 mm, RA2, P3, E2, SP1</t>
  </si>
  <si>
    <t>359491228</t>
  </si>
  <si>
    <t>-2072814851</t>
  </si>
  <si>
    <t>181595793</t>
  </si>
  <si>
    <t>959941111.S</t>
  </si>
  <si>
    <t>Chemická kotva s kotevným svorníkom tesnená chemickou ampulkou do betónu, ŽB, kameňa, s vyvŕtaním otvoru M10/30/130 mm</t>
  </si>
  <si>
    <t>454457395</t>
  </si>
  <si>
    <t>05 - SO 05 Automaticke sčítanie cyklistov, cyklostojany</t>
  </si>
  <si>
    <t>122201101.S</t>
  </si>
  <si>
    <t>Odkopávka a prekopávka nezapažená v hornine 3, do 100 m3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</si>
  <si>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</si>
  <si>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</si>
  <si>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</si>
  <si>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</si>
  <si>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915930040</t>
  </si>
  <si>
    <t>Sčítače - montáž a dodávka</t>
  </si>
  <si>
    <t>-724912252</t>
  </si>
  <si>
    <t>936174312</t>
  </si>
  <si>
    <t>Osadenie stojana na bicykle do betonovej pätky</t>
  </si>
  <si>
    <t>488207622</t>
  </si>
  <si>
    <t>553560009100</t>
  </si>
  <si>
    <t>Stojan na bicykel, oceľový v tvare obrátene ´´U´´ oceľová rúrka obdlžnikového prof. a gumového pásu na ukotvenie</t>
  </si>
  <si>
    <t>2056617893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</si>
</sst>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03A-22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AKČNÝ PLÁN PRE ZLEPŠENIE PODMIENOK CYKL. INFRAŠTR. POMOCOU ORGANIZAČNYCH OPATRENÍ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PREŠOV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18. 3. 2022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MESTO PREŠOV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VÁHOPROJEKT, s.r.o.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ROUND(SUM(AG95:AG99),2)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ROUND(SUM(AS95:AS99),2)</f>
        <v>0</v>
      </c>
      <c r="AT94" s="117">
        <f>ROUND(SUM(AV94:AW94),2)</f>
        <v>0</v>
      </c>
      <c r="AU94" s="118">
        <f>ROUND(SUM(AU95:AU99),5)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ROUND(SUM(AZ95:AZ99),2)</f>
        <v>0</v>
      </c>
      <c r="BA94" s="117">
        <f>ROUND(SUM(BA95:BA99),2)</f>
        <v>0</v>
      </c>
      <c r="BB94" s="117">
        <f>ROUND(SUM(BB95:BB99),2)</f>
        <v>0</v>
      </c>
      <c r="BC94" s="117">
        <f>ROUND(SUM(BC95:BC99),2)</f>
        <v>0</v>
      </c>
      <c r="BD94" s="119">
        <f>ROUND(SUM(BD95:BD99),2)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'01 - SO 01 ul. Prostejovs...'!J30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'01 - SO 01 ul. Prostejovs...'!P130</f>
        <v>0</v>
      </c>
      <c r="AV95" s="131">
        <f>'01 - SO 01 ul. Prostejovs...'!J33</f>
        <v>0</v>
      </c>
      <c r="AW95" s="131">
        <f>'01 - SO 01 ul. Prostejovs...'!J34</f>
        <v>0</v>
      </c>
      <c r="AX95" s="131">
        <f>'01 - SO 01 ul. Prostejovs...'!J35</f>
        <v>0</v>
      </c>
      <c r="AY95" s="131">
        <f>'01 - SO 01 ul. Prostejovs...'!J36</f>
        <v>0</v>
      </c>
      <c r="AZ95" s="131">
        <f>'01 - SO 01 ul. Prostejovs...'!F33</f>
        <v>0</v>
      </c>
      <c r="BA95" s="131">
        <f>'01 - SO 01 ul. Prostejovs...'!F34</f>
        <v>0</v>
      </c>
      <c r="BB95" s="131">
        <f>'01 - SO 01 ul. Prostejovs...'!F35</f>
        <v>0</v>
      </c>
      <c r="BC95" s="131">
        <f>'01 - SO 01 ul. Prostejovs...'!F36</f>
        <v>0</v>
      </c>
      <c r="BD95" s="133">
        <f>'01 - SO 01 ul. Prostejovs...'!F37</f>
        <v>0</v>
      </c>
      <c r="BE95" s="7"/>
      <c r="BT95" s="134" t="s">
        <v>83</v>
      </c>
      <c r="BV95" s="134" t="s">
        <v>77</v>
      </c>
      <c r="BW95" s="134" t="s">
        <v>84</v>
      </c>
      <c r="BX95" s="134" t="s">
        <v>5</v>
      </c>
      <c r="CL95" s="134" t="s">
        <v>1</v>
      </c>
      <c r="CM95" s="134" t="s">
        <v>75</v>
      </c>
    </row>
    <row r="96" s="7" customFormat="1" ht="24.75" customHeight="1">
      <c r="A96" s="122" t="s">
        <v>79</v>
      </c>
      <c r="B96" s="123"/>
      <c r="C96" s="124"/>
      <c r="D96" s="125" t="s">
        <v>85</v>
      </c>
      <c r="E96" s="125"/>
      <c r="F96" s="125"/>
      <c r="G96" s="125"/>
      <c r="H96" s="125"/>
      <c r="I96" s="126"/>
      <c r="J96" s="125" t="s">
        <v>86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'02 - SO 02 ul.Volgogradsk...'!J30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82</v>
      </c>
      <c r="AR96" s="129"/>
      <c r="AS96" s="130">
        <v>0</v>
      </c>
      <c r="AT96" s="131">
        <f>ROUND(SUM(AV96:AW96),2)</f>
        <v>0</v>
      </c>
      <c r="AU96" s="132">
        <f>'02 - SO 02 ul.Volgogradsk...'!P126</f>
        <v>0</v>
      </c>
      <c r="AV96" s="131">
        <f>'02 - SO 02 ul.Volgogradsk...'!J33</f>
        <v>0</v>
      </c>
      <c r="AW96" s="131">
        <f>'02 - SO 02 ul.Volgogradsk...'!J34</f>
        <v>0</v>
      </c>
      <c r="AX96" s="131">
        <f>'02 - SO 02 ul.Volgogradsk...'!J35</f>
        <v>0</v>
      </c>
      <c r="AY96" s="131">
        <f>'02 - SO 02 ul.Volgogradsk...'!J36</f>
        <v>0</v>
      </c>
      <c r="AZ96" s="131">
        <f>'02 - SO 02 ul.Volgogradsk...'!F33</f>
        <v>0</v>
      </c>
      <c r="BA96" s="131">
        <f>'02 - SO 02 ul.Volgogradsk...'!F34</f>
        <v>0</v>
      </c>
      <c r="BB96" s="131">
        <f>'02 - SO 02 ul.Volgogradsk...'!F35</f>
        <v>0</v>
      </c>
      <c r="BC96" s="131">
        <f>'02 - SO 02 ul.Volgogradsk...'!F36</f>
        <v>0</v>
      </c>
      <c r="BD96" s="133">
        <f>'02 - SO 02 ul.Volgogradsk...'!F37</f>
        <v>0</v>
      </c>
      <c r="BE96" s="7"/>
      <c r="BT96" s="134" t="s">
        <v>83</v>
      </c>
      <c r="BV96" s="134" t="s">
        <v>77</v>
      </c>
      <c r="BW96" s="134" t="s">
        <v>87</v>
      </c>
      <c r="BX96" s="134" t="s">
        <v>5</v>
      </c>
      <c r="CL96" s="134" t="s">
        <v>1</v>
      </c>
      <c r="CM96" s="134" t="s">
        <v>75</v>
      </c>
    </row>
    <row r="97" s="7" customFormat="1" ht="16.5" customHeight="1">
      <c r="A97" s="122" t="s">
        <v>79</v>
      </c>
      <c r="B97" s="123"/>
      <c r="C97" s="124"/>
      <c r="D97" s="125" t="s">
        <v>88</v>
      </c>
      <c r="E97" s="125"/>
      <c r="F97" s="125"/>
      <c r="G97" s="125"/>
      <c r="H97" s="125"/>
      <c r="I97" s="126"/>
      <c r="J97" s="125" t="s">
        <v>89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'03 - SO 03 ul. Levočská -...'!J30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82</v>
      </c>
      <c r="AR97" s="129"/>
      <c r="AS97" s="130">
        <v>0</v>
      </c>
      <c r="AT97" s="131">
        <f>ROUND(SUM(AV97:AW97),2)</f>
        <v>0</v>
      </c>
      <c r="AU97" s="132">
        <f>'03 - SO 03 ul. Levočská -...'!P122</f>
        <v>0</v>
      </c>
      <c r="AV97" s="131">
        <f>'03 - SO 03 ul. Levočská -...'!J33</f>
        <v>0</v>
      </c>
      <c r="AW97" s="131">
        <f>'03 - SO 03 ul. Levočská -...'!J34</f>
        <v>0</v>
      </c>
      <c r="AX97" s="131">
        <f>'03 - SO 03 ul. Levočská -...'!J35</f>
        <v>0</v>
      </c>
      <c r="AY97" s="131">
        <f>'03 - SO 03 ul. Levočská -...'!J36</f>
        <v>0</v>
      </c>
      <c r="AZ97" s="131">
        <f>'03 - SO 03 ul. Levočská -...'!F33</f>
        <v>0</v>
      </c>
      <c r="BA97" s="131">
        <f>'03 - SO 03 ul. Levočská -...'!F34</f>
        <v>0</v>
      </c>
      <c r="BB97" s="131">
        <f>'03 - SO 03 ul. Levočská -...'!F35</f>
        <v>0</v>
      </c>
      <c r="BC97" s="131">
        <f>'03 - SO 03 ul. Levočská -...'!F36</f>
        <v>0</v>
      </c>
      <c r="BD97" s="133">
        <f>'03 - SO 03 ul. Levočská -...'!F37</f>
        <v>0</v>
      </c>
      <c r="BE97" s="7"/>
      <c r="BT97" s="134" t="s">
        <v>83</v>
      </c>
      <c r="BV97" s="134" t="s">
        <v>77</v>
      </c>
      <c r="BW97" s="134" t="s">
        <v>90</v>
      </c>
      <c r="BX97" s="134" t="s">
        <v>5</v>
      </c>
      <c r="CL97" s="134" t="s">
        <v>1</v>
      </c>
      <c r="CM97" s="134" t="s">
        <v>75</v>
      </c>
    </row>
    <row r="98" s="7" customFormat="1" ht="24.75" customHeight="1">
      <c r="A98" s="122" t="s">
        <v>79</v>
      </c>
      <c r="B98" s="123"/>
      <c r="C98" s="124"/>
      <c r="D98" s="125" t="s">
        <v>91</v>
      </c>
      <c r="E98" s="125"/>
      <c r="F98" s="125"/>
      <c r="G98" s="125"/>
      <c r="H98" s="125"/>
      <c r="I98" s="126"/>
      <c r="J98" s="125" t="s">
        <v>92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'04 - SO 04 ul. 17. Novemb...'!J30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82</v>
      </c>
      <c r="AR98" s="129"/>
      <c r="AS98" s="130">
        <v>0</v>
      </c>
      <c r="AT98" s="131">
        <f>ROUND(SUM(AV98:AW98),2)</f>
        <v>0</v>
      </c>
      <c r="AU98" s="132">
        <f>'04 - SO 04 ul. 17. Novemb...'!P123</f>
        <v>0</v>
      </c>
      <c r="AV98" s="131">
        <f>'04 - SO 04 ul. 17. Novemb...'!J33</f>
        <v>0</v>
      </c>
      <c r="AW98" s="131">
        <f>'04 - SO 04 ul. 17. Novemb...'!J34</f>
        <v>0</v>
      </c>
      <c r="AX98" s="131">
        <f>'04 - SO 04 ul. 17. Novemb...'!J35</f>
        <v>0</v>
      </c>
      <c r="AY98" s="131">
        <f>'04 - SO 04 ul. 17. Novemb...'!J36</f>
        <v>0</v>
      </c>
      <c r="AZ98" s="131">
        <f>'04 - SO 04 ul. 17. Novemb...'!F33</f>
        <v>0</v>
      </c>
      <c r="BA98" s="131">
        <f>'04 - SO 04 ul. 17. Novemb...'!F34</f>
        <v>0</v>
      </c>
      <c r="BB98" s="131">
        <f>'04 - SO 04 ul. 17. Novemb...'!F35</f>
        <v>0</v>
      </c>
      <c r="BC98" s="131">
        <f>'04 - SO 04 ul. 17. Novemb...'!F36</f>
        <v>0</v>
      </c>
      <c r="BD98" s="133">
        <f>'04 - SO 04 ul. 17. Novemb...'!F37</f>
        <v>0</v>
      </c>
      <c r="BE98" s="7"/>
      <c r="BT98" s="134" t="s">
        <v>83</v>
      </c>
      <c r="BV98" s="134" t="s">
        <v>77</v>
      </c>
      <c r="BW98" s="134" t="s">
        <v>93</v>
      </c>
      <c r="BX98" s="134" t="s">
        <v>5</v>
      </c>
      <c r="CL98" s="134" t="s">
        <v>1</v>
      </c>
      <c r="CM98" s="134" t="s">
        <v>75</v>
      </c>
    </row>
    <row r="99" s="7" customFormat="1" ht="24.75" customHeight="1">
      <c r="A99" s="122" t="s">
        <v>79</v>
      </c>
      <c r="B99" s="123"/>
      <c r="C99" s="124"/>
      <c r="D99" s="125" t="s">
        <v>94</v>
      </c>
      <c r="E99" s="125"/>
      <c r="F99" s="125"/>
      <c r="G99" s="125"/>
      <c r="H99" s="125"/>
      <c r="I99" s="126"/>
      <c r="J99" s="125" t="s">
        <v>95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'05 - SO 05 Automaticke sč...'!J30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82</v>
      </c>
      <c r="AR99" s="129"/>
      <c r="AS99" s="135">
        <v>0</v>
      </c>
      <c r="AT99" s="136">
        <f>ROUND(SUM(AV99:AW99),2)</f>
        <v>0</v>
      </c>
      <c r="AU99" s="137">
        <f>'05 - SO 05 Automaticke sč...'!P121</f>
        <v>0</v>
      </c>
      <c r="AV99" s="136">
        <f>'05 - SO 05 Automaticke sč...'!J33</f>
        <v>0</v>
      </c>
      <c r="AW99" s="136">
        <f>'05 - SO 05 Automaticke sč...'!J34</f>
        <v>0</v>
      </c>
      <c r="AX99" s="136">
        <f>'05 - SO 05 Automaticke sč...'!J35</f>
        <v>0</v>
      </c>
      <c r="AY99" s="136">
        <f>'05 - SO 05 Automaticke sč...'!J36</f>
        <v>0</v>
      </c>
      <c r="AZ99" s="136">
        <f>'05 - SO 05 Automaticke sč...'!F33</f>
        <v>0</v>
      </c>
      <c r="BA99" s="136">
        <f>'05 - SO 05 Automaticke sč...'!F34</f>
        <v>0</v>
      </c>
      <c r="BB99" s="136">
        <f>'05 - SO 05 Automaticke sč...'!F35</f>
        <v>0</v>
      </c>
      <c r="BC99" s="136">
        <f>'05 - SO 05 Automaticke sč...'!F36</f>
        <v>0</v>
      </c>
      <c r="BD99" s="138">
        <f>'05 - SO 05 Automaticke sč...'!F37</f>
        <v>0</v>
      </c>
      <c r="BE99" s="7"/>
      <c r="BT99" s="134" t="s">
        <v>83</v>
      </c>
      <c r="BV99" s="134" t="s">
        <v>77</v>
      </c>
      <c r="BW99" s="134" t="s">
        <v>96</v>
      </c>
      <c r="BX99" s="134" t="s">
        <v>5</v>
      </c>
      <c r="CL99" s="134" t="s">
        <v>1</v>
      </c>
      <c r="CM99" s="134" t="s">
        <v>75</v>
      </c>
    </row>
    <row r="100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sheet="1" formatColumns="0" formatRows="0" objects="1" scenarios="1" spinCount="100000" saltValue="dR5WilZ1U/MCSVHFpyESFO/7OttDR6/ZDjXTZhdj6h89EPDSq4P9xIgpoKvqtVc/vLyLy4NJTRe539+I9vFXGg==" hashValue="sVKMXCmQLkxPErsVVXJRcIWeZDgZ6Jpw1cgeDhr9L/CaP3IQBi29vl5/XMQuuvResJHCa1mxakkgJocWinTgEA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 01 ul. Prostejovs...'!C2" display="/"/>
    <hyperlink ref="A96" location="'02 - SO 02 ul.Volgogradsk...'!C2" display="/"/>
    <hyperlink ref="A97" location="'03 - SO 03 ul. Levočská -...'!C2" display="/"/>
    <hyperlink ref="A98" location="'04 - SO 04 ul. 17. Novemb...'!C2" display="/"/>
    <hyperlink ref="A99" location="'05 - SO 05 Automaticke s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97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AKČNÝ PLÁN PRE ZLEPŠENIE PODMIENOK CYKL. INFRAŠTR. POMOCOU ORGANIZAČNYCH OPATRENÍ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ROUND(J130,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ROUND((SUM(BE130:BE228)),  2)</f>
        <v>0</v>
      </c>
      <c r="G33" s="159"/>
      <c r="H33" s="159"/>
      <c r="I33" s="160">
        <v>0.20000000000000001</v>
      </c>
      <c r="J33" s="158">
        <f>ROUND(((SUM(BE130:BE228))*I33),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ROUND((SUM(BF130:BF228)),  2)</f>
        <v>0</v>
      </c>
      <c r="G34" s="159"/>
      <c r="H34" s="159"/>
      <c r="I34" s="160">
        <v>0.20000000000000001</v>
      </c>
      <c r="J34" s="158">
        <f>ROUND(((SUM(BF130:BF228))*I34),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ROUND((SUM(BG130:BG228)),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ROUND((SUM(BH130:BH228)),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ROUND((SUM(BI130:BI228)),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AKČNÝ PLÁN PRE ZLEPŠENIE PODMIENOK CYKL. INFRAŠTR. POMOCOU ORGANIZAČNYCH OPATRENÍ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01 - SO 01 ul. Prostejovská - cyklistické pruhy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PREŠOV</v>
      </c>
      <c r="G89" s="37"/>
      <c r="H89" s="37"/>
      <c r="I89" s="29" t="s">
        <v>21</v>
      </c>
      <c r="J89" s="82" t="str">
        <f>IF(J12="","",J12)</f>
        <v>18. 3. 2022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>MESTO PREŠOV</v>
      </c>
      <c r="G91" s="37"/>
      <c r="H91" s="37"/>
      <c r="I91" s="29" t="s">
        <v>29</v>
      </c>
      <c r="J91" s="33" t="str">
        <f>E21</f>
        <v>VÁHOPROJEKT,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101</v>
      </c>
      <c r="D94" s="183"/>
      <c r="E94" s="183"/>
      <c r="F94" s="183"/>
      <c r="G94" s="183"/>
      <c r="H94" s="183"/>
      <c r="I94" s="183"/>
      <c r="J94" s="184" t="s">
        <v>102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103</v>
      </c>
      <c r="D96" s="37"/>
      <c r="E96" s="37"/>
      <c r="F96" s="37"/>
      <c r="G96" s="37"/>
      <c r="H96" s="37"/>
      <c r="I96" s="37"/>
      <c r="J96" s="113">
        <f>J130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86"/>
      <c r="C97" s="187"/>
      <c r="D97" s="188" t="s">
        <v>105</v>
      </c>
      <c r="E97" s="189"/>
      <c r="F97" s="189"/>
      <c r="G97" s="189"/>
      <c r="H97" s="189"/>
      <c r="I97" s="189"/>
      <c r="J97" s="190">
        <f>J131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106</v>
      </c>
      <c r="E98" s="195"/>
      <c r="F98" s="195"/>
      <c r="G98" s="195"/>
      <c r="H98" s="195"/>
      <c r="I98" s="195"/>
      <c r="J98" s="196">
        <f>J132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107</v>
      </c>
      <c r="E99" s="195"/>
      <c r="F99" s="195"/>
      <c r="G99" s="195"/>
      <c r="H99" s="195"/>
      <c r="I99" s="195"/>
      <c r="J99" s="196">
        <f>J150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108</v>
      </c>
      <c r="E100" s="195"/>
      <c r="F100" s="195"/>
      <c r="G100" s="195"/>
      <c r="H100" s="195"/>
      <c r="I100" s="195"/>
      <c r="J100" s="196">
        <f>J154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109</v>
      </c>
      <c r="E101" s="195"/>
      <c r="F101" s="195"/>
      <c r="G101" s="195"/>
      <c r="H101" s="195"/>
      <c r="I101" s="195"/>
      <c r="J101" s="196">
        <f>J157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110</v>
      </c>
      <c r="E102" s="195"/>
      <c r="F102" s="195"/>
      <c r="G102" s="195"/>
      <c r="H102" s="195"/>
      <c r="I102" s="195"/>
      <c r="J102" s="196">
        <f>J159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111</v>
      </c>
      <c r="E103" s="195"/>
      <c r="F103" s="195"/>
      <c r="G103" s="195"/>
      <c r="H103" s="195"/>
      <c r="I103" s="195"/>
      <c r="J103" s="196">
        <f>J170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112</v>
      </c>
      <c r="E104" s="195"/>
      <c r="F104" s="195"/>
      <c r="G104" s="195"/>
      <c r="H104" s="195"/>
      <c r="I104" s="195"/>
      <c r="J104" s="196">
        <f>J172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113</v>
      </c>
      <c r="E105" s="195"/>
      <c r="F105" s="195"/>
      <c r="G105" s="195"/>
      <c r="H105" s="195"/>
      <c r="I105" s="195"/>
      <c r="J105" s="196">
        <f>J208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6"/>
      <c r="C106" s="187"/>
      <c r="D106" s="188" t="s">
        <v>114</v>
      </c>
      <c r="E106" s="189"/>
      <c r="F106" s="189"/>
      <c r="G106" s="189"/>
      <c r="H106" s="189"/>
      <c r="I106" s="189"/>
      <c r="J106" s="190">
        <f>J210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115</v>
      </c>
      <c r="E107" s="195"/>
      <c r="F107" s="195"/>
      <c r="G107" s="195"/>
      <c r="H107" s="195"/>
      <c r="I107" s="195"/>
      <c r="J107" s="196">
        <f>J211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6"/>
      <c r="C108" s="187"/>
      <c r="D108" s="188" t="s">
        <v>116</v>
      </c>
      <c r="E108" s="189"/>
      <c r="F108" s="189"/>
      <c r="G108" s="189"/>
      <c r="H108" s="189"/>
      <c r="I108" s="189"/>
      <c r="J108" s="190">
        <f>J216</f>
        <v>0</v>
      </c>
      <c r="K108" s="187"/>
      <c r="L108" s="19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2"/>
      <c r="C109" s="193"/>
      <c r="D109" s="194" t="s">
        <v>117</v>
      </c>
      <c r="E109" s="195"/>
      <c r="F109" s="195"/>
      <c r="G109" s="195"/>
      <c r="H109" s="195"/>
      <c r="I109" s="195"/>
      <c r="J109" s="196">
        <f>J217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118</v>
      </c>
      <c r="E110" s="195"/>
      <c r="F110" s="195"/>
      <c r="G110" s="195"/>
      <c r="H110" s="195"/>
      <c r="I110" s="195"/>
      <c r="J110" s="196">
        <f>J219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119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6.25" customHeight="1">
      <c r="A120" s="35"/>
      <c r="B120" s="36"/>
      <c r="C120" s="37"/>
      <c r="D120" s="37"/>
      <c r="E120" s="181" t="str">
        <f>E7</f>
        <v>AKČNÝ PLÁN PRE ZLEPŠENIE PODMIENOK CYKL. INFRAŠTR. POMOCOU ORGANIZAČNYCH OPATRENÍ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98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9" t="str">
        <f>E9</f>
        <v>01 - SO 01 ul. Prostejovská - cyklistické pruhy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F12</f>
        <v>PREŠOV</v>
      </c>
      <c r="G124" s="37"/>
      <c r="H124" s="37"/>
      <c r="I124" s="29" t="s">
        <v>21</v>
      </c>
      <c r="J124" s="82" t="str">
        <f>IF(J12="","",J12)</f>
        <v>18. 3. 2022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5.65" customHeight="1">
      <c r="A126" s="35"/>
      <c r="B126" s="36"/>
      <c r="C126" s="29" t="s">
        <v>23</v>
      </c>
      <c r="D126" s="37"/>
      <c r="E126" s="37"/>
      <c r="F126" s="24" t="str">
        <f>E15</f>
        <v>MESTO PREŠOV</v>
      </c>
      <c r="G126" s="37"/>
      <c r="H126" s="37"/>
      <c r="I126" s="29" t="s">
        <v>29</v>
      </c>
      <c r="J126" s="33" t="str">
        <f>E21</f>
        <v>VÁHOPROJEKT, s.r.o.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32</v>
      </c>
      <c r="J127" s="33" t="str">
        <f>E24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8"/>
      <c r="B129" s="199"/>
      <c r="C129" s="200" t="s">
        <v>120</v>
      </c>
      <c r="D129" s="201" t="s">
        <v>60</v>
      </c>
      <c r="E129" s="201" t="s">
        <v>56</v>
      </c>
      <c r="F129" s="201" t="s">
        <v>57</v>
      </c>
      <c r="G129" s="201" t="s">
        <v>121</v>
      </c>
      <c r="H129" s="201" t="s">
        <v>122</v>
      </c>
      <c r="I129" s="201" t="s">
        <v>123</v>
      </c>
      <c r="J129" s="202" t="s">
        <v>102</v>
      </c>
      <c r="K129" s="203" t="s">
        <v>124</v>
      </c>
      <c r="L129" s="204"/>
      <c r="M129" s="103" t="s">
        <v>1</v>
      </c>
      <c r="N129" s="104" t="s">
        <v>39</v>
      </c>
      <c r="O129" s="104" t="s">
        <v>125</v>
      </c>
      <c r="P129" s="104" t="s">
        <v>126</v>
      </c>
      <c r="Q129" s="104" t="s">
        <v>127</v>
      </c>
      <c r="R129" s="104" t="s">
        <v>128</v>
      </c>
      <c r="S129" s="104" t="s">
        <v>129</v>
      </c>
      <c r="T129" s="105" t="s">
        <v>130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5"/>
      <c r="B130" s="36"/>
      <c r="C130" s="110" t="s">
        <v>103</v>
      </c>
      <c r="D130" s="37"/>
      <c r="E130" s="37"/>
      <c r="F130" s="37"/>
      <c r="G130" s="37"/>
      <c r="H130" s="37"/>
      <c r="I130" s="37"/>
      <c r="J130" s="205">
        <f>BK130</f>
        <v>0</v>
      </c>
      <c r="K130" s="37"/>
      <c r="L130" s="41"/>
      <c r="M130" s="106"/>
      <c r="N130" s="206"/>
      <c r="O130" s="107"/>
      <c r="P130" s="207">
        <f>P131+P210+P216</f>
        <v>0</v>
      </c>
      <c r="Q130" s="107"/>
      <c r="R130" s="207">
        <f>R131+R210+R216</f>
        <v>598.23002499999996</v>
      </c>
      <c r="S130" s="107"/>
      <c r="T130" s="208">
        <f>T131+T210+T216</f>
        <v>300.38000000000005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74</v>
      </c>
      <c r="AU130" s="14" t="s">
        <v>104</v>
      </c>
      <c r="BK130" s="209">
        <f>BK131+BK210+BK216</f>
        <v>0</v>
      </c>
    </row>
    <row r="131" s="12" customFormat="1" ht="25.92" customHeight="1">
      <c r="A131" s="12"/>
      <c r="B131" s="210"/>
      <c r="C131" s="211"/>
      <c r="D131" s="212" t="s">
        <v>74</v>
      </c>
      <c r="E131" s="213" t="s">
        <v>131</v>
      </c>
      <c r="F131" s="213" t="s">
        <v>132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P132+P150+P154+P157+P159+P170+P172+P208</f>
        <v>0</v>
      </c>
      <c r="Q131" s="218"/>
      <c r="R131" s="219">
        <f>R132+R150+R154+R157+R159+R170+R172+R208</f>
        <v>575.64272499999993</v>
      </c>
      <c r="S131" s="218"/>
      <c r="T131" s="220">
        <f>T132+T150+T154+T157+T159+T170+T172+T208</f>
        <v>300.38000000000005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74</v>
      </c>
      <c r="AU131" s="222" t="s">
        <v>75</v>
      </c>
      <c r="AY131" s="221" t="s">
        <v>133</v>
      </c>
      <c r="BK131" s="223">
        <f>BK132+BK150+BK154+BK157+BK159+BK170+BK172+BK208</f>
        <v>0</v>
      </c>
    </row>
    <row r="132" s="12" customFormat="1" ht="22.8" customHeight="1">
      <c r="A132" s="12"/>
      <c r="B132" s="210"/>
      <c r="C132" s="211"/>
      <c r="D132" s="212" t="s">
        <v>74</v>
      </c>
      <c r="E132" s="224" t="s">
        <v>83</v>
      </c>
      <c r="F132" s="224" t="s">
        <v>134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SUM(P133:P149)</f>
        <v>0</v>
      </c>
      <c r="Q132" s="218"/>
      <c r="R132" s="219">
        <f>SUM(R133:R149)</f>
        <v>12.172499999999999</v>
      </c>
      <c r="S132" s="218"/>
      <c r="T132" s="220">
        <f>SUM(T133:T149)</f>
        <v>272.94000000000005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74</v>
      </c>
      <c r="AU132" s="222" t="s">
        <v>83</v>
      </c>
      <c r="AY132" s="221" t="s">
        <v>133</v>
      </c>
      <c r="BK132" s="223">
        <f>SUM(BK133:BK149)</f>
        <v>0</v>
      </c>
    </row>
    <row r="133" s="2" customFormat="1" ht="24.15" customHeight="1">
      <c r="A133" s="35"/>
      <c r="B133" s="36"/>
      <c r="C133" s="226" t="s">
        <v>83</v>
      </c>
      <c r="D133" s="226" t="s">
        <v>135</v>
      </c>
      <c r="E133" s="227" t="s">
        <v>136</v>
      </c>
      <c r="F133" s="228" t="s">
        <v>137</v>
      </c>
      <c r="G133" s="229" t="s">
        <v>138</v>
      </c>
      <c r="H133" s="230">
        <v>80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0.098000000000000004</v>
      </c>
      <c r="T133" s="237">
        <f>S133*H133</f>
        <v>7.8399999999999999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139</v>
      </c>
      <c r="AT133" s="238" t="s">
        <v>135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139</v>
      </c>
      <c r="BM133" s="238" t="s">
        <v>141</v>
      </c>
    </row>
    <row r="134" s="2" customFormat="1" ht="37.8" customHeight="1">
      <c r="A134" s="35"/>
      <c r="B134" s="36"/>
      <c r="C134" s="226" t="s">
        <v>140</v>
      </c>
      <c r="D134" s="226" t="s">
        <v>135</v>
      </c>
      <c r="E134" s="227" t="s">
        <v>142</v>
      </c>
      <c r="F134" s="228" t="s">
        <v>143</v>
      </c>
      <c r="G134" s="229" t="s">
        <v>138</v>
      </c>
      <c r="H134" s="230">
        <v>950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0.00040999999999999999</v>
      </c>
      <c r="R134" s="236">
        <f>Q134*H134</f>
        <v>0.38950000000000001</v>
      </c>
      <c r="S134" s="236">
        <v>0.254</v>
      </c>
      <c r="T134" s="237">
        <f>S134*H134</f>
        <v>241.30000000000001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139</v>
      </c>
      <c r="AT134" s="238" t="s">
        <v>135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139</v>
      </c>
      <c r="BM134" s="238" t="s">
        <v>144</v>
      </c>
    </row>
    <row r="135" s="2" customFormat="1" ht="24.15" customHeight="1">
      <c r="A135" s="35"/>
      <c r="B135" s="36"/>
      <c r="C135" s="226" t="s">
        <v>145</v>
      </c>
      <c r="D135" s="226" t="s">
        <v>135</v>
      </c>
      <c r="E135" s="227" t="s">
        <v>146</v>
      </c>
      <c r="F135" s="228" t="s">
        <v>147</v>
      </c>
      <c r="G135" s="229" t="s">
        <v>148</v>
      </c>
      <c r="H135" s="230">
        <v>40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0.14499999999999999</v>
      </c>
      <c r="T135" s="237">
        <f>S135*H135</f>
        <v>5.7999999999999998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139</v>
      </c>
      <c r="AT135" s="238" t="s">
        <v>135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139</v>
      </c>
      <c r="BM135" s="238" t="s">
        <v>149</v>
      </c>
    </row>
    <row r="136" s="2" customFormat="1" ht="33" customHeight="1">
      <c r="A136" s="35"/>
      <c r="B136" s="36"/>
      <c r="C136" s="226" t="s">
        <v>139</v>
      </c>
      <c r="D136" s="226" t="s">
        <v>135</v>
      </c>
      <c r="E136" s="227" t="s">
        <v>150</v>
      </c>
      <c r="F136" s="228" t="s">
        <v>151</v>
      </c>
      <c r="G136" s="229" t="s">
        <v>138</v>
      </c>
      <c r="H136" s="230">
        <v>80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0.22500000000000001</v>
      </c>
      <c r="T136" s="237">
        <f>S136*H136</f>
        <v>18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139</v>
      </c>
      <c r="AT136" s="238" t="s">
        <v>135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139</v>
      </c>
      <c r="BM136" s="238" t="s">
        <v>152</v>
      </c>
    </row>
    <row r="137" s="2" customFormat="1" ht="24.15" customHeight="1">
      <c r="A137" s="35"/>
      <c r="B137" s="36"/>
      <c r="C137" s="226" t="s">
        <v>153</v>
      </c>
      <c r="D137" s="226" t="s">
        <v>135</v>
      </c>
      <c r="E137" s="227" t="s">
        <v>154</v>
      </c>
      <c r="F137" s="228" t="s">
        <v>155</v>
      </c>
      <c r="G137" s="229" t="s">
        <v>156</v>
      </c>
      <c r="H137" s="230">
        <v>200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139</v>
      </c>
      <c r="AT137" s="238" t="s">
        <v>135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139</v>
      </c>
      <c r="BM137" s="238" t="s">
        <v>157</v>
      </c>
    </row>
    <row r="138" s="2" customFormat="1" ht="24.15" customHeight="1">
      <c r="A138" s="35"/>
      <c r="B138" s="36"/>
      <c r="C138" s="226" t="s">
        <v>158</v>
      </c>
      <c r="D138" s="226" t="s">
        <v>135</v>
      </c>
      <c r="E138" s="227" t="s">
        <v>159</v>
      </c>
      <c r="F138" s="228" t="s">
        <v>160</v>
      </c>
      <c r="G138" s="229" t="s">
        <v>156</v>
      </c>
      <c r="H138" s="230">
        <v>60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41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139</v>
      </c>
      <c r="AT138" s="238" t="s">
        <v>135</v>
      </c>
      <c r="AU138" s="238" t="s">
        <v>140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139</v>
      </c>
      <c r="BM138" s="238" t="s">
        <v>161</v>
      </c>
    </row>
    <row r="139" s="2" customFormat="1" ht="16.5" customHeight="1">
      <c r="A139" s="35"/>
      <c r="B139" s="36"/>
      <c r="C139" s="226" t="s">
        <v>162</v>
      </c>
      <c r="D139" s="226" t="s">
        <v>135</v>
      </c>
      <c r="E139" s="227" t="s">
        <v>163</v>
      </c>
      <c r="F139" s="228" t="s">
        <v>164</v>
      </c>
      <c r="G139" s="229" t="s">
        <v>156</v>
      </c>
      <c r="H139" s="230">
        <v>48.719999999999999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139</v>
      </c>
      <c r="AT139" s="238" t="s">
        <v>135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139</v>
      </c>
      <c r="BM139" s="238" t="s">
        <v>165</v>
      </c>
    </row>
    <row r="140" s="2" customFormat="1" ht="37.8" customHeight="1">
      <c r="A140" s="35"/>
      <c r="B140" s="36"/>
      <c r="C140" s="226" t="s">
        <v>166</v>
      </c>
      <c r="D140" s="226" t="s">
        <v>135</v>
      </c>
      <c r="E140" s="227" t="s">
        <v>167</v>
      </c>
      <c r="F140" s="228" t="s">
        <v>168</v>
      </c>
      <c r="G140" s="229" t="s">
        <v>156</v>
      </c>
      <c r="H140" s="230">
        <v>14.616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139</v>
      </c>
      <c r="AT140" s="238" t="s">
        <v>135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139</v>
      </c>
      <c r="BM140" s="238" t="s">
        <v>169</v>
      </c>
    </row>
    <row r="141" s="2" customFormat="1" ht="37.8" customHeight="1">
      <c r="A141" s="35"/>
      <c r="B141" s="36"/>
      <c r="C141" s="226" t="s">
        <v>170</v>
      </c>
      <c r="D141" s="226" t="s">
        <v>135</v>
      </c>
      <c r="E141" s="227" t="s">
        <v>171</v>
      </c>
      <c r="F141" s="228" t="s">
        <v>172</v>
      </c>
      <c r="G141" s="229" t="s">
        <v>156</v>
      </c>
      <c r="H141" s="230">
        <v>212.16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41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139</v>
      </c>
      <c r="AT141" s="238" t="s">
        <v>135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139</v>
      </c>
      <c r="BM141" s="238" t="s">
        <v>173</v>
      </c>
    </row>
    <row r="142" s="2" customFormat="1" ht="44.25" customHeight="1">
      <c r="A142" s="35"/>
      <c r="B142" s="36"/>
      <c r="C142" s="226" t="s">
        <v>174</v>
      </c>
      <c r="D142" s="226" t="s">
        <v>135</v>
      </c>
      <c r="E142" s="227" t="s">
        <v>175</v>
      </c>
      <c r="F142" s="228" t="s">
        <v>176</v>
      </c>
      <c r="G142" s="229" t="s">
        <v>156</v>
      </c>
      <c r="H142" s="230">
        <v>424.31999999999999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139</v>
      </c>
      <c r="AT142" s="238" t="s">
        <v>135</v>
      </c>
      <c r="AU142" s="238" t="s">
        <v>140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139</v>
      </c>
      <c r="BM142" s="238" t="s">
        <v>177</v>
      </c>
    </row>
    <row r="143" s="2" customFormat="1" ht="24.15" customHeight="1">
      <c r="A143" s="35"/>
      <c r="B143" s="36"/>
      <c r="C143" s="226" t="s">
        <v>178</v>
      </c>
      <c r="D143" s="226" t="s">
        <v>135</v>
      </c>
      <c r="E143" s="227" t="s">
        <v>179</v>
      </c>
      <c r="F143" s="228" t="s">
        <v>180</v>
      </c>
      <c r="G143" s="229" t="s">
        <v>156</v>
      </c>
      <c r="H143" s="230">
        <v>20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41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139</v>
      </c>
      <c r="AT143" s="238" t="s">
        <v>135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139</v>
      </c>
      <c r="BM143" s="238" t="s">
        <v>181</v>
      </c>
    </row>
    <row r="144" s="2" customFormat="1" ht="21.75" customHeight="1">
      <c r="A144" s="35"/>
      <c r="B144" s="36"/>
      <c r="C144" s="226" t="s">
        <v>182</v>
      </c>
      <c r="D144" s="226" t="s">
        <v>135</v>
      </c>
      <c r="E144" s="227" t="s">
        <v>183</v>
      </c>
      <c r="F144" s="228" t="s">
        <v>184</v>
      </c>
      <c r="G144" s="229" t="s">
        <v>156</v>
      </c>
      <c r="H144" s="230">
        <v>212.16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41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139</v>
      </c>
      <c r="AT144" s="238" t="s">
        <v>135</v>
      </c>
      <c r="AU144" s="238" t="s">
        <v>140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139</v>
      </c>
      <c r="BM144" s="238" t="s">
        <v>185</v>
      </c>
    </row>
    <row r="145" s="2" customFormat="1" ht="24.15" customHeight="1">
      <c r="A145" s="35"/>
      <c r="B145" s="36"/>
      <c r="C145" s="226" t="s">
        <v>186</v>
      </c>
      <c r="D145" s="226" t="s">
        <v>135</v>
      </c>
      <c r="E145" s="227" t="s">
        <v>187</v>
      </c>
      <c r="F145" s="228" t="s">
        <v>188</v>
      </c>
      <c r="G145" s="229" t="s">
        <v>189</v>
      </c>
      <c r="H145" s="230">
        <v>318.24000000000001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139</v>
      </c>
      <c r="AT145" s="238" t="s">
        <v>135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139</v>
      </c>
      <c r="BM145" s="238" t="s">
        <v>190</v>
      </c>
    </row>
    <row r="146" s="2" customFormat="1" ht="24.15" customHeight="1">
      <c r="A146" s="35"/>
      <c r="B146" s="36"/>
      <c r="C146" s="226" t="s">
        <v>191</v>
      </c>
      <c r="D146" s="226" t="s">
        <v>135</v>
      </c>
      <c r="E146" s="227" t="s">
        <v>192</v>
      </c>
      <c r="F146" s="228" t="s">
        <v>193</v>
      </c>
      <c r="G146" s="229" t="s">
        <v>156</v>
      </c>
      <c r="H146" s="230">
        <v>16.559999999999999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41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139</v>
      </c>
      <c r="AT146" s="238" t="s">
        <v>135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139</v>
      </c>
      <c r="BM146" s="238" t="s">
        <v>194</v>
      </c>
    </row>
    <row r="147" s="2" customFormat="1" ht="24.15" customHeight="1">
      <c r="A147" s="35"/>
      <c r="B147" s="36"/>
      <c r="C147" s="226" t="s">
        <v>195</v>
      </c>
      <c r="D147" s="226" t="s">
        <v>135</v>
      </c>
      <c r="E147" s="227" t="s">
        <v>196</v>
      </c>
      <c r="F147" s="228" t="s">
        <v>197</v>
      </c>
      <c r="G147" s="229" t="s">
        <v>156</v>
      </c>
      <c r="H147" s="230">
        <v>6.931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41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139</v>
      </c>
      <c r="AT147" s="238" t="s">
        <v>135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139</v>
      </c>
      <c r="BM147" s="238" t="s">
        <v>198</v>
      </c>
    </row>
    <row r="148" s="2" customFormat="1" ht="16.5" customHeight="1">
      <c r="A148" s="35"/>
      <c r="B148" s="36"/>
      <c r="C148" s="240" t="s">
        <v>199</v>
      </c>
      <c r="D148" s="240" t="s">
        <v>200</v>
      </c>
      <c r="E148" s="241" t="s">
        <v>201</v>
      </c>
      <c r="F148" s="242" t="s">
        <v>202</v>
      </c>
      <c r="G148" s="243" t="s">
        <v>189</v>
      </c>
      <c r="H148" s="244">
        <v>11.783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41</v>
      </c>
      <c r="O148" s="94"/>
      <c r="P148" s="236">
        <f>O148*H148</f>
        <v>0</v>
      </c>
      <c r="Q148" s="236">
        <v>1</v>
      </c>
      <c r="R148" s="236">
        <f>Q148*H148</f>
        <v>11.783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166</v>
      </c>
      <c r="AT148" s="238" t="s">
        <v>200</v>
      </c>
      <c r="AU148" s="238" t="s">
        <v>140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139</v>
      </c>
      <c r="BM148" s="238" t="s">
        <v>203</v>
      </c>
    </row>
    <row r="149" s="2" customFormat="1" ht="21.75" customHeight="1">
      <c r="A149" s="35"/>
      <c r="B149" s="36"/>
      <c r="C149" s="226" t="s">
        <v>204</v>
      </c>
      <c r="D149" s="226" t="s">
        <v>135</v>
      </c>
      <c r="E149" s="227" t="s">
        <v>205</v>
      </c>
      <c r="F149" s="228" t="s">
        <v>206</v>
      </c>
      <c r="G149" s="229" t="s">
        <v>138</v>
      </c>
      <c r="H149" s="230">
        <v>401.5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41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139</v>
      </c>
      <c r="AT149" s="238" t="s">
        <v>135</v>
      </c>
      <c r="AU149" s="238" t="s">
        <v>140</v>
      </c>
      <c r="AY149" s="14" t="s">
        <v>133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140</v>
      </c>
      <c r="BK149" s="239">
        <f>ROUND(I149*H149,2)</f>
        <v>0</v>
      </c>
      <c r="BL149" s="14" t="s">
        <v>139</v>
      </c>
      <c r="BM149" s="238" t="s">
        <v>207</v>
      </c>
    </row>
    <row r="150" s="12" customFormat="1" ht="22.8" customHeight="1">
      <c r="A150" s="12"/>
      <c r="B150" s="210"/>
      <c r="C150" s="211"/>
      <c r="D150" s="212" t="s">
        <v>74</v>
      </c>
      <c r="E150" s="224" t="s">
        <v>140</v>
      </c>
      <c r="F150" s="224" t="s">
        <v>208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SUM(P151:P153)</f>
        <v>0</v>
      </c>
      <c r="Q150" s="218"/>
      <c r="R150" s="219">
        <f>SUM(R151:R153)</f>
        <v>10.475924999999998</v>
      </c>
      <c r="S150" s="218"/>
      <c r="T150" s="220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83</v>
      </c>
      <c r="AT150" s="222" t="s">
        <v>74</v>
      </c>
      <c r="AU150" s="222" t="s">
        <v>83</v>
      </c>
      <c r="AY150" s="221" t="s">
        <v>133</v>
      </c>
      <c r="BK150" s="223">
        <f>SUM(BK151:BK153)</f>
        <v>0</v>
      </c>
    </row>
    <row r="151" s="2" customFormat="1" ht="24.15" customHeight="1">
      <c r="A151" s="35"/>
      <c r="B151" s="36"/>
      <c r="C151" s="226" t="s">
        <v>209</v>
      </c>
      <c r="D151" s="226" t="s">
        <v>135</v>
      </c>
      <c r="E151" s="227" t="s">
        <v>210</v>
      </c>
      <c r="F151" s="228" t="s">
        <v>211</v>
      </c>
      <c r="G151" s="229" t="s">
        <v>156</v>
      </c>
      <c r="H151" s="230">
        <v>5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41</v>
      </c>
      <c r="O151" s="94"/>
      <c r="P151" s="236">
        <f>O151*H151</f>
        <v>0</v>
      </c>
      <c r="Q151" s="236">
        <v>2.0699999999999998</v>
      </c>
      <c r="R151" s="236">
        <f>Q151*H151</f>
        <v>10.35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139</v>
      </c>
      <c r="AT151" s="238" t="s">
        <v>135</v>
      </c>
      <c r="AU151" s="238" t="s">
        <v>140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139</v>
      </c>
      <c r="BM151" s="238" t="s">
        <v>212</v>
      </c>
    </row>
    <row r="152" s="2" customFormat="1" ht="24.15" customHeight="1">
      <c r="A152" s="35"/>
      <c r="B152" s="36"/>
      <c r="C152" s="226" t="s">
        <v>213</v>
      </c>
      <c r="D152" s="226" t="s">
        <v>135</v>
      </c>
      <c r="E152" s="227" t="s">
        <v>214</v>
      </c>
      <c r="F152" s="228" t="s">
        <v>215</v>
      </c>
      <c r="G152" s="229" t="s">
        <v>138</v>
      </c>
      <c r="H152" s="230">
        <v>365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41</v>
      </c>
      <c r="O152" s="94"/>
      <c r="P152" s="236">
        <f>O152*H152</f>
        <v>0</v>
      </c>
      <c r="Q152" s="236">
        <v>3.0000000000000001E-05</v>
      </c>
      <c r="R152" s="236">
        <f>Q152*H152</f>
        <v>0.01095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139</v>
      </c>
      <c r="AT152" s="238" t="s">
        <v>135</v>
      </c>
      <c r="AU152" s="238" t="s">
        <v>140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139</v>
      </c>
      <c r="BM152" s="238" t="s">
        <v>216</v>
      </c>
    </row>
    <row r="153" s="2" customFormat="1" ht="24.15" customHeight="1">
      <c r="A153" s="35"/>
      <c r="B153" s="36"/>
      <c r="C153" s="240" t="s">
        <v>7</v>
      </c>
      <c r="D153" s="240" t="s">
        <v>200</v>
      </c>
      <c r="E153" s="241" t="s">
        <v>217</v>
      </c>
      <c r="F153" s="242" t="s">
        <v>218</v>
      </c>
      <c r="G153" s="243" t="s">
        <v>138</v>
      </c>
      <c r="H153" s="244">
        <v>383.25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41</v>
      </c>
      <c r="O153" s="94"/>
      <c r="P153" s="236">
        <f>O153*H153</f>
        <v>0</v>
      </c>
      <c r="Q153" s="236">
        <v>0.00029999999999999997</v>
      </c>
      <c r="R153" s="236">
        <f>Q153*H153</f>
        <v>0.11497499999999999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166</v>
      </c>
      <c r="AT153" s="238" t="s">
        <v>200</v>
      </c>
      <c r="AU153" s="238" t="s">
        <v>140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139</v>
      </c>
      <c r="BM153" s="238" t="s">
        <v>219</v>
      </c>
    </row>
    <row r="154" s="12" customFormat="1" ht="22.8" customHeight="1">
      <c r="A154" s="12"/>
      <c r="B154" s="210"/>
      <c r="C154" s="211"/>
      <c r="D154" s="212" t="s">
        <v>74</v>
      </c>
      <c r="E154" s="224" t="s">
        <v>145</v>
      </c>
      <c r="F154" s="224" t="s">
        <v>220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SUM(P155:P156)</f>
        <v>0</v>
      </c>
      <c r="Q154" s="218"/>
      <c r="R154" s="219">
        <f>SUM(R155:R156)</f>
        <v>7.2854000000000001</v>
      </c>
      <c r="S154" s="218"/>
      <c r="T154" s="220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83</v>
      </c>
      <c r="AT154" s="222" t="s">
        <v>74</v>
      </c>
      <c r="AU154" s="222" t="s">
        <v>83</v>
      </c>
      <c r="AY154" s="221" t="s">
        <v>133</v>
      </c>
      <c r="BK154" s="223">
        <f>SUM(BK155:BK156)</f>
        <v>0</v>
      </c>
    </row>
    <row r="155" s="2" customFormat="1" ht="24.15" customHeight="1">
      <c r="A155" s="35"/>
      <c r="B155" s="36"/>
      <c r="C155" s="226" t="s">
        <v>221</v>
      </c>
      <c r="D155" s="226" t="s">
        <v>135</v>
      </c>
      <c r="E155" s="227" t="s">
        <v>222</v>
      </c>
      <c r="F155" s="228" t="s">
        <v>223</v>
      </c>
      <c r="G155" s="229" t="s">
        <v>224</v>
      </c>
      <c r="H155" s="230">
        <v>10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41</v>
      </c>
      <c r="O155" s="94"/>
      <c r="P155" s="236">
        <f>O155*H155</f>
        <v>0</v>
      </c>
      <c r="Q155" s="236">
        <v>0.078539999999999999</v>
      </c>
      <c r="R155" s="236">
        <f>Q155*H155</f>
        <v>0.78539999999999999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139</v>
      </c>
      <c r="AT155" s="238" t="s">
        <v>135</v>
      </c>
      <c r="AU155" s="238" t="s">
        <v>140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139</v>
      </c>
      <c r="BM155" s="238" t="s">
        <v>225</v>
      </c>
    </row>
    <row r="156" s="2" customFormat="1" ht="33" customHeight="1">
      <c r="A156" s="35"/>
      <c r="B156" s="36"/>
      <c r="C156" s="240" t="s">
        <v>226</v>
      </c>
      <c r="D156" s="240" t="s">
        <v>200</v>
      </c>
      <c r="E156" s="241" t="s">
        <v>227</v>
      </c>
      <c r="F156" s="242" t="s">
        <v>228</v>
      </c>
      <c r="G156" s="243" t="s">
        <v>224</v>
      </c>
      <c r="H156" s="244">
        <v>10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41</v>
      </c>
      <c r="O156" s="94"/>
      <c r="P156" s="236">
        <f>O156*H156</f>
        <v>0</v>
      </c>
      <c r="Q156" s="236">
        <v>0.65000000000000002</v>
      </c>
      <c r="R156" s="236">
        <f>Q156*H156</f>
        <v>6.5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166</v>
      </c>
      <c r="AT156" s="238" t="s">
        <v>200</v>
      </c>
      <c r="AU156" s="238" t="s">
        <v>140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139</v>
      </c>
      <c r="BM156" s="238" t="s">
        <v>229</v>
      </c>
    </row>
    <row r="157" s="12" customFormat="1" ht="22.8" customHeight="1">
      <c r="A157" s="12"/>
      <c r="B157" s="210"/>
      <c r="C157" s="211"/>
      <c r="D157" s="212" t="s">
        <v>74</v>
      </c>
      <c r="E157" s="224" t="s">
        <v>139</v>
      </c>
      <c r="F157" s="224" t="s">
        <v>230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P158</f>
        <v>0</v>
      </c>
      <c r="Q157" s="218"/>
      <c r="R157" s="219">
        <f>R158</f>
        <v>5.5411750000000008</v>
      </c>
      <c r="S157" s="218"/>
      <c r="T157" s="22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83</v>
      </c>
      <c r="AT157" s="222" t="s">
        <v>74</v>
      </c>
      <c r="AU157" s="222" t="s">
        <v>83</v>
      </c>
      <c r="AY157" s="221" t="s">
        <v>133</v>
      </c>
      <c r="BK157" s="223">
        <f>BK158</f>
        <v>0</v>
      </c>
    </row>
    <row r="158" s="2" customFormat="1" ht="24.15" customHeight="1">
      <c r="A158" s="35"/>
      <c r="B158" s="36"/>
      <c r="C158" s="226" t="s">
        <v>231</v>
      </c>
      <c r="D158" s="226" t="s">
        <v>135</v>
      </c>
      <c r="E158" s="227" t="s">
        <v>232</v>
      </c>
      <c r="F158" s="228" t="s">
        <v>233</v>
      </c>
      <c r="G158" s="229" t="s">
        <v>156</v>
      </c>
      <c r="H158" s="230">
        <v>2.5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41</v>
      </c>
      <c r="O158" s="94"/>
      <c r="P158" s="236">
        <f>O158*H158</f>
        <v>0</v>
      </c>
      <c r="Q158" s="236">
        <v>2.2164700000000002</v>
      </c>
      <c r="R158" s="236">
        <f>Q158*H158</f>
        <v>5.5411750000000008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139</v>
      </c>
      <c r="AT158" s="238" t="s">
        <v>135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139</v>
      </c>
      <c r="BM158" s="238" t="s">
        <v>234</v>
      </c>
    </row>
    <row r="159" s="12" customFormat="1" ht="22.8" customHeight="1">
      <c r="A159" s="12"/>
      <c r="B159" s="210"/>
      <c r="C159" s="211"/>
      <c r="D159" s="212" t="s">
        <v>74</v>
      </c>
      <c r="E159" s="224" t="s">
        <v>153</v>
      </c>
      <c r="F159" s="224" t="s">
        <v>235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SUM(P160:P169)</f>
        <v>0</v>
      </c>
      <c r="Q159" s="218"/>
      <c r="R159" s="219">
        <f>SUM(R160:R169)</f>
        <v>374.92395500000003</v>
      </c>
      <c r="S159" s="218"/>
      <c r="T159" s="220">
        <f>SUM(T160:T169)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83</v>
      </c>
      <c r="AT159" s="222" t="s">
        <v>74</v>
      </c>
      <c r="AU159" s="222" t="s">
        <v>83</v>
      </c>
      <c r="AY159" s="221" t="s">
        <v>133</v>
      </c>
      <c r="BK159" s="223">
        <f>SUM(BK160:BK169)</f>
        <v>0</v>
      </c>
    </row>
    <row r="160" s="2" customFormat="1" ht="24.15" customHeight="1">
      <c r="A160" s="35"/>
      <c r="B160" s="36"/>
      <c r="C160" s="226" t="s">
        <v>236</v>
      </c>
      <c r="D160" s="226" t="s">
        <v>135</v>
      </c>
      <c r="E160" s="227" t="s">
        <v>237</v>
      </c>
      <c r="F160" s="228" t="s">
        <v>238</v>
      </c>
      <c r="G160" s="229" t="s">
        <v>138</v>
      </c>
      <c r="H160" s="230">
        <v>94.5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41</v>
      </c>
      <c r="O160" s="94"/>
      <c r="P160" s="236">
        <f>O160*H160</f>
        <v>0</v>
      </c>
      <c r="Q160" s="236">
        <v>0.27994000000000002</v>
      </c>
      <c r="R160" s="236">
        <f>Q160*H160</f>
        <v>26.454330000000002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139</v>
      </c>
      <c r="AT160" s="238" t="s">
        <v>135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139</v>
      </c>
      <c r="BM160" s="238" t="s">
        <v>239</v>
      </c>
    </row>
    <row r="161" s="2" customFormat="1" ht="24.15" customHeight="1">
      <c r="A161" s="35"/>
      <c r="B161" s="36"/>
      <c r="C161" s="226" t="s">
        <v>240</v>
      </c>
      <c r="D161" s="226" t="s">
        <v>135</v>
      </c>
      <c r="E161" s="227" t="s">
        <v>241</v>
      </c>
      <c r="F161" s="228" t="s">
        <v>242</v>
      </c>
      <c r="G161" s="229" t="s">
        <v>138</v>
      </c>
      <c r="H161" s="230">
        <v>288.75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41</v>
      </c>
      <c r="O161" s="94"/>
      <c r="P161" s="236">
        <f>O161*H161</f>
        <v>0</v>
      </c>
      <c r="Q161" s="236">
        <v>0.48010000000000003</v>
      </c>
      <c r="R161" s="236">
        <f>Q161*H161</f>
        <v>138.62887499999999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139</v>
      </c>
      <c r="AT161" s="238" t="s">
        <v>135</v>
      </c>
      <c r="AU161" s="238" t="s">
        <v>140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139</v>
      </c>
      <c r="BM161" s="238" t="s">
        <v>243</v>
      </c>
    </row>
    <row r="162" s="2" customFormat="1" ht="33" customHeight="1">
      <c r="A162" s="35"/>
      <c r="B162" s="36"/>
      <c r="C162" s="226" t="s">
        <v>244</v>
      </c>
      <c r="D162" s="226" t="s">
        <v>135</v>
      </c>
      <c r="E162" s="227" t="s">
        <v>245</v>
      </c>
      <c r="F162" s="228" t="s">
        <v>246</v>
      </c>
      <c r="G162" s="229" t="s">
        <v>138</v>
      </c>
      <c r="H162" s="230">
        <v>275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41</v>
      </c>
      <c r="O162" s="94"/>
      <c r="P162" s="236">
        <f>O162*H162</f>
        <v>0</v>
      </c>
      <c r="Q162" s="236">
        <v>0.0058100000000000001</v>
      </c>
      <c r="R162" s="236">
        <f>Q162*H162</f>
        <v>1.59775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139</v>
      </c>
      <c r="AT162" s="238" t="s">
        <v>135</v>
      </c>
      <c r="AU162" s="238" t="s">
        <v>140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139</v>
      </c>
      <c r="BM162" s="238" t="s">
        <v>247</v>
      </c>
    </row>
    <row r="163" s="2" customFormat="1" ht="33" customHeight="1">
      <c r="A163" s="35"/>
      <c r="B163" s="36"/>
      <c r="C163" s="226" t="s">
        <v>248</v>
      </c>
      <c r="D163" s="226" t="s">
        <v>135</v>
      </c>
      <c r="E163" s="227" t="s">
        <v>249</v>
      </c>
      <c r="F163" s="228" t="s">
        <v>250</v>
      </c>
      <c r="G163" s="229" t="s">
        <v>138</v>
      </c>
      <c r="H163" s="230">
        <v>1225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41</v>
      </c>
      <c r="O163" s="94"/>
      <c r="P163" s="236">
        <f>O163*H163</f>
        <v>0</v>
      </c>
      <c r="Q163" s="236">
        <v>0.00051000000000000004</v>
      </c>
      <c r="R163" s="236">
        <f>Q163*H163</f>
        <v>0.62475000000000003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139</v>
      </c>
      <c r="AT163" s="238" t="s">
        <v>135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139</v>
      </c>
      <c r="BM163" s="238" t="s">
        <v>251</v>
      </c>
    </row>
    <row r="164" s="2" customFormat="1" ht="33" customHeight="1">
      <c r="A164" s="35"/>
      <c r="B164" s="36"/>
      <c r="C164" s="226" t="s">
        <v>252</v>
      </c>
      <c r="D164" s="226" t="s">
        <v>135</v>
      </c>
      <c r="E164" s="227" t="s">
        <v>253</v>
      </c>
      <c r="F164" s="228" t="s">
        <v>254</v>
      </c>
      <c r="G164" s="229" t="s">
        <v>138</v>
      </c>
      <c r="H164" s="230">
        <v>275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41</v>
      </c>
      <c r="O164" s="94"/>
      <c r="P164" s="236">
        <f>O164*H164</f>
        <v>0</v>
      </c>
      <c r="Q164" s="236">
        <v>0.10373</v>
      </c>
      <c r="R164" s="236">
        <f>Q164*H164</f>
        <v>28.525750000000002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139</v>
      </c>
      <c r="AT164" s="238" t="s">
        <v>135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139</v>
      </c>
      <c r="BM164" s="238" t="s">
        <v>255</v>
      </c>
    </row>
    <row r="165" s="2" customFormat="1" ht="33" customHeight="1">
      <c r="A165" s="35"/>
      <c r="B165" s="36"/>
      <c r="C165" s="226" t="s">
        <v>256</v>
      </c>
      <c r="D165" s="226" t="s">
        <v>135</v>
      </c>
      <c r="E165" s="227" t="s">
        <v>257</v>
      </c>
      <c r="F165" s="228" t="s">
        <v>258</v>
      </c>
      <c r="G165" s="229" t="s">
        <v>138</v>
      </c>
      <c r="H165" s="230">
        <v>950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41</v>
      </c>
      <c r="O165" s="94"/>
      <c r="P165" s="236">
        <f>O165*H165</f>
        <v>0</v>
      </c>
      <c r="Q165" s="236">
        <v>0.12966</v>
      </c>
      <c r="R165" s="236">
        <f>Q165*H165</f>
        <v>123.17699999999999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139</v>
      </c>
      <c r="AT165" s="238" t="s">
        <v>135</v>
      </c>
      <c r="AU165" s="238" t="s">
        <v>140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139</v>
      </c>
      <c r="BM165" s="238" t="s">
        <v>259</v>
      </c>
    </row>
    <row r="166" s="2" customFormat="1" ht="37.8" customHeight="1">
      <c r="A166" s="35"/>
      <c r="B166" s="36"/>
      <c r="C166" s="226" t="s">
        <v>260</v>
      </c>
      <c r="D166" s="226" t="s">
        <v>135</v>
      </c>
      <c r="E166" s="227" t="s">
        <v>261</v>
      </c>
      <c r="F166" s="228" t="s">
        <v>262</v>
      </c>
      <c r="G166" s="229" t="s">
        <v>138</v>
      </c>
      <c r="H166" s="230">
        <v>275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41</v>
      </c>
      <c r="O166" s="94"/>
      <c r="P166" s="236">
        <f>O166*H166</f>
        <v>0</v>
      </c>
      <c r="Q166" s="236">
        <v>0.12966</v>
      </c>
      <c r="R166" s="236">
        <f>Q166*H166</f>
        <v>35.656500000000001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139</v>
      </c>
      <c r="AT166" s="238" t="s">
        <v>135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139</v>
      </c>
      <c r="BM166" s="238" t="s">
        <v>263</v>
      </c>
    </row>
    <row r="167" s="2" customFormat="1" ht="44.25" customHeight="1">
      <c r="A167" s="35"/>
      <c r="B167" s="36"/>
      <c r="C167" s="226" t="s">
        <v>264</v>
      </c>
      <c r="D167" s="226" t="s">
        <v>135</v>
      </c>
      <c r="E167" s="227" t="s">
        <v>265</v>
      </c>
      <c r="F167" s="228" t="s">
        <v>266</v>
      </c>
      <c r="G167" s="229" t="s">
        <v>138</v>
      </c>
      <c r="H167" s="230">
        <v>90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41</v>
      </c>
      <c r="O167" s="94"/>
      <c r="P167" s="236">
        <f>O167*H167</f>
        <v>0</v>
      </c>
      <c r="Q167" s="236">
        <v>0.092499999999999999</v>
      </c>
      <c r="R167" s="236">
        <f>Q167*H167</f>
        <v>8.3249999999999993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139</v>
      </c>
      <c r="AT167" s="238" t="s">
        <v>135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139</v>
      </c>
      <c r="BM167" s="238" t="s">
        <v>267</v>
      </c>
    </row>
    <row r="168" s="2" customFormat="1" ht="16.5" customHeight="1">
      <c r="A168" s="35"/>
      <c r="B168" s="36"/>
      <c r="C168" s="240" t="s">
        <v>268</v>
      </c>
      <c r="D168" s="240" t="s">
        <v>200</v>
      </c>
      <c r="E168" s="241" t="s">
        <v>269</v>
      </c>
      <c r="F168" s="242" t="s">
        <v>270</v>
      </c>
      <c r="G168" s="243" t="s">
        <v>138</v>
      </c>
      <c r="H168" s="244">
        <v>91.799999999999997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41</v>
      </c>
      <c r="O168" s="94"/>
      <c r="P168" s="236">
        <f>O168*H168</f>
        <v>0</v>
      </c>
      <c r="Q168" s="236">
        <v>0.13</v>
      </c>
      <c r="R168" s="236">
        <f>Q168*H168</f>
        <v>11.933999999999999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166</v>
      </c>
      <c r="AT168" s="238" t="s">
        <v>200</v>
      </c>
      <c r="AU168" s="238" t="s">
        <v>140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139</v>
      </c>
      <c r="BM168" s="238" t="s">
        <v>271</v>
      </c>
    </row>
    <row r="169" s="2" customFormat="1" ht="21.75" customHeight="1">
      <c r="A169" s="35"/>
      <c r="B169" s="36"/>
      <c r="C169" s="226" t="s">
        <v>272</v>
      </c>
      <c r="D169" s="226" t="s">
        <v>135</v>
      </c>
      <c r="E169" s="227" t="s">
        <v>273</v>
      </c>
      <c r="F169" s="228" t="s">
        <v>274</v>
      </c>
      <c r="G169" s="229" t="s">
        <v>148</v>
      </c>
      <c r="H169" s="230">
        <v>2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41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139</v>
      </c>
      <c r="AT169" s="238" t="s">
        <v>135</v>
      </c>
      <c r="AU169" s="238" t="s">
        <v>140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139</v>
      </c>
      <c r="BM169" s="238" t="s">
        <v>275</v>
      </c>
    </row>
    <row r="170" s="12" customFormat="1" ht="22.8" customHeight="1">
      <c r="A170" s="12"/>
      <c r="B170" s="210"/>
      <c r="C170" s="211"/>
      <c r="D170" s="212" t="s">
        <v>74</v>
      </c>
      <c r="E170" s="224" t="s">
        <v>166</v>
      </c>
      <c r="F170" s="224" t="s">
        <v>276</v>
      </c>
      <c r="G170" s="211"/>
      <c r="H170" s="211"/>
      <c r="I170" s="214"/>
      <c r="J170" s="225">
        <f>BK170</f>
        <v>0</v>
      </c>
      <c r="K170" s="211"/>
      <c r="L170" s="216"/>
      <c r="M170" s="217"/>
      <c r="N170" s="218"/>
      <c r="O170" s="218"/>
      <c r="P170" s="219">
        <f>P171</f>
        <v>0</v>
      </c>
      <c r="Q170" s="218"/>
      <c r="R170" s="219">
        <f>R171</f>
        <v>12.427199999999999</v>
      </c>
      <c r="S170" s="218"/>
      <c r="T170" s="22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83</v>
      </c>
      <c r="AT170" s="222" t="s">
        <v>74</v>
      </c>
      <c r="AU170" s="222" t="s">
        <v>83</v>
      </c>
      <c r="AY170" s="221" t="s">
        <v>133</v>
      </c>
      <c r="BK170" s="223">
        <f>BK171</f>
        <v>0</v>
      </c>
    </row>
    <row r="171" s="2" customFormat="1" ht="24.15" customHeight="1">
      <c r="A171" s="35"/>
      <c r="B171" s="36"/>
      <c r="C171" s="226" t="s">
        <v>277</v>
      </c>
      <c r="D171" s="226" t="s">
        <v>135</v>
      </c>
      <c r="E171" s="227" t="s">
        <v>278</v>
      </c>
      <c r="F171" s="228" t="s">
        <v>279</v>
      </c>
      <c r="G171" s="229" t="s">
        <v>224</v>
      </c>
      <c r="H171" s="230">
        <v>30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41</v>
      </c>
      <c r="O171" s="94"/>
      <c r="P171" s="236">
        <f>O171*H171</f>
        <v>0</v>
      </c>
      <c r="Q171" s="236">
        <v>0.41424</v>
      </c>
      <c r="R171" s="236">
        <f>Q171*H171</f>
        <v>12.427199999999999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139</v>
      </c>
      <c r="AT171" s="238" t="s">
        <v>135</v>
      </c>
      <c r="AU171" s="238" t="s">
        <v>140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139</v>
      </c>
      <c r="BM171" s="238" t="s">
        <v>280</v>
      </c>
    </row>
    <row r="172" s="12" customFormat="1" ht="22.8" customHeight="1">
      <c r="A172" s="12"/>
      <c r="B172" s="210"/>
      <c r="C172" s="211"/>
      <c r="D172" s="212" t="s">
        <v>74</v>
      </c>
      <c r="E172" s="224" t="s">
        <v>170</v>
      </c>
      <c r="F172" s="224" t="s">
        <v>281</v>
      </c>
      <c r="G172" s="211"/>
      <c r="H172" s="211"/>
      <c r="I172" s="214"/>
      <c r="J172" s="225">
        <f>BK172</f>
        <v>0</v>
      </c>
      <c r="K172" s="211"/>
      <c r="L172" s="216"/>
      <c r="M172" s="217"/>
      <c r="N172" s="218"/>
      <c r="O172" s="218"/>
      <c r="P172" s="219">
        <f>SUM(P173:P207)</f>
        <v>0</v>
      </c>
      <c r="Q172" s="218"/>
      <c r="R172" s="219">
        <f>SUM(R173:R207)</f>
        <v>152.81657000000001</v>
      </c>
      <c r="S172" s="218"/>
      <c r="T172" s="220">
        <f>SUM(T173:T207)</f>
        <v>27.440000000000001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83</v>
      </c>
      <c r="AT172" s="222" t="s">
        <v>74</v>
      </c>
      <c r="AU172" s="222" t="s">
        <v>83</v>
      </c>
      <c r="AY172" s="221" t="s">
        <v>133</v>
      </c>
      <c r="BK172" s="223">
        <f>SUM(BK173:BK207)</f>
        <v>0</v>
      </c>
    </row>
    <row r="173" s="2" customFormat="1" ht="24.15" customHeight="1">
      <c r="A173" s="35"/>
      <c r="B173" s="36"/>
      <c r="C173" s="226" t="s">
        <v>282</v>
      </c>
      <c r="D173" s="226" t="s">
        <v>135</v>
      </c>
      <c r="E173" s="227" t="s">
        <v>283</v>
      </c>
      <c r="F173" s="228" t="s">
        <v>284</v>
      </c>
      <c r="G173" s="229" t="s">
        <v>148</v>
      </c>
      <c r="H173" s="230">
        <v>50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41</v>
      </c>
      <c r="O173" s="94"/>
      <c r="P173" s="236">
        <f>O173*H173</f>
        <v>0</v>
      </c>
      <c r="Q173" s="236">
        <v>0.11254</v>
      </c>
      <c r="R173" s="236">
        <f>Q173*H173</f>
        <v>5.6269999999999998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139</v>
      </c>
      <c r="AT173" s="238" t="s">
        <v>135</v>
      </c>
      <c r="AU173" s="238" t="s">
        <v>140</v>
      </c>
      <c r="AY173" s="14" t="s">
        <v>133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140</v>
      </c>
      <c r="BK173" s="239">
        <f>ROUND(I173*H173,2)</f>
        <v>0</v>
      </c>
      <c r="BL173" s="14" t="s">
        <v>139</v>
      </c>
      <c r="BM173" s="238" t="s">
        <v>285</v>
      </c>
    </row>
    <row r="174" s="2" customFormat="1" ht="16.5" customHeight="1">
      <c r="A174" s="35"/>
      <c r="B174" s="36"/>
      <c r="C174" s="240" t="s">
        <v>286</v>
      </c>
      <c r="D174" s="240" t="s">
        <v>200</v>
      </c>
      <c r="E174" s="241" t="s">
        <v>287</v>
      </c>
      <c r="F174" s="242" t="s">
        <v>288</v>
      </c>
      <c r="G174" s="243" t="s">
        <v>148</v>
      </c>
      <c r="H174" s="244">
        <v>50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41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166</v>
      </c>
      <c r="AT174" s="238" t="s">
        <v>200</v>
      </c>
      <c r="AU174" s="238" t="s">
        <v>140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139</v>
      </c>
      <c r="BM174" s="238" t="s">
        <v>289</v>
      </c>
    </row>
    <row r="175" s="2" customFormat="1" ht="24.15" customHeight="1">
      <c r="A175" s="35"/>
      <c r="B175" s="36"/>
      <c r="C175" s="226" t="s">
        <v>290</v>
      </c>
      <c r="D175" s="226" t="s">
        <v>135</v>
      </c>
      <c r="E175" s="227" t="s">
        <v>291</v>
      </c>
      <c r="F175" s="228" t="s">
        <v>292</v>
      </c>
      <c r="G175" s="229" t="s">
        <v>293</v>
      </c>
      <c r="H175" s="230">
        <v>1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41</v>
      </c>
      <c r="O175" s="94"/>
      <c r="P175" s="236">
        <f>O175*H175</f>
        <v>0</v>
      </c>
      <c r="Q175" s="236">
        <v>0.22133</v>
      </c>
      <c r="R175" s="236">
        <f>Q175*H175</f>
        <v>0.22133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139</v>
      </c>
      <c r="AT175" s="238" t="s">
        <v>135</v>
      </c>
      <c r="AU175" s="238" t="s">
        <v>140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139</v>
      </c>
      <c r="BM175" s="238" t="s">
        <v>294</v>
      </c>
    </row>
    <row r="176" s="2" customFormat="1" ht="24.15" customHeight="1">
      <c r="A176" s="35"/>
      <c r="B176" s="36"/>
      <c r="C176" s="226" t="s">
        <v>295</v>
      </c>
      <c r="D176" s="226" t="s">
        <v>135</v>
      </c>
      <c r="E176" s="227" t="s">
        <v>296</v>
      </c>
      <c r="F176" s="228" t="s">
        <v>297</v>
      </c>
      <c r="G176" s="229" t="s">
        <v>224</v>
      </c>
      <c r="H176" s="230">
        <v>50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41</v>
      </c>
      <c r="O176" s="94"/>
      <c r="P176" s="236">
        <f>O176*H176</f>
        <v>0</v>
      </c>
      <c r="Q176" s="236">
        <v>0.22133</v>
      </c>
      <c r="R176" s="236">
        <f>Q176*H176</f>
        <v>11.0665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139</v>
      </c>
      <c r="AT176" s="238" t="s">
        <v>135</v>
      </c>
      <c r="AU176" s="238" t="s">
        <v>140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139</v>
      </c>
      <c r="BM176" s="238" t="s">
        <v>298</v>
      </c>
    </row>
    <row r="177" s="2" customFormat="1" ht="33" customHeight="1">
      <c r="A177" s="35"/>
      <c r="B177" s="36"/>
      <c r="C177" s="226" t="s">
        <v>299</v>
      </c>
      <c r="D177" s="226" t="s">
        <v>135</v>
      </c>
      <c r="E177" s="227" t="s">
        <v>300</v>
      </c>
      <c r="F177" s="228" t="s">
        <v>301</v>
      </c>
      <c r="G177" s="229" t="s">
        <v>224</v>
      </c>
      <c r="H177" s="230">
        <v>8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41</v>
      </c>
      <c r="O177" s="94"/>
      <c r="P177" s="236">
        <f>O177*H177</f>
        <v>0</v>
      </c>
      <c r="Q177" s="236">
        <v>3.0000000000000001E-05</v>
      </c>
      <c r="R177" s="236">
        <f>Q177*H177</f>
        <v>0.00024000000000000001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139</v>
      </c>
      <c r="AT177" s="238" t="s">
        <v>135</v>
      </c>
      <c r="AU177" s="238" t="s">
        <v>140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139</v>
      </c>
      <c r="BM177" s="238" t="s">
        <v>302</v>
      </c>
    </row>
    <row r="178" s="2" customFormat="1" ht="33" customHeight="1">
      <c r="A178" s="35"/>
      <c r="B178" s="36"/>
      <c r="C178" s="240" t="s">
        <v>303</v>
      </c>
      <c r="D178" s="240" t="s">
        <v>200</v>
      </c>
      <c r="E178" s="241" t="s">
        <v>304</v>
      </c>
      <c r="F178" s="242" t="s">
        <v>305</v>
      </c>
      <c r="G178" s="243" t="s">
        <v>224</v>
      </c>
      <c r="H178" s="244">
        <v>3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41</v>
      </c>
      <c r="O178" s="94"/>
      <c r="P178" s="236">
        <f>O178*H178</f>
        <v>0</v>
      </c>
      <c r="Q178" s="236">
        <v>0.00093000000000000005</v>
      </c>
      <c r="R178" s="236">
        <f>Q178*H178</f>
        <v>0.0027899999999999999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166</v>
      </c>
      <c r="AT178" s="238" t="s">
        <v>200</v>
      </c>
      <c r="AU178" s="238" t="s">
        <v>140</v>
      </c>
      <c r="AY178" s="14" t="s">
        <v>133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140</v>
      </c>
      <c r="BK178" s="239">
        <f>ROUND(I178*H178,2)</f>
        <v>0</v>
      </c>
      <c r="BL178" s="14" t="s">
        <v>139</v>
      </c>
      <c r="BM178" s="238" t="s">
        <v>306</v>
      </c>
    </row>
    <row r="179" s="2" customFormat="1" ht="24.15" customHeight="1">
      <c r="A179" s="35"/>
      <c r="B179" s="36"/>
      <c r="C179" s="240" t="s">
        <v>307</v>
      </c>
      <c r="D179" s="240" t="s">
        <v>200</v>
      </c>
      <c r="E179" s="241" t="s">
        <v>308</v>
      </c>
      <c r="F179" s="242" t="s">
        <v>309</v>
      </c>
      <c r="G179" s="243" t="s">
        <v>224</v>
      </c>
      <c r="H179" s="244">
        <v>8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41</v>
      </c>
      <c r="O179" s="94"/>
      <c r="P179" s="236">
        <f>O179*H179</f>
        <v>0</v>
      </c>
      <c r="Q179" s="236">
        <v>0.00093000000000000005</v>
      </c>
      <c r="R179" s="236">
        <f>Q179*H179</f>
        <v>0.0074400000000000004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166</v>
      </c>
      <c r="AT179" s="238" t="s">
        <v>200</v>
      </c>
      <c r="AU179" s="238" t="s">
        <v>140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139</v>
      </c>
      <c r="BM179" s="238" t="s">
        <v>310</v>
      </c>
    </row>
    <row r="180" s="2" customFormat="1" ht="37.8" customHeight="1">
      <c r="A180" s="35"/>
      <c r="B180" s="36"/>
      <c r="C180" s="240" t="s">
        <v>311</v>
      </c>
      <c r="D180" s="240" t="s">
        <v>200</v>
      </c>
      <c r="E180" s="241" t="s">
        <v>312</v>
      </c>
      <c r="F180" s="242" t="s">
        <v>313</v>
      </c>
      <c r="G180" s="243" t="s">
        <v>224</v>
      </c>
      <c r="H180" s="244">
        <v>2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41</v>
      </c>
      <c r="O180" s="94"/>
      <c r="P180" s="236">
        <f>O180*H180</f>
        <v>0</v>
      </c>
      <c r="Q180" s="236">
        <v>0.0011999999999999999</v>
      </c>
      <c r="R180" s="236">
        <f>Q180*H180</f>
        <v>0.0023999999999999998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166</v>
      </c>
      <c r="AT180" s="238" t="s">
        <v>200</v>
      </c>
      <c r="AU180" s="238" t="s">
        <v>140</v>
      </c>
      <c r="AY180" s="14" t="s">
        <v>133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140</v>
      </c>
      <c r="BK180" s="239">
        <f>ROUND(I180*H180,2)</f>
        <v>0</v>
      </c>
      <c r="BL180" s="14" t="s">
        <v>139</v>
      </c>
      <c r="BM180" s="238" t="s">
        <v>314</v>
      </c>
    </row>
    <row r="181" s="2" customFormat="1" ht="33" customHeight="1">
      <c r="A181" s="35"/>
      <c r="B181" s="36"/>
      <c r="C181" s="240" t="s">
        <v>315</v>
      </c>
      <c r="D181" s="240" t="s">
        <v>200</v>
      </c>
      <c r="E181" s="241" t="s">
        <v>316</v>
      </c>
      <c r="F181" s="242" t="s">
        <v>317</v>
      </c>
      <c r="G181" s="243" t="s">
        <v>224</v>
      </c>
      <c r="H181" s="244">
        <v>22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41</v>
      </c>
      <c r="O181" s="94"/>
      <c r="P181" s="236">
        <f>O181*H181</f>
        <v>0</v>
      </c>
      <c r="Q181" s="236">
        <v>0.00093000000000000005</v>
      </c>
      <c r="R181" s="236">
        <f>Q181*H181</f>
        <v>0.020460000000000002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166</v>
      </c>
      <c r="AT181" s="238" t="s">
        <v>200</v>
      </c>
      <c r="AU181" s="238" t="s">
        <v>140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139</v>
      </c>
      <c r="BM181" s="238" t="s">
        <v>318</v>
      </c>
    </row>
    <row r="182" s="2" customFormat="1" ht="37.8" customHeight="1">
      <c r="A182" s="35"/>
      <c r="B182" s="36"/>
      <c r="C182" s="240" t="s">
        <v>319</v>
      </c>
      <c r="D182" s="240" t="s">
        <v>200</v>
      </c>
      <c r="E182" s="241" t="s">
        <v>320</v>
      </c>
      <c r="F182" s="242" t="s">
        <v>321</v>
      </c>
      <c r="G182" s="243" t="s">
        <v>224</v>
      </c>
      <c r="H182" s="244">
        <v>23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41</v>
      </c>
      <c r="O182" s="94"/>
      <c r="P182" s="236">
        <f>O182*H182</f>
        <v>0</v>
      </c>
      <c r="Q182" s="236">
        <v>0.00084999999999999995</v>
      </c>
      <c r="R182" s="236">
        <f>Q182*H182</f>
        <v>0.019549999999999998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166</v>
      </c>
      <c r="AT182" s="238" t="s">
        <v>200</v>
      </c>
      <c r="AU182" s="238" t="s">
        <v>140</v>
      </c>
      <c r="AY182" s="14" t="s">
        <v>133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140</v>
      </c>
      <c r="BK182" s="239">
        <f>ROUND(I182*H182,2)</f>
        <v>0</v>
      </c>
      <c r="BL182" s="14" t="s">
        <v>139</v>
      </c>
      <c r="BM182" s="238" t="s">
        <v>322</v>
      </c>
    </row>
    <row r="183" s="2" customFormat="1" ht="21.75" customHeight="1">
      <c r="A183" s="35"/>
      <c r="B183" s="36"/>
      <c r="C183" s="240" t="s">
        <v>323</v>
      </c>
      <c r="D183" s="240" t="s">
        <v>200</v>
      </c>
      <c r="E183" s="241" t="s">
        <v>324</v>
      </c>
      <c r="F183" s="242" t="s">
        <v>325</v>
      </c>
      <c r="G183" s="243" t="s">
        <v>224</v>
      </c>
      <c r="H183" s="244">
        <v>50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41</v>
      </c>
      <c r="O183" s="94"/>
      <c r="P183" s="236">
        <f>O183*H183</f>
        <v>0</v>
      </c>
      <c r="Q183" s="236">
        <v>0.0044000000000000003</v>
      </c>
      <c r="R183" s="236">
        <f>Q183*H183</f>
        <v>0.22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166</v>
      </c>
      <c r="AT183" s="238" t="s">
        <v>200</v>
      </c>
      <c r="AU183" s="238" t="s">
        <v>140</v>
      </c>
      <c r="AY183" s="14" t="s">
        <v>133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140</v>
      </c>
      <c r="BK183" s="239">
        <f>ROUND(I183*H183,2)</f>
        <v>0</v>
      </c>
      <c r="BL183" s="14" t="s">
        <v>139</v>
      </c>
      <c r="BM183" s="238" t="s">
        <v>326</v>
      </c>
    </row>
    <row r="184" s="2" customFormat="1" ht="16.5" customHeight="1">
      <c r="A184" s="35"/>
      <c r="B184" s="36"/>
      <c r="C184" s="240" t="s">
        <v>327</v>
      </c>
      <c r="D184" s="240" t="s">
        <v>200</v>
      </c>
      <c r="E184" s="241" t="s">
        <v>328</v>
      </c>
      <c r="F184" s="242" t="s">
        <v>329</v>
      </c>
      <c r="G184" s="243" t="s">
        <v>224</v>
      </c>
      <c r="H184" s="244">
        <v>50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41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166</v>
      </c>
      <c r="AT184" s="238" t="s">
        <v>200</v>
      </c>
      <c r="AU184" s="238" t="s">
        <v>140</v>
      </c>
      <c r="AY184" s="14" t="s">
        <v>133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140</v>
      </c>
      <c r="BK184" s="239">
        <f>ROUND(I184*H184,2)</f>
        <v>0</v>
      </c>
      <c r="BL184" s="14" t="s">
        <v>139</v>
      </c>
      <c r="BM184" s="238" t="s">
        <v>330</v>
      </c>
    </row>
    <row r="185" s="2" customFormat="1" ht="16.5" customHeight="1">
      <c r="A185" s="35"/>
      <c r="B185" s="36"/>
      <c r="C185" s="240" t="s">
        <v>331</v>
      </c>
      <c r="D185" s="240" t="s">
        <v>200</v>
      </c>
      <c r="E185" s="241" t="s">
        <v>332</v>
      </c>
      <c r="F185" s="242" t="s">
        <v>333</v>
      </c>
      <c r="G185" s="243" t="s">
        <v>224</v>
      </c>
      <c r="H185" s="244">
        <v>116</v>
      </c>
      <c r="I185" s="245"/>
      <c r="J185" s="246">
        <f>ROUND(I185*H185,2)</f>
        <v>0</v>
      </c>
      <c r="K185" s="247"/>
      <c r="L185" s="248"/>
      <c r="M185" s="249" t="s">
        <v>1</v>
      </c>
      <c r="N185" s="250" t="s">
        <v>41</v>
      </c>
      <c r="O185" s="94"/>
      <c r="P185" s="236">
        <f>O185*H185</f>
        <v>0</v>
      </c>
      <c r="Q185" s="236">
        <v>1.0000000000000001E-05</v>
      </c>
      <c r="R185" s="236">
        <f>Q185*H185</f>
        <v>0.00116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166</v>
      </c>
      <c r="AT185" s="238" t="s">
        <v>200</v>
      </c>
      <c r="AU185" s="238" t="s">
        <v>140</v>
      </c>
      <c r="AY185" s="14" t="s">
        <v>133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140</v>
      </c>
      <c r="BK185" s="239">
        <f>ROUND(I185*H185,2)</f>
        <v>0</v>
      </c>
      <c r="BL185" s="14" t="s">
        <v>139</v>
      </c>
      <c r="BM185" s="238" t="s">
        <v>334</v>
      </c>
    </row>
    <row r="186" s="2" customFormat="1" ht="37.8" customHeight="1">
      <c r="A186" s="35"/>
      <c r="B186" s="36"/>
      <c r="C186" s="226" t="s">
        <v>335</v>
      </c>
      <c r="D186" s="226" t="s">
        <v>135</v>
      </c>
      <c r="E186" s="227" t="s">
        <v>336</v>
      </c>
      <c r="F186" s="228" t="s">
        <v>337</v>
      </c>
      <c r="G186" s="229" t="s">
        <v>148</v>
      </c>
      <c r="H186" s="230">
        <v>330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41</v>
      </c>
      <c r="O186" s="94"/>
      <c r="P186" s="236">
        <f>O186*H186</f>
        <v>0</v>
      </c>
      <c r="Q186" s="236">
        <v>0.00025000000000000001</v>
      </c>
      <c r="R186" s="236">
        <f>Q186*H186</f>
        <v>0.082500000000000004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139</v>
      </c>
      <c r="AT186" s="238" t="s">
        <v>135</v>
      </c>
      <c r="AU186" s="238" t="s">
        <v>140</v>
      </c>
      <c r="AY186" s="14" t="s">
        <v>133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140</v>
      </c>
      <c r="BK186" s="239">
        <f>ROUND(I186*H186,2)</f>
        <v>0</v>
      </c>
      <c r="BL186" s="14" t="s">
        <v>139</v>
      </c>
      <c r="BM186" s="238" t="s">
        <v>338</v>
      </c>
    </row>
    <row r="187" s="2" customFormat="1" ht="37.8" customHeight="1">
      <c r="A187" s="35"/>
      <c r="B187" s="36"/>
      <c r="C187" s="226" t="s">
        <v>339</v>
      </c>
      <c r="D187" s="226" t="s">
        <v>135</v>
      </c>
      <c r="E187" s="227" t="s">
        <v>340</v>
      </c>
      <c r="F187" s="228" t="s">
        <v>341</v>
      </c>
      <c r="G187" s="229" t="s">
        <v>148</v>
      </c>
      <c r="H187" s="230">
        <v>3030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41</v>
      </c>
      <c r="O187" s="94"/>
      <c r="P187" s="236">
        <f>O187*H187</f>
        <v>0</v>
      </c>
      <c r="Q187" s="236">
        <v>0.00051000000000000004</v>
      </c>
      <c r="R187" s="236">
        <f>Q187*H187</f>
        <v>1.5453000000000001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139</v>
      </c>
      <c r="AT187" s="238" t="s">
        <v>135</v>
      </c>
      <c r="AU187" s="238" t="s">
        <v>140</v>
      </c>
      <c r="AY187" s="14" t="s">
        <v>133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140</v>
      </c>
      <c r="BK187" s="239">
        <f>ROUND(I187*H187,2)</f>
        <v>0</v>
      </c>
      <c r="BL187" s="14" t="s">
        <v>139</v>
      </c>
      <c r="BM187" s="238" t="s">
        <v>342</v>
      </c>
    </row>
    <row r="188" s="2" customFormat="1" ht="37.8" customHeight="1">
      <c r="A188" s="35"/>
      <c r="B188" s="36"/>
      <c r="C188" s="226" t="s">
        <v>343</v>
      </c>
      <c r="D188" s="226" t="s">
        <v>135</v>
      </c>
      <c r="E188" s="227" t="s">
        <v>344</v>
      </c>
      <c r="F188" s="228" t="s">
        <v>345</v>
      </c>
      <c r="G188" s="229" t="s">
        <v>138</v>
      </c>
      <c r="H188" s="230">
        <v>178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41</v>
      </c>
      <c r="O188" s="94"/>
      <c r="P188" s="236">
        <f>O188*H188</f>
        <v>0</v>
      </c>
      <c r="Q188" s="236">
        <v>0.002</v>
      </c>
      <c r="R188" s="236">
        <f>Q188*H188</f>
        <v>0.35599999999999998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139</v>
      </c>
      <c r="AT188" s="238" t="s">
        <v>135</v>
      </c>
      <c r="AU188" s="238" t="s">
        <v>140</v>
      </c>
      <c r="AY188" s="14" t="s">
        <v>133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140</v>
      </c>
      <c r="BK188" s="239">
        <f>ROUND(I188*H188,2)</f>
        <v>0</v>
      </c>
      <c r="BL188" s="14" t="s">
        <v>139</v>
      </c>
      <c r="BM188" s="238" t="s">
        <v>346</v>
      </c>
    </row>
    <row r="189" s="2" customFormat="1" ht="24.15" customHeight="1">
      <c r="A189" s="35"/>
      <c r="B189" s="36"/>
      <c r="C189" s="226" t="s">
        <v>347</v>
      </c>
      <c r="D189" s="226" t="s">
        <v>135</v>
      </c>
      <c r="E189" s="227" t="s">
        <v>348</v>
      </c>
      <c r="F189" s="228" t="s">
        <v>349</v>
      </c>
      <c r="G189" s="229" t="s">
        <v>148</v>
      </c>
      <c r="H189" s="230">
        <v>3360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41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139</v>
      </c>
      <c r="AT189" s="238" t="s">
        <v>135</v>
      </c>
      <c r="AU189" s="238" t="s">
        <v>140</v>
      </c>
      <c r="AY189" s="14" t="s">
        <v>133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140</v>
      </c>
      <c r="BK189" s="239">
        <f>ROUND(I189*H189,2)</f>
        <v>0</v>
      </c>
      <c r="BL189" s="14" t="s">
        <v>139</v>
      </c>
      <c r="BM189" s="238" t="s">
        <v>350</v>
      </c>
    </row>
    <row r="190" s="2" customFormat="1" ht="24.15" customHeight="1">
      <c r="A190" s="35"/>
      <c r="B190" s="36"/>
      <c r="C190" s="226" t="s">
        <v>351</v>
      </c>
      <c r="D190" s="226" t="s">
        <v>135</v>
      </c>
      <c r="E190" s="227" t="s">
        <v>352</v>
      </c>
      <c r="F190" s="228" t="s">
        <v>353</v>
      </c>
      <c r="G190" s="229" t="s">
        <v>138</v>
      </c>
      <c r="H190" s="230">
        <v>2578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41</v>
      </c>
      <c r="O190" s="94"/>
      <c r="P190" s="236">
        <f>O190*H190</f>
        <v>0</v>
      </c>
      <c r="Q190" s="236">
        <v>1.0000000000000001E-05</v>
      </c>
      <c r="R190" s="236">
        <f>Q190*H190</f>
        <v>0.025780000000000001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139</v>
      </c>
      <c r="AT190" s="238" t="s">
        <v>135</v>
      </c>
      <c r="AU190" s="238" t="s">
        <v>140</v>
      </c>
      <c r="AY190" s="14" t="s">
        <v>133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140</v>
      </c>
      <c r="BK190" s="239">
        <f>ROUND(I190*H190,2)</f>
        <v>0</v>
      </c>
      <c r="BL190" s="14" t="s">
        <v>139</v>
      </c>
      <c r="BM190" s="238" t="s">
        <v>354</v>
      </c>
    </row>
    <row r="191" s="2" customFormat="1" ht="24.15" customHeight="1">
      <c r="A191" s="35"/>
      <c r="B191" s="36"/>
      <c r="C191" s="226" t="s">
        <v>355</v>
      </c>
      <c r="D191" s="226" t="s">
        <v>135</v>
      </c>
      <c r="E191" s="227" t="s">
        <v>356</v>
      </c>
      <c r="F191" s="228" t="s">
        <v>357</v>
      </c>
      <c r="G191" s="229" t="s">
        <v>138</v>
      </c>
      <c r="H191" s="230">
        <v>2400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41</v>
      </c>
      <c r="O191" s="94"/>
      <c r="P191" s="236">
        <f>O191*H191</f>
        <v>0</v>
      </c>
      <c r="Q191" s="236">
        <v>0.011429999999999999</v>
      </c>
      <c r="R191" s="236">
        <f>Q191*H191</f>
        <v>27.431999999999999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139</v>
      </c>
      <c r="AT191" s="238" t="s">
        <v>135</v>
      </c>
      <c r="AU191" s="238" t="s">
        <v>140</v>
      </c>
      <c r="AY191" s="14" t="s">
        <v>133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140</v>
      </c>
      <c r="BK191" s="239">
        <f>ROUND(I191*H191,2)</f>
        <v>0</v>
      </c>
      <c r="BL191" s="14" t="s">
        <v>139</v>
      </c>
      <c r="BM191" s="238" t="s">
        <v>358</v>
      </c>
    </row>
    <row r="192" s="2" customFormat="1" ht="33" customHeight="1">
      <c r="A192" s="35"/>
      <c r="B192" s="36"/>
      <c r="C192" s="226" t="s">
        <v>359</v>
      </c>
      <c r="D192" s="226" t="s">
        <v>135</v>
      </c>
      <c r="E192" s="227" t="s">
        <v>360</v>
      </c>
      <c r="F192" s="228" t="s">
        <v>361</v>
      </c>
      <c r="G192" s="229" t="s">
        <v>148</v>
      </c>
      <c r="H192" s="230">
        <v>55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41</v>
      </c>
      <c r="O192" s="94"/>
      <c r="P192" s="236">
        <f>O192*H192</f>
        <v>0</v>
      </c>
      <c r="Q192" s="236">
        <v>0.15112999999999999</v>
      </c>
      <c r="R192" s="236">
        <f>Q192*H192</f>
        <v>8.312149999999999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139</v>
      </c>
      <c r="AT192" s="238" t="s">
        <v>135</v>
      </c>
      <c r="AU192" s="238" t="s">
        <v>140</v>
      </c>
      <c r="AY192" s="14" t="s">
        <v>133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140</v>
      </c>
      <c r="BK192" s="239">
        <f>ROUND(I192*H192,2)</f>
        <v>0</v>
      </c>
      <c r="BL192" s="14" t="s">
        <v>139</v>
      </c>
      <c r="BM192" s="238" t="s">
        <v>362</v>
      </c>
    </row>
    <row r="193" s="2" customFormat="1" ht="16.5" customHeight="1">
      <c r="A193" s="35"/>
      <c r="B193" s="36"/>
      <c r="C193" s="240" t="s">
        <v>363</v>
      </c>
      <c r="D193" s="240" t="s">
        <v>200</v>
      </c>
      <c r="E193" s="241" t="s">
        <v>364</v>
      </c>
      <c r="F193" s="242" t="s">
        <v>365</v>
      </c>
      <c r="G193" s="243" t="s">
        <v>224</v>
      </c>
      <c r="H193" s="244">
        <v>55.549999999999997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41</v>
      </c>
      <c r="O193" s="94"/>
      <c r="P193" s="236">
        <f>O193*H193</f>
        <v>0</v>
      </c>
      <c r="Q193" s="236">
        <v>0.085000000000000006</v>
      </c>
      <c r="R193" s="236">
        <f>Q193*H193</f>
        <v>4.7217500000000001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166</v>
      </c>
      <c r="AT193" s="238" t="s">
        <v>200</v>
      </c>
      <c r="AU193" s="238" t="s">
        <v>140</v>
      </c>
      <c r="AY193" s="14" t="s">
        <v>133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140</v>
      </c>
      <c r="BK193" s="239">
        <f>ROUND(I193*H193,2)</f>
        <v>0</v>
      </c>
      <c r="BL193" s="14" t="s">
        <v>139</v>
      </c>
      <c r="BM193" s="238" t="s">
        <v>366</v>
      </c>
    </row>
    <row r="194" s="2" customFormat="1" ht="37.8" customHeight="1">
      <c r="A194" s="35"/>
      <c r="B194" s="36"/>
      <c r="C194" s="226" t="s">
        <v>367</v>
      </c>
      <c r="D194" s="226" t="s">
        <v>135</v>
      </c>
      <c r="E194" s="227" t="s">
        <v>368</v>
      </c>
      <c r="F194" s="228" t="s">
        <v>369</v>
      </c>
      <c r="G194" s="229" t="s">
        <v>148</v>
      </c>
      <c r="H194" s="230">
        <v>255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41</v>
      </c>
      <c r="O194" s="94"/>
      <c r="P194" s="236">
        <f>O194*H194</f>
        <v>0</v>
      </c>
      <c r="Q194" s="236">
        <v>0.098530000000000006</v>
      </c>
      <c r="R194" s="236">
        <f>Q194*H194</f>
        <v>25.125150000000001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139</v>
      </c>
      <c r="AT194" s="238" t="s">
        <v>135</v>
      </c>
      <c r="AU194" s="238" t="s">
        <v>140</v>
      </c>
      <c r="AY194" s="14" t="s">
        <v>133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140</v>
      </c>
      <c r="BK194" s="239">
        <f>ROUND(I194*H194,2)</f>
        <v>0</v>
      </c>
      <c r="BL194" s="14" t="s">
        <v>139</v>
      </c>
      <c r="BM194" s="238" t="s">
        <v>370</v>
      </c>
    </row>
    <row r="195" s="2" customFormat="1" ht="16.5" customHeight="1">
      <c r="A195" s="35"/>
      <c r="B195" s="36"/>
      <c r="C195" s="240" t="s">
        <v>371</v>
      </c>
      <c r="D195" s="240" t="s">
        <v>200</v>
      </c>
      <c r="E195" s="241" t="s">
        <v>372</v>
      </c>
      <c r="F195" s="242" t="s">
        <v>373</v>
      </c>
      <c r="G195" s="243" t="s">
        <v>224</v>
      </c>
      <c r="H195" s="244">
        <v>257.55000000000001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41</v>
      </c>
      <c r="O195" s="94"/>
      <c r="P195" s="236">
        <f>O195*H195</f>
        <v>0</v>
      </c>
      <c r="Q195" s="236">
        <v>0.023</v>
      </c>
      <c r="R195" s="236">
        <f>Q195*H195</f>
        <v>5.9236500000000003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166</v>
      </c>
      <c r="AT195" s="238" t="s">
        <v>200</v>
      </c>
      <c r="AU195" s="238" t="s">
        <v>140</v>
      </c>
      <c r="AY195" s="14" t="s">
        <v>133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140</v>
      </c>
      <c r="BK195" s="239">
        <f>ROUND(I195*H195,2)</f>
        <v>0</v>
      </c>
      <c r="BL195" s="14" t="s">
        <v>139</v>
      </c>
      <c r="BM195" s="238" t="s">
        <v>374</v>
      </c>
    </row>
    <row r="196" s="2" customFormat="1" ht="24.15" customHeight="1">
      <c r="A196" s="35"/>
      <c r="B196" s="36"/>
      <c r="C196" s="226" t="s">
        <v>375</v>
      </c>
      <c r="D196" s="226" t="s">
        <v>135</v>
      </c>
      <c r="E196" s="227" t="s">
        <v>376</v>
      </c>
      <c r="F196" s="228" t="s">
        <v>377</v>
      </c>
      <c r="G196" s="229" t="s">
        <v>224</v>
      </c>
      <c r="H196" s="230">
        <v>2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41</v>
      </c>
      <c r="O196" s="94"/>
      <c r="P196" s="236">
        <f>O196*H196</f>
        <v>0</v>
      </c>
      <c r="Q196" s="236">
        <v>14.55747</v>
      </c>
      <c r="R196" s="236">
        <f>Q196*H196</f>
        <v>29.114940000000001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139</v>
      </c>
      <c r="AT196" s="238" t="s">
        <v>135</v>
      </c>
      <c r="AU196" s="238" t="s">
        <v>140</v>
      </c>
      <c r="AY196" s="14" t="s">
        <v>133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140</v>
      </c>
      <c r="BK196" s="239">
        <f>ROUND(I196*H196,2)</f>
        <v>0</v>
      </c>
      <c r="BL196" s="14" t="s">
        <v>139</v>
      </c>
      <c r="BM196" s="238" t="s">
        <v>378</v>
      </c>
    </row>
    <row r="197" s="2" customFormat="1" ht="21.75" customHeight="1">
      <c r="A197" s="35"/>
      <c r="B197" s="36"/>
      <c r="C197" s="226" t="s">
        <v>379</v>
      </c>
      <c r="D197" s="226" t="s">
        <v>135</v>
      </c>
      <c r="E197" s="227" t="s">
        <v>380</v>
      </c>
      <c r="F197" s="228" t="s">
        <v>381</v>
      </c>
      <c r="G197" s="229" t="s">
        <v>148</v>
      </c>
      <c r="H197" s="230">
        <v>12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41</v>
      </c>
      <c r="O197" s="94"/>
      <c r="P197" s="236">
        <f>O197*H197</f>
        <v>0</v>
      </c>
      <c r="Q197" s="236">
        <v>1.9258900000000001</v>
      </c>
      <c r="R197" s="236">
        <f>Q197*H197</f>
        <v>23.110680000000002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139</v>
      </c>
      <c r="AT197" s="238" t="s">
        <v>135</v>
      </c>
      <c r="AU197" s="238" t="s">
        <v>140</v>
      </c>
      <c r="AY197" s="14" t="s">
        <v>133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140</v>
      </c>
      <c r="BK197" s="239">
        <f>ROUND(I197*H197,2)</f>
        <v>0</v>
      </c>
      <c r="BL197" s="14" t="s">
        <v>139</v>
      </c>
      <c r="BM197" s="238" t="s">
        <v>382</v>
      </c>
    </row>
    <row r="198" s="2" customFormat="1" ht="24.15" customHeight="1">
      <c r="A198" s="35"/>
      <c r="B198" s="36"/>
      <c r="C198" s="240" t="s">
        <v>383</v>
      </c>
      <c r="D198" s="240" t="s">
        <v>200</v>
      </c>
      <c r="E198" s="241" t="s">
        <v>384</v>
      </c>
      <c r="F198" s="242" t="s">
        <v>385</v>
      </c>
      <c r="G198" s="243" t="s">
        <v>224</v>
      </c>
      <c r="H198" s="244">
        <v>12.119999999999999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41</v>
      </c>
      <c r="O198" s="94"/>
      <c r="P198" s="236">
        <f>O198*H198</f>
        <v>0</v>
      </c>
      <c r="Q198" s="236">
        <v>0.81499999999999995</v>
      </c>
      <c r="R198" s="236">
        <f>Q198*H198</f>
        <v>9.8777999999999988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166</v>
      </c>
      <c r="AT198" s="238" t="s">
        <v>200</v>
      </c>
      <c r="AU198" s="238" t="s">
        <v>140</v>
      </c>
      <c r="AY198" s="14" t="s">
        <v>133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140</v>
      </c>
      <c r="BK198" s="239">
        <f>ROUND(I198*H198,2)</f>
        <v>0</v>
      </c>
      <c r="BL198" s="14" t="s">
        <v>139</v>
      </c>
      <c r="BM198" s="238" t="s">
        <v>386</v>
      </c>
    </row>
    <row r="199" s="2" customFormat="1" ht="33" customHeight="1">
      <c r="A199" s="35"/>
      <c r="B199" s="36"/>
      <c r="C199" s="226" t="s">
        <v>387</v>
      </c>
      <c r="D199" s="226" t="s">
        <v>135</v>
      </c>
      <c r="E199" s="227" t="s">
        <v>388</v>
      </c>
      <c r="F199" s="228" t="s">
        <v>389</v>
      </c>
      <c r="G199" s="229" t="s">
        <v>138</v>
      </c>
      <c r="H199" s="230">
        <v>950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41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139</v>
      </c>
      <c r="AT199" s="238" t="s">
        <v>135</v>
      </c>
      <c r="AU199" s="238" t="s">
        <v>140</v>
      </c>
      <c r="AY199" s="14" t="s">
        <v>133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140</v>
      </c>
      <c r="BK199" s="239">
        <f>ROUND(I199*H199,2)</f>
        <v>0</v>
      </c>
      <c r="BL199" s="14" t="s">
        <v>139</v>
      </c>
      <c r="BM199" s="238" t="s">
        <v>390</v>
      </c>
    </row>
    <row r="200" s="2" customFormat="1" ht="37.8" customHeight="1">
      <c r="A200" s="35"/>
      <c r="B200" s="36"/>
      <c r="C200" s="226" t="s">
        <v>391</v>
      </c>
      <c r="D200" s="226" t="s">
        <v>135</v>
      </c>
      <c r="E200" s="227" t="s">
        <v>392</v>
      </c>
      <c r="F200" s="228" t="s">
        <v>393</v>
      </c>
      <c r="G200" s="229" t="s">
        <v>156</v>
      </c>
      <c r="H200" s="230">
        <v>5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41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2.2000000000000002</v>
      </c>
      <c r="T200" s="237">
        <f>S200*H200</f>
        <v>11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139</v>
      </c>
      <c r="AT200" s="238" t="s">
        <v>135</v>
      </c>
      <c r="AU200" s="238" t="s">
        <v>140</v>
      </c>
      <c r="AY200" s="14" t="s">
        <v>133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140</v>
      </c>
      <c r="BK200" s="239">
        <f>ROUND(I200*H200,2)</f>
        <v>0</v>
      </c>
      <c r="BL200" s="14" t="s">
        <v>139</v>
      </c>
      <c r="BM200" s="238" t="s">
        <v>394</v>
      </c>
    </row>
    <row r="201" s="2" customFormat="1" ht="24.15" customHeight="1">
      <c r="A201" s="35"/>
      <c r="B201" s="36"/>
      <c r="C201" s="226" t="s">
        <v>395</v>
      </c>
      <c r="D201" s="226" t="s">
        <v>135</v>
      </c>
      <c r="E201" s="227" t="s">
        <v>396</v>
      </c>
      <c r="F201" s="228" t="s">
        <v>397</v>
      </c>
      <c r="G201" s="229" t="s">
        <v>148</v>
      </c>
      <c r="H201" s="230">
        <v>8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41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2.0550000000000002</v>
      </c>
      <c r="T201" s="237">
        <f>S201*H201</f>
        <v>16.440000000000001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139</v>
      </c>
      <c r="AT201" s="238" t="s">
        <v>135</v>
      </c>
      <c r="AU201" s="238" t="s">
        <v>140</v>
      </c>
      <c r="AY201" s="14" t="s">
        <v>133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140</v>
      </c>
      <c r="BK201" s="239">
        <f>ROUND(I201*H201,2)</f>
        <v>0</v>
      </c>
      <c r="BL201" s="14" t="s">
        <v>139</v>
      </c>
      <c r="BM201" s="238" t="s">
        <v>398</v>
      </c>
    </row>
    <row r="202" s="2" customFormat="1" ht="24.15" customHeight="1">
      <c r="A202" s="35"/>
      <c r="B202" s="36"/>
      <c r="C202" s="226" t="s">
        <v>399</v>
      </c>
      <c r="D202" s="226" t="s">
        <v>135</v>
      </c>
      <c r="E202" s="227" t="s">
        <v>400</v>
      </c>
      <c r="F202" s="228" t="s">
        <v>401</v>
      </c>
      <c r="G202" s="229" t="s">
        <v>189</v>
      </c>
      <c r="H202" s="230">
        <v>344.74000000000001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41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139</v>
      </c>
      <c r="AT202" s="238" t="s">
        <v>135</v>
      </c>
      <c r="AU202" s="238" t="s">
        <v>140</v>
      </c>
      <c r="AY202" s="14" t="s">
        <v>133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140</v>
      </c>
      <c r="BK202" s="239">
        <f>ROUND(I202*H202,2)</f>
        <v>0</v>
      </c>
      <c r="BL202" s="14" t="s">
        <v>139</v>
      </c>
      <c r="BM202" s="238" t="s">
        <v>402</v>
      </c>
    </row>
    <row r="203" s="2" customFormat="1" ht="24.15" customHeight="1">
      <c r="A203" s="35"/>
      <c r="B203" s="36"/>
      <c r="C203" s="226" t="s">
        <v>403</v>
      </c>
      <c r="D203" s="226" t="s">
        <v>135</v>
      </c>
      <c r="E203" s="227" t="s">
        <v>404</v>
      </c>
      <c r="F203" s="228" t="s">
        <v>405</v>
      </c>
      <c r="G203" s="229" t="s">
        <v>189</v>
      </c>
      <c r="H203" s="230">
        <v>6550.0600000000004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41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139</v>
      </c>
      <c r="AT203" s="238" t="s">
        <v>135</v>
      </c>
      <c r="AU203" s="238" t="s">
        <v>140</v>
      </c>
      <c r="AY203" s="14" t="s">
        <v>133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140</v>
      </c>
      <c r="BK203" s="239">
        <f>ROUND(I203*H203,2)</f>
        <v>0</v>
      </c>
      <c r="BL203" s="14" t="s">
        <v>139</v>
      </c>
      <c r="BM203" s="238" t="s">
        <v>406</v>
      </c>
    </row>
    <row r="204" s="2" customFormat="1" ht="33" customHeight="1">
      <c r="A204" s="35"/>
      <c r="B204" s="36"/>
      <c r="C204" s="226" t="s">
        <v>407</v>
      </c>
      <c r="D204" s="226" t="s">
        <v>135</v>
      </c>
      <c r="E204" s="227" t="s">
        <v>408</v>
      </c>
      <c r="F204" s="228" t="s">
        <v>409</v>
      </c>
      <c r="G204" s="229" t="s">
        <v>189</v>
      </c>
      <c r="H204" s="230">
        <v>16.440000000000001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41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139</v>
      </c>
      <c r="AT204" s="238" t="s">
        <v>135</v>
      </c>
      <c r="AU204" s="238" t="s">
        <v>140</v>
      </c>
      <c r="AY204" s="14" t="s">
        <v>133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140</v>
      </c>
      <c r="BK204" s="239">
        <f>ROUND(I204*H204,2)</f>
        <v>0</v>
      </c>
      <c r="BL204" s="14" t="s">
        <v>139</v>
      </c>
      <c r="BM204" s="238" t="s">
        <v>410</v>
      </c>
    </row>
    <row r="205" s="2" customFormat="1" ht="24.15" customHeight="1">
      <c r="A205" s="35"/>
      <c r="B205" s="36"/>
      <c r="C205" s="226" t="s">
        <v>411</v>
      </c>
      <c r="D205" s="226" t="s">
        <v>135</v>
      </c>
      <c r="E205" s="227" t="s">
        <v>412</v>
      </c>
      <c r="F205" s="228" t="s">
        <v>413</v>
      </c>
      <c r="G205" s="229" t="s">
        <v>189</v>
      </c>
      <c r="H205" s="230">
        <v>49.32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41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139</v>
      </c>
      <c r="AT205" s="238" t="s">
        <v>135</v>
      </c>
      <c r="AU205" s="238" t="s">
        <v>140</v>
      </c>
      <c r="AY205" s="14" t="s">
        <v>133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140</v>
      </c>
      <c r="BK205" s="239">
        <f>ROUND(I205*H205,2)</f>
        <v>0</v>
      </c>
      <c r="BL205" s="14" t="s">
        <v>139</v>
      </c>
      <c r="BM205" s="238" t="s">
        <v>414</v>
      </c>
    </row>
    <row r="206" s="2" customFormat="1" ht="24.15" customHeight="1">
      <c r="A206" s="35"/>
      <c r="B206" s="36"/>
      <c r="C206" s="226" t="s">
        <v>415</v>
      </c>
      <c r="D206" s="226" t="s">
        <v>135</v>
      </c>
      <c r="E206" s="227" t="s">
        <v>416</v>
      </c>
      <c r="F206" s="228" t="s">
        <v>417</v>
      </c>
      <c r="G206" s="229" t="s">
        <v>189</v>
      </c>
      <c r="H206" s="230">
        <v>34.799999999999997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41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139</v>
      </c>
      <c r="AT206" s="238" t="s">
        <v>135</v>
      </c>
      <c r="AU206" s="238" t="s">
        <v>140</v>
      </c>
      <c r="AY206" s="14" t="s">
        <v>133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140</v>
      </c>
      <c r="BK206" s="239">
        <f>ROUND(I206*H206,2)</f>
        <v>0</v>
      </c>
      <c r="BL206" s="14" t="s">
        <v>139</v>
      </c>
      <c r="BM206" s="238" t="s">
        <v>418</v>
      </c>
    </row>
    <row r="207" s="2" customFormat="1" ht="24.15" customHeight="1">
      <c r="A207" s="35"/>
      <c r="B207" s="36"/>
      <c r="C207" s="226" t="s">
        <v>419</v>
      </c>
      <c r="D207" s="226" t="s">
        <v>135</v>
      </c>
      <c r="E207" s="227" t="s">
        <v>420</v>
      </c>
      <c r="F207" s="228" t="s">
        <v>421</v>
      </c>
      <c r="G207" s="229" t="s">
        <v>189</v>
      </c>
      <c r="H207" s="230">
        <v>7.8399999999999999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41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139</v>
      </c>
      <c r="AT207" s="238" t="s">
        <v>135</v>
      </c>
      <c r="AU207" s="238" t="s">
        <v>140</v>
      </c>
      <c r="AY207" s="14" t="s">
        <v>133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140</v>
      </c>
      <c r="BK207" s="239">
        <f>ROUND(I207*H207,2)</f>
        <v>0</v>
      </c>
      <c r="BL207" s="14" t="s">
        <v>139</v>
      </c>
      <c r="BM207" s="238" t="s">
        <v>422</v>
      </c>
    </row>
    <row r="208" s="12" customFormat="1" ht="22.8" customHeight="1">
      <c r="A208" s="12"/>
      <c r="B208" s="210"/>
      <c r="C208" s="211"/>
      <c r="D208" s="212" t="s">
        <v>74</v>
      </c>
      <c r="E208" s="224" t="s">
        <v>423</v>
      </c>
      <c r="F208" s="224" t="s">
        <v>424</v>
      </c>
      <c r="G208" s="211"/>
      <c r="H208" s="211"/>
      <c r="I208" s="214"/>
      <c r="J208" s="225">
        <f>BK208</f>
        <v>0</v>
      </c>
      <c r="K208" s="211"/>
      <c r="L208" s="216"/>
      <c r="M208" s="217"/>
      <c r="N208" s="218"/>
      <c r="O208" s="218"/>
      <c r="P208" s="219">
        <f>P209</f>
        <v>0</v>
      </c>
      <c r="Q208" s="218"/>
      <c r="R208" s="219">
        <f>R209</f>
        <v>0</v>
      </c>
      <c r="S208" s="218"/>
      <c r="T208" s="220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1" t="s">
        <v>83</v>
      </c>
      <c r="AT208" s="222" t="s">
        <v>74</v>
      </c>
      <c r="AU208" s="222" t="s">
        <v>83</v>
      </c>
      <c r="AY208" s="221" t="s">
        <v>133</v>
      </c>
      <c r="BK208" s="223">
        <f>BK209</f>
        <v>0</v>
      </c>
    </row>
    <row r="209" s="2" customFormat="1" ht="33" customHeight="1">
      <c r="A209" s="35"/>
      <c r="B209" s="36"/>
      <c r="C209" s="226" t="s">
        <v>425</v>
      </c>
      <c r="D209" s="226" t="s">
        <v>135</v>
      </c>
      <c r="E209" s="227" t="s">
        <v>426</v>
      </c>
      <c r="F209" s="228" t="s">
        <v>427</v>
      </c>
      <c r="G209" s="229" t="s">
        <v>189</v>
      </c>
      <c r="H209" s="230">
        <v>575.64300000000003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41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139</v>
      </c>
      <c r="AT209" s="238" t="s">
        <v>135</v>
      </c>
      <c r="AU209" s="238" t="s">
        <v>140</v>
      </c>
      <c r="AY209" s="14" t="s">
        <v>133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140</v>
      </c>
      <c r="BK209" s="239">
        <f>ROUND(I209*H209,2)</f>
        <v>0</v>
      </c>
      <c r="BL209" s="14" t="s">
        <v>139</v>
      </c>
      <c r="BM209" s="238" t="s">
        <v>428</v>
      </c>
    </row>
    <row r="210" s="12" customFormat="1" ht="25.92" customHeight="1">
      <c r="A210" s="12"/>
      <c r="B210" s="210"/>
      <c r="C210" s="211"/>
      <c r="D210" s="212" t="s">
        <v>74</v>
      </c>
      <c r="E210" s="213" t="s">
        <v>429</v>
      </c>
      <c r="F210" s="213" t="s">
        <v>430</v>
      </c>
      <c r="G210" s="211"/>
      <c r="H210" s="211"/>
      <c r="I210" s="214"/>
      <c r="J210" s="215">
        <f>BK210</f>
        <v>0</v>
      </c>
      <c r="K210" s="211"/>
      <c r="L210" s="216"/>
      <c r="M210" s="217"/>
      <c r="N210" s="218"/>
      <c r="O210" s="218"/>
      <c r="P210" s="219">
        <f>P211</f>
        <v>0</v>
      </c>
      <c r="Q210" s="218"/>
      <c r="R210" s="219">
        <f>R211</f>
        <v>0.023</v>
      </c>
      <c r="S210" s="218"/>
      <c r="T210" s="220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1" t="s">
        <v>140</v>
      </c>
      <c r="AT210" s="222" t="s">
        <v>74</v>
      </c>
      <c r="AU210" s="222" t="s">
        <v>75</v>
      </c>
      <c r="AY210" s="221" t="s">
        <v>133</v>
      </c>
      <c r="BK210" s="223">
        <f>BK211</f>
        <v>0</v>
      </c>
    </row>
    <row r="211" s="12" customFormat="1" ht="22.8" customHeight="1">
      <c r="A211" s="12"/>
      <c r="B211" s="210"/>
      <c r="C211" s="211"/>
      <c r="D211" s="212" t="s">
        <v>74</v>
      </c>
      <c r="E211" s="224" t="s">
        <v>431</v>
      </c>
      <c r="F211" s="224" t="s">
        <v>432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SUM(P212:P215)</f>
        <v>0</v>
      </c>
      <c r="Q211" s="218"/>
      <c r="R211" s="219">
        <f>SUM(R212:R215)</f>
        <v>0.023</v>
      </c>
      <c r="S211" s="218"/>
      <c r="T211" s="220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140</v>
      </c>
      <c r="AT211" s="222" t="s">
        <v>74</v>
      </c>
      <c r="AU211" s="222" t="s">
        <v>83</v>
      </c>
      <c r="AY211" s="221" t="s">
        <v>133</v>
      </c>
      <c r="BK211" s="223">
        <f>SUM(BK212:BK215)</f>
        <v>0</v>
      </c>
    </row>
    <row r="212" s="2" customFormat="1" ht="24.15" customHeight="1">
      <c r="A212" s="35"/>
      <c r="B212" s="36"/>
      <c r="C212" s="226" t="s">
        <v>433</v>
      </c>
      <c r="D212" s="226" t="s">
        <v>135</v>
      </c>
      <c r="E212" s="227" t="s">
        <v>434</v>
      </c>
      <c r="F212" s="228" t="s">
        <v>435</v>
      </c>
      <c r="G212" s="229" t="s">
        <v>138</v>
      </c>
      <c r="H212" s="230">
        <v>11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41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199</v>
      </c>
      <c r="AT212" s="238" t="s">
        <v>135</v>
      </c>
      <c r="AU212" s="238" t="s">
        <v>140</v>
      </c>
      <c r="AY212" s="14" t="s">
        <v>133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140</v>
      </c>
      <c r="BK212" s="239">
        <f>ROUND(I212*H212,2)</f>
        <v>0</v>
      </c>
      <c r="BL212" s="14" t="s">
        <v>199</v>
      </c>
      <c r="BM212" s="238" t="s">
        <v>436</v>
      </c>
    </row>
    <row r="213" s="2" customFormat="1" ht="16.5" customHeight="1">
      <c r="A213" s="35"/>
      <c r="B213" s="36"/>
      <c r="C213" s="240" t="s">
        <v>437</v>
      </c>
      <c r="D213" s="240" t="s">
        <v>200</v>
      </c>
      <c r="E213" s="241" t="s">
        <v>438</v>
      </c>
      <c r="F213" s="242" t="s">
        <v>439</v>
      </c>
      <c r="G213" s="243" t="s">
        <v>189</v>
      </c>
      <c r="H213" s="244">
        <v>0.0040000000000000001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41</v>
      </c>
      <c r="O213" s="94"/>
      <c r="P213" s="236">
        <f>O213*H213</f>
        <v>0</v>
      </c>
      <c r="Q213" s="236">
        <v>1</v>
      </c>
      <c r="R213" s="236">
        <f>Q213*H213</f>
        <v>0.0040000000000000001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268</v>
      </c>
      <c r="AT213" s="238" t="s">
        <v>200</v>
      </c>
      <c r="AU213" s="238" t="s">
        <v>140</v>
      </c>
      <c r="AY213" s="14" t="s">
        <v>133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140</v>
      </c>
      <c r="BK213" s="239">
        <f>ROUND(I213*H213,2)</f>
        <v>0</v>
      </c>
      <c r="BL213" s="14" t="s">
        <v>199</v>
      </c>
      <c r="BM213" s="238" t="s">
        <v>440</v>
      </c>
    </row>
    <row r="214" s="2" customFormat="1" ht="24.15" customHeight="1">
      <c r="A214" s="35"/>
      <c r="B214" s="36"/>
      <c r="C214" s="226" t="s">
        <v>441</v>
      </c>
      <c r="D214" s="226" t="s">
        <v>135</v>
      </c>
      <c r="E214" s="227" t="s">
        <v>442</v>
      </c>
      <c r="F214" s="228" t="s">
        <v>443</v>
      </c>
      <c r="G214" s="229" t="s">
        <v>138</v>
      </c>
      <c r="H214" s="230">
        <v>22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41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199</v>
      </c>
      <c r="AT214" s="238" t="s">
        <v>135</v>
      </c>
      <c r="AU214" s="238" t="s">
        <v>140</v>
      </c>
      <c r="AY214" s="14" t="s">
        <v>133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140</v>
      </c>
      <c r="BK214" s="239">
        <f>ROUND(I214*H214,2)</f>
        <v>0</v>
      </c>
      <c r="BL214" s="14" t="s">
        <v>199</v>
      </c>
      <c r="BM214" s="238" t="s">
        <v>444</v>
      </c>
    </row>
    <row r="215" s="2" customFormat="1" ht="16.5" customHeight="1">
      <c r="A215" s="35"/>
      <c r="B215" s="36"/>
      <c r="C215" s="240" t="s">
        <v>445</v>
      </c>
      <c r="D215" s="240" t="s">
        <v>200</v>
      </c>
      <c r="E215" s="241" t="s">
        <v>446</v>
      </c>
      <c r="F215" s="242" t="s">
        <v>447</v>
      </c>
      <c r="G215" s="243" t="s">
        <v>189</v>
      </c>
      <c r="H215" s="244">
        <v>0.019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41</v>
      </c>
      <c r="O215" s="94"/>
      <c r="P215" s="236">
        <f>O215*H215</f>
        <v>0</v>
      </c>
      <c r="Q215" s="236">
        <v>1</v>
      </c>
      <c r="R215" s="236">
        <f>Q215*H215</f>
        <v>0.019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268</v>
      </c>
      <c r="AT215" s="238" t="s">
        <v>200</v>
      </c>
      <c r="AU215" s="238" t="s">
        <v>140</v>
      </c>
      <c r="AY215" s="14" t="s">
        <v>133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140</v>
      </c>
      <c r="BK215" s="239">
        <f>ROUND(I215*H215,2)</f>
        <v>0</v>
      </c>
      <c r="BL215" s="14" t="s">
        <v>199</v>
      </c>
      <c r="BM215" s="238" t="s">
        <v>448</v>
      </c>
    </row>
    <row r="216" s="12" customFormat="1" ht="25.92" customHeight="1">
      <c r="A216" s="12"/>
      <c r="B216" s="210"/>
      <c r="C216" s="211"/>
      <c r="D216" s="212" t="s">
        <v>74</v>
      </c>
      <c r="E216" s="213" t="s">
        <v>200</v>
      </c>
      <c r="F216" s="213" t="s">
        <v>200</v>
      </c>
      <c r="G216" s="211"/>
      <c r="H216" s="211"/>
      <c r="I216" s="214"/>
      <c r="J216" s="215">
        <f>BK216</f>
        <v>0</v>
      </c>
      <c r="K216" s="211"/>
      <c r="L216" s="216"/>
      <c r="M216" s="217"/>
      <c r="N216" s="218"/>
      <c r="O216" s="218"/>
      <c r="P216" s="219">
        <f>P217+P219</f>
        <v>0</v>
      </c>
      <c r="Q216" s="218"/>
      <c r="R216" s="219">
        <f>R217+R219</f>
        <v>22.564299999999999</v>
      </c>
      <c r="S216" s="218"/>
      <c r="T216" s="220">
        <f>T217+T219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1" t="s">
        <v>145</v>
      </c>
      <c r="AT216" s="222" t="s">
        <v>74</v>
      </c>
      <c r="AU216" s="222" t="s">
        <v>75</v>
      </c>
      <c r="AY216" s="221" t="s">
        <v>133</v>
      </c>
      <c r="BK216" s="223">
        <f>BK217+BK219</f>
        <v>0</v>
      </c>
    </row>
    <row r="217" s="12" customFormat="1" ht="22.8" customHeight="1">
      <c r="A217" s="12"/>
      <c r="B217" s="210"/>
      <c r="C217" s="211"/>
      <c r="D217" s="212" t="s">
        <v>74</v>
      </c>
      <c r="E217" s="224" t="s">
        <v>449</v>
      </c>
      <c r="F217" s="224" t="s">
        <v>450</v>
      </c>
      <c r="G217" s="211"/>
      <c r="H217" s="211"/>
      <c r="I217" s="214"/>
      <c r="J217" s="225">
        <f>BK217</f>
        <v>0</v>
      </c>
      <c r="K217" s="211"/>
      <c r="L217" s="216"/>
      <c r="M217" s="217"/>
      <c r="N217" s="218"/>
      <c r="O217" s="218"/>
      <c r="P217" s="219">
        <f>P218</f>
        <v>0</v>
      </c>
      <c r="Q217" s="218"/>
      <c r="R217" s="219">
        <f>R218</f>
        <v>0</v>
      </c>
      <c r="S217" s="218"/>
      <c r="T217" s="220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1" t="s">
        <v>145</v>
      </c>
      <c r="AT217" s="222" t="s">
        <v>74</v>
      </c>
      <c r="AU217" s="222" t="s">
        <v>83</v>
      </c>
      <c r="AY217" s="221" t="s">
        <v>133</v>
      </c>
      <c r="BK217" s="223">
        <f>BK218</f>
        <v>0</v>
      </c>
    </row>
    <row r="218" s="2" customFormat="1" ht="24.15" customHeight="1">
      <c r="A218" s="35"/>
      <c r="B218" s="36"/>
      <c r="C218" s="226" t="s">
        <v>451</v>
      </c>
      <c r="D218" s="226" t="s">
        <v>135</v>
      </c>
      <c r="E218" s="227" t="s">
        <v>452</v>
      </c>
      <c r="F218" s="228" t="s">
        <v>453</v>
      </c>
      <c r="G218" s="229" t="s">
        <v>148</v>
      </c>
      <c r="H218" s="230">
        <v>130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41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399</v>
      </c>
      <c r="AT218" s="238" t="s">
        <v>135</v>
      </c>
      <c r="AU218" s="238" t="s">
        <v>140</v>
      </c>
      <c r="AY218" s="14" t="s">
        <v>133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140</v>
      </c>
      <c r="BK218" s="239">
        <f>ROUND(I218*H218,2)</f>
        <v>0</v>
      </c>
      <c r="BL218" s="14" t="s">
        <v>399</v>
      </c>
      <c r="BM218" s="238" t="s">
        <v>454</v>
      </c>
    </row>
    <row r="219" s="12" customFormat="1" ht="22.8" customHeight="1">
      <c r="A219" s="12"/>
      <c r="B219" s="210"/>
      <c r="C219" s="211"/>
      <c r="D219" s="212" t="s">
        <v>74</v>
      </c>
      <c r="E219" s="224" t="s">
        <v>455</v>
      </c>
      <c r="F219" s="224" t="s">
        <v>456</v>
      </c>
      <c r="G219" s="211"/>
      <c r="H219" s="211"/>
      <c r="I219" s="214"/>
      <c r="J219" s="225">
        <f>BK219</f>
        <v>0</v>
      </c>
      <c r="K219" s="211"/>
      <c r="L219" s="216"/>
      <c r="M219" s="217"/>
      <c r="N219" s="218"/>
      <c r="O219" s="218"/>
      <c r="P219" s="219">
        <f>SUM(P220:P228)</f>
        <v>0</v>
      </c>
      <c r="Q219" s="218"/>
      <c r="R219" s="219">
        <f>SUM(R220:R228)</f>
        <v>22.564299999999999</v>
      </c>
      <c r="S219" s="218"/>
      <c r="T219" s="220">
        <f>SUM(T220:T228)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1" t="s">
        <v>145</v>
      </c>
      <c r="AT219" s="222" t="s">
        <v>74</v>
      </c>
      <c r="AU219" s="222" t="s">
        <v>83</v>
      </c>
      <c r="AY219" s="221" t="s">
        <v>133</v>
      </c>
      <c r="BK219" s="223">
        <f>SUM(BK220:BK228)</f>
        <v>0</v>
      </c>
    </row>
    <row r="220" s="2" customFormat="1" ht="24.15" customHeight="1">
      <c r="A220" s="35"/>
      <c r="B220" s="36"/>
      <c r="C220" s="226" t="s">
        <v>457</v>
      </c>
      <c r="D220" s="226" t="s">
        <v>135</v>
      </c>
      <c r="E220" s="227" t="s">
        <v>458</v>
      </c>
      <c r="F220" s="228" t="s">
        <v>459</v>
      </c>
      <c r="G220" s="229" t="s">
        <v>148</v>
      </c>
      <c r="H220" s="230">
        <v>130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41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399</v>
      </c>
      <c r="AT220" s="238" t="s">
        <v>135</v>
      </c>
      <c r="AU220" s="238" t="s">
        <v>140</v>
      </c>
      <c r="AY220" s="14" t="s">
        <v>133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140</v>
      </c>
      <c r="BK220" s="239">
        <f>ROUND(I220*H220,2)</f>
        <v>0</v>
      </c>
      <c r="BL220" s="14" t="s">
        <v>399</v>
      </c>
      <c r="BM220" s="238" t="s">
        <v>460</v>
      </c>
    </row>
    <row r="221" s="2" customFormat="1" ht="24.15" customHeight="1">
      <c r="A221" s="35"/>
      <c r="B221" s="36"/>
      <c r="C221" s="226" t="s">
        <v>461</v>
      </c>
      <c r="D221" s="226" t="s">
        <v>135</v>
      </c>
      <c r="E221" s="227" t="s">
        <v>462</v>
      </c>
      <c r="F221" s="228" t="s">
        <v>463</v>
      </c>
      <c r="G221" s="229" t="s">
        <v>148</v>
      </c>
      <c r="H221" s="230">
        <v>130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41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399</v>
      </c>
      <c r="AT221" s="238" t="s">
        <v>135</v>
      </c>
      <c r="AU221" s="238" t="s">
        <v>140</v>
      </c>
      <c r="AY221" s="14" t="s">
        <v>133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140</v>
      </c>
      <c r="BK221" s="239">
        <f>ROUND(I221*H221,2)</f>
        <v>0</v>
      </c>
      <c r="BL221" s="14" t="s">
        <v>399</v>
      </c>
      <c r="BM221" s="238" t="s">
        <v>464</v>
      </c>
    </row>
    <row r="222" s="2" customFormat="1" ht="24.15" customHeight="1">
      <c r="A222" s="35"/>
      <c r="B222" s="36"/>
      <c r="C222" s="240" t="s">
        <v>465</v>
      </c>
      <c r="D222" s="240" t="s">
        <v>200</v>
      </c>
      <c r="E222" s="241" t="s">
        <v>466</v>
      </c>
      <c r="F222" s="242" t="s">
        <v>467</v>
      </c>
      <c r="G222" s="243" t="s">
        <v>148</v>
      </c>
      <c r="H222" s="244">
        <v>143</v>
      </c>
      <c r="I222" s="245"/>
      <c r="J222" s="246">
        <f>ROUND(I222*H222,2)</f>
        <v>0</v>
      </c>
      <c r="K222" s="247"/>
      <c r="L222" s="248"/>
      <c r="M222" s="249" t="s">
        <v>1</v>
      </c>
      <c r="N222" s="250" t="s">
        <v>41</v>
      </c>
      <c r="O222" s="94"/>
      <c r="P222" s="236">
        <f>O222*H222</f>
        <v>0</v>
      </c>
      <c r="Q222" s="236">
        <v>0.00010000000000000001</v>
      </c>
      <c r="R222" s="236">
        <f>Q222*H222</f>
        <v>0.0143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468</v>
      </c>
      <c r="AT222" s="238" t="s">
        <v>200</v>
      </c>
      <c r="AU222" s="238" t="s">
        <v>140</v>
      </c>
      <c r="AY222" s="14" t="s">
        <v>133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140</v>
      </c>
      <c r="BK222" s="239">
        <f>ROUND(I222*H222,2)</f>
        <v>0</v>
      </c>
      <c r="BL222" s="14" t="s">
        <v>468</v>
      </c>
      <c r="BM222" s="238" t="s">
        <v>469</v>
      </c>
    </row>
    <row r="223" s="2" customFormat="1" ht="33" customHeight="1">
      <c r="A223" s="35"/>
      <c r="B223" s="36"/>
      <c r="C223" s="226" t="s">
        <v>470</v>
      </c>
      <c r="D223" s="226" t="s">
        <v>135</v>
      </c>
      <c r="E223" s="227" t="s">
        <v>471</v>
      </c>
      <c r="F223" s="228" t="s">
        <v>472</v>
      </c>
      <c r="G223" s="229" t="s">
        <v>148</v>
      </c>
      <c r="H223" s="230">
        <v>130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41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399</v>
      </c>
      <c r="AT223" s="238" t="s">
        <v>135</v>
      </c>
      <c r="AU223" s="238" t="s">
        <v>140</v>
      </c>
      <c r="AY223" s="14" t="s">
        <v>133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140</v>
      </c>
      <c r="BK223" s="239">
        <f>ROUND(I223*H223,2)</f>
        <v>0</v>
      </c>
      <c r="BL223" s="14" t="s">
        <v>399</v>
      </c>
      <c r="BM223" s="238" t="s">
        <v>473</v>
      </c>
    </row>
    <row r="224" s="2" customFormat="1" ht="16.5" customHeight="1">
      <c r="A224" s="35"/>
      <c r="B224" s="36"/>
      <c r="C224" s="240" t="s">
        <v>474</v>
      </c>
      <c r="D224" s="240" t="s">
        <v>200</v>
      </c>
      <c r="E224" s="241" t="s">
        <v>475</v>
      </c>
      <c r="F224" s="242" t="s">
        <v>476</v>
      </c>
      <c r="G224" s="243" t="s">
        <v>148</v>
      </c>
      <c r="H224" s="244">
        <v>130</v>
      </c>
      <c r="I224" s="245"/>
      <c r="J224" s="246">
        <f>ROUND(I224*H224,2)</f>
        <v>0</v>
      </c>
      <c r="K224" s="247"/>
      <c r="L224" s="248"/>
      <c r="M224" s="249" t="s">
        <v>1</v>
      </c>
      <c r="N224" s="250" t="s">
        <v>41</v>
      </c>
      <c r="O224" s="94"/>
      <c r="P224" s="236">
        <f>O224*H224</f>
        <v>0</v>
      </c>
      <c r="Q224" s="236">
        <v>0.0054999999999999997</v>
      </c>
      <c r="R224" s="236">
        <f>Q224*H224</f>
        <v>0.71499999999999997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468</v>
      </c>
      <c r="AT224" s="238" t="s">
        <v>200</v>
      </c>
      <c r="AU224" s="238" t="s">
        <v>140</v>
      </c>
      <c r="AY224" s="14" t="s">
        <v>133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140</v>
      </c>
      <c r="BK224" s="239">
        <f>ROUND(I224*H224,2)</f>
        <v>0</v>
      </c>
      <c r="BL224" s="14" t="s">
        <v>468</v>
      </c>
      <c r="BM224" s="238" t="s">
        <v>477</v>
      </c>
    </row>
    <row r="225" s="2" customFormat="1" ht="33" customHeight="1">
      <c r="A225" s="35"/>
      <c r="B225" s="36"/>
      <c r="C225" s="226" t="s">
        <v>478</v>
      </c>
      <c r="D225" s="226" t="s">
        <v>135</v>
      </c>
      <c r="E225" s="227" t="s">
        <v>479</v>
      </c>
      <c r="F225" s="228" t="s">
        <v>480</v>
      </c>
      <c r="G225" s="229" t="s">
        <v>148</v>
      </c>
      <c r="H225" s="230">
        <v>130</v>
      </c>
      <c r="I225" s="231"/>
      <c r="J225" s="232">
        <f>ROUND(I225*H225,2)</f>
        <v>0</v>
      </c>
      <c r="K225" s="233"/>
      <c r="L225" s="41"/>
      <c r="M225" s="234" t="s">
        <v>1</v>
      </c>
      <c r="N225" s="235" t="s">
        <v>41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399</v>
      </c>
      <c r="AT225" s="238" t="s">
        <v>135</v>
      </c>
      <c r="AU225" s="238" t="s">
        <v>140</v>
      </c>
      <c r="AY225" s="14" t="s">
        <v>133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140</v>
      </c>
      <c r="BK225" s="239">
        <f>ROUND(I225*H225,2)</f>
        <v>0</v>
      </c>
      <c r="BL225" s="14" t="s">
        <v>399</v>
      </c>
      <c r="BM225" s="238" t="s">
        <v>481</v>
      </c>
    </row>
    <row r="226" s="2" customFormat="1" ht="16.5" customHeight="1">
      <c r="A226" s="35"/>
      <c r="B226" s="36"/>
      <c r="C226" s="240" t="s">
        <v>482</v>
      </c>
      <c r="D226" s="240" t="s">
        <v>200</v>
      </c>
      <c r="E226" s="241" t="s">
        <v>483</v>
      </c>
      <c r="F226" s="242" t="s">
        <v>484</v>
      </c>
      <c r="G226" s="243" t="s">
        <v>189</v>
      </c>
      <c r="H226" s="244">
        <v>21.835000000000001</v>
      </c>
      <c r="I226" s="245"/>
      <c r="J226" s="246">
        <f>ROUND(I226*H226,2)</f>
        <v>0</v>
      </c>
      <c r="K226" s="247"/>
      <c r="L226" s="248"/>
      <c r="M226" s="249" t="s">
        <v>1</v>
      </c>
      <c r="N226" s="250" t="s">
        <v>41</v>
      </c>
      <c r="O226" s="94"/>
      <c r="P226" s="236">
        <f>O226*H226</f>
        <v>0</v>
      </c>
      <c r="Q226" s="236">
        <v>1</v>
      </c>
      <c r="R226" s="236">
        <f>Q226*H226</f>
        <v>21.835000000000001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468</v>
      </c>
      <c r="AT226" s="238" t="s">
        <v>200</v>
      </c>
      <c r="AU226" s="238" t="s">
        <v>140</v>
      </c>
      <c r="AY226" s="14" t="s">
        <v>133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140</v>
      </c>
      <c r="BK226" s="239">
        <f>ROUND(I226*H226,2)</f>
        <v>0</v>
      </c>
      <c r="BL226" s="14" t="s">
        <v>468</v>
      </c>
      <c r="BM226" s="238" t="s">
        <v>485</v>
      </c>
    </row>
    <row r="227" s="2" customFormat="1" ht="24.15" customHeight="1">
      <c r="A227" s="35"/>
      <c r="B227" s="36"/>
      <c r="C227" s="226" t="s">
        <v>486</v>
      </c>
      <c r="D227" s="226" t="s">
        <v>135</v>
      </c>
      <c r="E227" s="227" t="s">
        <v>487</v>
      </c>
      <c r="F227" s="228" t="s">
        <v>488</v>
      </c>
      <c r="G227" s="229" t="s">
        <v>156</v>
      </c>
      <c r="H227" s="230">
        <v>14.560000000000001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41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399</v>
      </c>
      <c r="AT227" s="238" t="s">
        <v>135</v>
      </c>
      <c r="AU227" s="238" t="s">
        <v>140</v>
      </c>
      <c r="AY227" s="14" t="s">
        <v>133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140</v>
      </c>
      <c r="BK227" s="239">
        <f>ROUND(I227*H227,2)</f>
        <v>0</v>
      </c>
      <c r="BL227" s="14" t="s">
        <v>399</v>
      </c>
      <c r="BM227" s="238" t="s">
        <v>489</v>
      </c>
    </row>
    <row r="228" s="2" customFormat="1" ht="24.15" customHeight="1">
      <c r="A228" s="35"/>
      <c r="B228" s="36"/>
      <c r="C228" s="226" t="s">
        <v>490</v>
      </c>
      <c r="D228" s="226" t="s">
        <v>135</v>
      </c>
      <c r="E228" s="227" t="s">
        <v>491</v>
      </c>
      <c r="F228" s="228" t="s">
        <v>492</v>
      </c>
      <c r="G228" s="229" t="s">
        <v>156</v>
      </c>
      <c r="H228" s="230">
        <v>58.240000000000002</v>
      </c>
      <c r="I228" s="231"/>
      <c r="J228" s="232">
        <f>ROUND(I228*H228,2)</f>
        <v>0</v>
      </c>
      <c r="K228" s="233"/>
      <c r="L228" s="41"/>
      <c r="M228" s="251" t="s">
        <v>1</v>
      </c>
      <c r="N228" s="252" t="s">
        <v>41</v>
      </c>
      <c r="O228" s="253"/>
      <c r="P228" s="254">
        <f>O228*H228</f>
        <v>0</v>
      </c>
      <c r="Q228" s="254">
        <v>0</v>
      </c>
      <c r="R228" s="254">
        <f>Q228*H228</f>
        <v>0</v>
      </c>
      <c r="S228" s="254">
        <v>0</v>
      </c>
      <c r="T228" s="25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399</v>
      </c>
      <c r="AT228" s="238" t="s">
        <v>135</v>
      </c>
      <c r="AU228" s="238" t="s">
        <v>140</v>
      </c>
      <c r="AY228" s="14" t="s">
        <v>133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140</v>
      </c>
      <c r="BK228" s="239">
        <f>ROUND(I228*H228,2)</f>
        <v>0</v>
      </c>
      <c r="BL228" s="14" t="s">
        <v>399</v>
      </c>
      <c r="BM228" s="238" t="s">
        <v>493</v>
      </c>
    </row>
    <row r="229" s="2" customFormat="1" ht="6.96" customHeight="1">
      <c r="A229" s="35"/>
      <c r="B229" s="69"/>
      <c r="C229" s="70"/>
      <c r="D229" s="70"/>
      <c r="E229" s="70"/>
      <c r="F229" s="70"/>
      <c r="G229" s="70"/>
      <c r="H229" s="70"/>
      <c r="I229" s="70"/>
      <c r="J229" s="70"/>
      <c r="K229" s="70"/>
      <c r="L229" s="41"/>
      <c r="M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</row>
  </sheetData>
  <sheetProtection sheet="1" autoFilter="0" formatColumns="0" formatRows="0" objects="1" scenarios="1" spinCount="100000" saltValue="pAUxXaQxafjPwZ1ZF4CJoo0eaLl6PdM1YYof2KWuG6T6cDZyQUgQlk4kxKbNhbUkc2FXRiuqWXfv82TsPeB4IQ==" hashValue="MSOw5SuULhNKiMZ9NOrdMdq2hNcwAWakGZBUfB3t5mR3/5veE3hFt8zYfRESLR/IBmdrsb+OEuSs8hd31aPHhg==" algorithmName="SHA-512" password="CC35"/>
  <autoFilter ref="C129:K22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97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AKČNÝ PLÁN PRE ZLEPŠENIE PODMIENOK CYKL. INFRAŠTR. POMOCOU ORGANIZAČNYCH OPATRENÍ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494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ROUND((SUM(BE126:BE200)),  2)</f>
        <v>0</v>
      </c>
      <c r="G33" s="159"/>
      <c r="H33" s="159"/>
      <c r="I33" s="160">
        <v>0.20000000000000001</v>
      </c>
      <c r="J33" s="158">
        <f>ROUND(((SUM(BE126:BE200))*I33),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ROUND((SUM(BF126:BF200)),  2)</f>
        <v>0</v>
      </c>
      <c r="G34" s="159"/>
      <c r="H34" s="159"/>
      <c r="I34" s="160">
        <v>0.20000000000000001</v>
      </c>
      <c r="J34" s="158">
        <f>ROUND(((SUM(BF126:BF200))*I34),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ROUND((SUM(BG126:BG200)),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ROUND((SUM(BH126:BH200)),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ROUND((SUM(BI126:BI200)),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AKČNÝ PLÁN PRE ZLEPŠENIE PODMIENOK CYKL. INFRAŠTR. POMOCOU ORGANIZAČNYCH OPATRENÍ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02 - SO 02 ul.Volgogradská - cyklistické pruhy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PREŠOV</v>
      </c>
      <c r="G89" s="37"/>
      <c r="H89" s="37"/>
      <c r="I89" s="29" t="s">
        <v>21</v>
      </c>
      <c r="J89" s="82" t="str">
        <f>IF(J12="","",J12)</f>
        <v>18. 3. 2022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>MESTO PREŠOV</v>
      </c>
      <c r="G91" s="37"/>
      <c r="H91" s="37"/>
      <c r="I91" s="29" t="s">
        <v>29</v>
      </c>
      <c r="J91" s="33" t="str">
        <f>E21</f>
        <v>VÁHOPROJEKT,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101</v>
      </c>
      <c r="D94" s="183"/>
      <c r="E94" s="183"/>
      <c r="F94" s="183"/>
      <c r="G94" s="183"/>
      <c r="H94" s="183"/>
      <c r="I94" s="183"/>
      <c r="J94" s="184" t="s">
        <v>102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103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86"/>
      <c r="C97" s="187"/>
      <c r="D97" s="188" t="s">
        <v>105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106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107</v>
      </c>
      <c r="E99" s="195"/>
      <c r="F99" s="195"/>
      <c r="G99" s="195"/>
      <c r="H99" s="195"/>
      <c r="I99" s="195"/>
      <c r="J99" s="196">
        <f>J141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110</v>
      </c>
      <c r="E100" s="195"/>
      <c r="F100" s="195"/>
      <c r="G100" s="195"/>
      <c r="H100" s="195"/>
      <c r="I100" s="195"/>
      <c r="J100" s="196">
        <f>J144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111</v>
      </c>
      <c r="E101" s="195"/>
      <c r="F101" s="195"/>
      <c r="G101" s="195"/>
      <c r="H101" s="195"/>
      <c r="I101" s="195"/>
      <c r="J101" s="196">
        <f>J155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112</v>
      </c>
      <c r="E102" s="195"/>
      <c r="F102" s="195"/>
      <c r="G102" s="195"/>
      <c r="H102" s="195"/>
      <c r="I102" s="195"/>
      <c r="J102" s="196">
        <f>J157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113</v>
      </c>
      <c r="E103" s="195"/>
      <c r="F103" s="195"/>
      <c r="G103" s="195"/>
      <c r="H103" s="195"/>
      <c r="I103" s="195"/>
      <c r="J103" s="196">
        <f>J186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116</v>
      </c>
      <c r="E104" s="189"/>
      <c r="F104" s="189"/>
      <c r="G104" s="189"/>
      <c r="H104" s="189"/>
      <c r="I104" s="189"/>
      <c r="J104" s="190">
        <f>J188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2"/>
      <c r="C105" s="193"/>
      <c r="D105" s="194" t="s">
        <v>117</v>
      </c>
      <c r="E105" s="195"/>
      <c r="F105" s="195"/>
      <c r="G105" s="195"/>
      <c r="H105" s="195"/>
      <c r="I105" s="195"/>
      <c r="J105" s="196">
        <f>J189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118</v>
      </c>
      <c r="E106" s="195"/>
      <c r="F106" s="195"/>
      <c r="G106" s="195"/>
      <c r="H106" s="195"/>
      <c r="I106" s="195"/>
      <c r="J106" s="196">
        <f>J191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119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81" t="str">
        <f>E7</f>
        <v>AKČNÝ PLÁN PRE ZLEPŠENIE PODMIENOK CYKL. INFRAŠTR. POMOCOU ORGANIZAČNYCH OPATRENÍ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98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>02 - SO 02 ul.Volgogradská - cyklistické pruhy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>PREŠOV</v>
      </c>
      <c r="G120" s="37"/>
      <c r="H120" s="37"/>
      <c r="I120" s="29" t="s">
        <v>21</v>
      </c>
      <c r="J120" s="82" t="str">
        <f>IF(J12="","",J12)</f>
        <v>18. 3. 2022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23</v>
      </c>
      <c r="D122" s="37"/>
      <c r="E122" s="37"/>
      <c r="F122" s="24" t="str">
        <f>E15</f>
        <v>MESTO PREŠOV</v>
      </c>
      <c r="G122" s="37"/>
      <c r="H122" s="37"/>
      <c r="I122" s="29" t="s">
        <v>29</v>
      </c>
      <c r="J122" s="33" t="str">
        <f>E21</f>
        <v>VÁHOPROJEKT, s.r.o.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7"/>
      <c r="E123" s="37"/>
      <c r="F123" s="24" t="str">
        <f>IF(E18="","",E18)</f>
        <v>Vyplň údaj</v>
      </c>
      <c r="G123" s="37"/>
      <c r="H123" s="37"/>
      <c r="I123" s="29" t="s">
        <v>32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120</v>
      </c>
      <c r="D125" s="201" t="s">
        <v>60</v>
      </c>
      <c r="E125" s="201" t="s">
        <v>56</v>
      </c>
      <c r="F125" s="201" t="s">
        <v>57</v>
      </c>
      <c r="G125" s="201" t="s">
        <v>121</v>
      </c>
      <c r="H125" s="201" t="s">
        <v>122</v>
      </c>
      <c r="I125" s="201" t="s">
        <v>123</v>
      </c>
      <c r="J125" s="202" t="s">
        <v>102</v>
      </c>
      <c r="K125" s="203" t="s">
        <v>124</v>
      </c>
      <c r="L125" s="204"/>
      <c r="M125" s="103" t="s">
        <v>1</v>
      </c>
      <c r="N125" s="104" t="s">
        <v>39</v>
      </c>
      <c r="O125" s="104" t="s">
        <v>125</v>
      </c>
      <c r="P125" s="104" t="s">
        <v>126</v>
      </c>
      <c r="Q125" s="104" t="s">
        <v>127</v>
      </c>
      <c r="R125" s="104" t="s">
        <v>128</v>
      </c>
      <c r="S125" s="104" t="s">
        <v>129</v>
      </c>
      <c r="T125" s="105" t="s">
        <v>130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103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P127+P188</f>
        <v>0</v>
      </c>
      <c r="Q126" s="107"/>
      <c r="R126" s="207">
        <f>R127+R188</f>
        <v>1228.5141000000001</v>
      </c>
      <c r="S126" s="107"/>
      <c r="T126" s="208">
        <f>T127+T188</f>
        <v>548.79999999999995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104</v>
      </c>
      <c r="BK126" s="209">
        <f>BK127+BK188</f>
        <v>0</v>
      </c>
    </row>
    <row r="127" s="12" customFormat="1" ht="25.92" customHeight="1">
      <c r="A127" s="12"/>
      <c r="B127" s="210"/>
      <c r="C127" s="211"/>
      <c r="D127" s="212" t="s">
        <v>74</v>
      </c>
      <c r="E127" s="213" t="s">
        <v>131</v>
      </c>
      <c r="F127" s="213" t="s">
        <v>132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P128+P141+P144+P155+P157+P186</f>
        <v>0</v>
      </c>
      <c r="Q127" s="218"/>
      <c r="R127" s="219">
        <f>R128+R141+R144+R155+R157+R186</f>
        <v>1155.6149</v>
      </c>
      <c r="S127" s="218"/>
      <c r="T127" s="220">
        <f>T128+T141+T144+T155+T157+T186</f>
        <v>548.79999999999995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74</v>
      </c>
      <c r="AU127" s="222" t="s">
        <v>75</v>
      </c>
      <c r="AY127" s="221" t="s">
        <v>133</v>
      </c>
      <c r="BK127" s="223">
        <f>BK128+BK141+BK144+BK155+BK157+BK186</f>
        <v>0</v>
      </c>
    </row>
    <row r="128" s="12" customFormat="1" ht="22.8" customHeight="1">
      <c r="A128" s="12"/>
      <c r="B128" s="210"/>
      <c r="C128" s="211"/>
      <c r="D128" s="212" t="s">
        <v>74</v>
      </c>
      <c r="E128" s="224" t="s">
        <v>83</v>
      </c>
      <c r="F128" s="224" t="s">
        <v>134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SUM(P129:P140)</f>
        <v>0</v>
      </c>
      <c r="Q128" s="218"/>
      <c r="R128" s="219">
        <f>SUM(R129:R140)</f>
        <v>0.38950000000000001</v>
      </c>
      <c r="S128" s="218"/>
      <c r="T128" s="220">
        <f>SUM(T129:T140)</f>
        <v>548.79999999999995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74</v>
      </c>
      <c r="AU128" s="222" t="s">
        <v>83</v>
      </c>
      <c r="AY128" s="221" t="s">
        <v>133</v>
      </c>
      <c r="BK128" s="223">
        <f>SUM(BK129:BK140)</f>
        <v>0</v>
      </c>
    </row>
    <row r="129" s="2" customFormat="1" ht="24.15" customHeight="1">
      <c r="A129" s="35"/>
      <c r="B129" s="36"/>
      <c r="C129" s="226" t="s">
        <v>83</v>
      </c>
      <c r="D129" s="226" t="s">
        <v>135</v>
      </c>
      <c r="E129" s="227" t="s">
        <v>495</v>
      </c>
      <c r="F129" s="228" t="s">
        <v>496</v>
      </c>
      <c r="G129" s="229" t="s">
        <v>138</v>
      </c>
      <c r="H129" s="230">
        <v>750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41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0.098000000000000004</v>
      </c>
      <c r="T129" s="237">
        <f>S129*H129</f>
        <v>73.5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139</v>
      </c>
      <c r="AT129" s="238" t="s">
        <v>135</v>
      </c>
      <c r="AU129" s="238" t="s">
        <v>140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139</v>
      </c>
      <c r="BM129" s="238" t="s">
        <v>141</v>
      </c>
    </row>
    <row r="130" s="2" customFormat="1" ht="37.8" customHeight="1">
      <c r="A130" s="35"/>
      <c r="B130" s="36"/>
      <c r="C130" s="226" t="s">
        <v>140</v>
      </c>
      <c r="D130" s="226" t="s">
        <v>135</v>
      </c>
      <c r="E130" s="227" t="s">
        <v>142</v>
      </c>
      <c r="F130" s="228" t="s">
        <v>143</v>
      </c>
      <c r="G130" s="229" t="s">
        <v>138</v>
      </c>
      <c r="H130" s="230">
        <v>950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41</v>
      </c>
      <c r="O130" s="94"/>
      <c r="P130" s="236">
        <f>O130*H130</f>
        <v>0</v>
      </c>
      <c r="Q130" s="236">
        <v>0.00040999999999999999</v>
      </c>
      <c r="R130" s="236">
        <f>Q130*H130</f>
        <v>0.38950000000000001</v>
      </c>
      <c r="S130" s="236">
        <v>0.254</v>
      </c>
      <c r="T130" s="237">
        <f>S130*H130</f>
        <v>241.30000000000001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139</v>
      </c>
      <c r="AT130" s="238" t="s">
        <v>135</v>
      </c>
      <c r="AU130" s="238" t="s">
        <v>140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139</v>
      </c>
      <c r="BM130" s="238" t="s">
        <v>144</v>
      </c>
    </row>
    <row r="131" s="2" customFormat="1" ht="24.15" customHeight="1">
      <c r="A131" s="35"/>
      <c r="B131" s="36"/>
      <c r="C131" s="226" t="s">
        <v>145</v>
      </c>
      <c r="D131" s="226" t="s">
        <v>135</v>
      </c>
      <c r="E131" s="227" t="s">
        <v>146</v>
      </c>
      <c r="F131" s="228" t="s">
        <v>147</v>
      </c>
      <c r="G131" s="229" t="s">
        <v>148</v>
      </c>
      <c r="H131" s="230">
        <v>450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41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0.14499999999999999</v>
      </c>
      <c r="T131" s="237">
        <f>S131*H131</f>
        <v>65.25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139</v>
      </c>
      <c r="AT131" s="238" t="s">
        <v>135</v>
      </c>
      <c r="AU131" s="238" t="s">
        <v>140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139</v>
      </c>
      <c r="BM131" s="238" t="s">
        <v>149</v>
      </c>
    </row>
    <row r="132" s="2" customFormat="1" ht="33" customHeight="1">
      <c r="A132" s="35"/>
      <c r="B132" s="36"/>
      <c r="C132" s="226" t="s">
        <v>139</v>
      </c>
      <c r="D132" s="226" t="s">
        <v>135</v>
      </c>
      <c r="E132" s="227" t="s">
        <v>497</v>
      </c>
      <c r="F132" s="228" t="s">
        <v>498</v>
      </c>
      <c r="G132" s="229" t="s">
        <v>138</v>
      </c>
      <c r="H132" s="230">
        <v>750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41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0.22500000000000001</v>
      </c>
      <c r="T132" s="237">
        <f>S132*H132</f>
        <v>168.75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139</v>
      </c>
      <c r="AT132" s="238" t="s">
        <v>135</v>
      </c>
      <c r="AU132" s="238" t="s">
        <v>140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139</v>
      </c>
      <c r="BM132" s="238" t="s">
        <v>152</v>
      </c>
    </row>
    <row r="133" s="2" customFormat="1" ht="24.15" customHeight="1">
      <c r="A133" s="35"/>
      <c r="B133" s="36"/>
      <c r="C133" s="226" t="s">
        <v>153</v>
      </c>
      <c r="D133" s="226" t="s">
        <v>135</v>
      </c>
      <c r="E133" s="227" t="s">
        <v>154</v>
      </c>
      <c r="F133" s="228" t="s">
        <v>155</v>
      </c>
      <c r="G133" s="229" t="s">
        <v>156</v>
      </c>
      <c r="H133" s="230">
        <v>200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139</v>
      </c>
      <c r="AT133" s="238" t="s">
        <v>135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139</v>
      </c>
      <c r="BM133" s="238" t="s">
        <v>157</v>
      </c>
    </row>
    <row r="134" s="2" customFormat="1" ht="24.15" customHeight="1">
      <c r="A134" s="35"/>
      <c r="B134" s="36"/>
      <c r="C134" s="226" t="s">
        <v>158</v>
      </c>
      <c r="D134" s="226" t="s">
        <v>135</v>
      </c>
      <c r="E134" s="227" t="s">
        <v>159</v>
      </c>
      <c r="F134" s="228" t="s">
        <v>160</v>
      </c>
      <c r="G134" s="229" t="s">
        <v>156</v>
      </c>
      <c r="H134" s="230">
        <v>60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139</v>
      </c>
      <c r="AT134" s="238" t="s">
        <v>135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139</v>
      </c>
      <c r="BM134" s="238" t="s">
        <v>161</v>
      </c>
    </row>
    <row r="135" s="2" customFormat="1" ht="37.8" customHeight="1">
      <c r="A135" s="35"/>
      <c r="B135" s="36"/>
      <c r="C135" s="226" t="s">
        <v>162</v>
      </c>
      <c r="D135" s="226" t="s">
        <v>135</v>
      </c>
      <c r="E135" s="227" t="s">
        <v>171</v>
      </c>
      <c r="F135" s="228" t="s">
        <v>172</v>
      </c>
      <c r="G135" s="229" t="s">
        <v>156</v>
      </c>
      <c r="H135" s="230">
        <v>180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139</v>
      </c>
      <c r="AT135" s="238" t="s">
        <v>135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139</v>
      </c>
      <c r="BM135" s="238" t="s">
        <v>173</v>
      </c>
    </row>
    <row r="136" s="2" customFormat="1" ht="44.25" customHeight="1">
      <c r="A136" s="35"/>
      <c r="B136" s="36"/>
      <c r="C136" s="226" t="s">
        <v>166</v>
      </c>
      <c r="D136" s="226" t="s">
        <v>135</v>
      </c>
      <c r="E136" s="227" t="s">
        <v>175</v>
      </c>
      <c r="F136" s="228" t="s">
        <v>176</v>
      </c>
      <c r="G136" s="229" t="s">
        <v>156</v>
      </c>
      <c r="H136" s="230">
        <v>360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139</v>
      </c>
      <c r="AT136" s="238" t="s">
        <v>135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139</v>
      </c>
      <c r="BM136" s="238" t="s">
        <v>177</v>
      </c>
    </row>
    <row r="137" s="2" customFormat="1" ht="24.15" customHeight="1">
      <c r="A137" s="35"/>
      <c r="B137" s="36"/>
      <c r="C137" s="226" t="s">
        <v>170</v>
      </c>
      <c r="D137" s="226" t="s">
        <v>135</v>
      </c>
      <c r="E137" s="227" t="s">
        <v>179</v>
      </c>
      <c r="F137" s="228" t="s">
        <v>180</v>
      </c>
      <c r="G137" s="229" t="s">
        <v>156</v>
      </c>
      <c r="H137" s="230">
        <v>20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139</v>
      </c>
      <c r="AT137" s="238" t="s">
        <v>135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139</v>
      </c>
      <c r="BM137" s="238" t="s">
        <v>181</v>
      </c>
    </row>
    <row r="138" s="2" customFormat="1" ht="21.75" customHeight="1">
      <c r="A138" s="35"/>
      <c r="B138" s="36"/>
      <c r="C138" s="226" t="s">
        <v>174</v>
      </c>
      <c r="D138" s="226" t="s">
        <v>135</v>
      </c>
      <c r="E138" s="227" t="s">
        <v>183</v>
      </c>
      <c r="F138" s="228" t="s">
        <v>184</v>
      </c>
      <c r="G138" s="229" t="s">
        <v>156</v>
      </c>
      <c r="H138" s="230">
        <v>180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41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139</v>
      </c>
      <c r="AT138" s="238" t="s">
        <v>135</v>
      </c>
      <c r="AU138" s="238" t="s">
        <v>140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139</v>
      </c>
      <c r="BM138" s="238" t="s">
        <v>185</v>
      </c>
    </row>
    <row r="139" s="2" customFormat="1" ht="24.15" customHeight="1">
      <c r="A139" s="35"/>
      <c r="B139" s="36"/>
      <c r="C139" s="226" t="s">
        <v>178</v>
      </c>
      <c r="D139" s="226" t="s">
        <v>135</v>
      </c>
      <c r="E139" s="227" t="s">
        <v>187</v>
      </c>
      <c r="F139" s="228" t="s">
        <v>188</v>
      </c>
      <c r="G139" s="229" t="s">
        <v>189</v>
      </c>
      <c r="H139" s="230">
        <v>270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139</v>
      </c>
      <c r="AT139" s="238" t="s">
        <v>135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139</v>
      </c>
      <c r="BM139" s="238" t="s">
        <v>190</v>
      </c>
    </row>
    <row r="140" s="2" customFormat="1" ht="21.75" customHeight="1">
      <c r="A140" s="35"/>
      <c r="B140" s="36"/>
      <c r="C140" s="226" t="s">
        <v>182</v>
      </c>
      <c r="D140" s="226" t="s">
        <v>135</v>
      </c>
      <c r="E140" s="227" t="s">
        <v>205</v>
      </c>
      <c r="F140" s="228" t="s">
        <v>206</v>
      </c>
      <c r="G140" s="229" t="s">
        <v>138</v>
      </c>
      <c r="H140" s="230">
        <v>1402.5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139</v>
      </c>
      <c r="AT140" s="238" t="s">
        <v>135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139</v>
      </c>
      <c r="BM140" s="238" t="s">
        <v>207</v>
      </c>
    </row>
    <row r="141" s="12" customFormat="1" ht="22.8" customHeight="1">
      <c r="A141" s="12"/>
      <c r="B141" s="210"/>
      <c r="C141" s="211"/>
      <c r="D141" s="212" t="s">
        <v>74</v>
      </c>
      <c r="E141" s="224" t="s">
        <v>140</v>
      </c>
      <c r="F141" s="224" t="s">
        <v>208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SUM(P142:P143)</f>
        <v>0</v>
      </c>
      <c r="Q141" s="218"/>
      <c r="R141" s="219">
        <f>SUM(R142:R143)</f>
        <v>0.43987499999999996</v>
      </c>
      <c r="S141" s="218"/>
      <c r="T141" s="220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83</v>
      </c>
      <c r="AT141" s="222" t="s">
        <v>74</v>
      </c>
      <c r="AU141" s="222" t="s">
        <v>83</v>
      </c>
      <c r="AY141" s="221" t="s">
        <v>133</v>
      </c>
      <c r="BK141" s="223">
        <f>SUM(BK142:BK143)</f>
        <v>0</v>
      </c>
    </row>
    <row r="142" s="2" customFormat="1" ht="24.15" customHeight="1">
      <c r="A142" s="35"/>
      <c r="B142" s="36"/>
      <c r="C142" s="226" t="s">
        <v>186</v>
      </c>
      <c r="D142" s="226" t="s">
        <v>135</v>
      </c>
      <c r="E142" s="227" t="s">
        <v>214</v>
      </c>
      <c r="F142" s="228" t="s">
        <v>215</v>
      </c>
      <c r="G142" s="229" t="s">
        <v>138</v>
      </c>
      <c r="H142" s="230">
        <v>1275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3.0000000000000001E-05</v>
      </c>
      <c r="R142" s="236">
        <f>Q142*H142</f>
        <v>0.038249999999999999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139</v>
      </c>
      <c r="AT142" s="238" t="s">
        <v>135</v>
      </c>
      <c r="AU142" s="238" t="s">
        <v>140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139</v>
      </c>
      <c r="BM142" s="238" t="s">
        <v>216</v>
      </c>
    </row>
    <row r="143" s="2" customFormat="1" ht="24.15" customHeight="1">
      <c r="A143" s="35"/>
      <c r="B143" s="36"/>
      <c r="C143" s="240" t="s">
        <v>191</v>
      </c>
      <c r="D143" s="240" t="s">
        <v>200</v>
      </c>
      <c r="E143" s="241" t="s">
        <v>217</v>
      </c>
      <c r="F143" s="242" t="s">
        <v>218</v>
      </c>
      <c r="G143" s="243" t="s">
        <v>138</v>
      </c>
      <c r="H143" s="244">
        <v>1338.75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41</v>
      </c>
      <c r="O143" s="94"/>
      <c r="P143" s="236">
        <f>O143*H143</f>
        <v>0</v>
      </c>
      <c r="Q143" s="236">
        <v>0.00029999999999999997</v>
      </c>
      <c r="R143" s="236">
        <f>Q143*H143</f>
        <v>0.40162499999999995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166</v>
      </c>
      <c r="AT143" s="238" t="s">
        <v>200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139</v>
      </c>
      <c r="BM143" s="238" t="s">
        <v>219</v>
      </c>
    </row>
    <row r="144" s="12" customFormat="1" ht="22.8" customHeight="1">
      <c r="A144" s="12"/>
      <c r="B144" s="210"/>
      <c r="C144" s="211"/>
      <c r="D144" s="212" t="s">
        <v>74</v>
      </c>
      <c r="E144" s="224" t="s">
        <v>153</v>
      </c>
      <c r="F144" s="224" t="s">
        <v>235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SUM(P145:P154)</f>
        <v>0</v>
      </c>
      <c r="Q144" s="218"/>
      <c r="R144" s="219">
        <f>SUM(R145:R154)</f>
        <v>1006.106625</v>
      </c>
      <c r="S144" s="218"/>
      <c r="T144" s="220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83</v>
      </c>
      <c r="AT144" s="222" t="s">
        <v>74</v>
      </c>
      <c r="AU144" s="222" t="s">
        <v>83</v>
      </c>
      <c r="AY144" s="221" t="s">
        <v>133</v>
      </c>
      <c r="BK144" s="223">
        <f>SUM(BK145:BK154)</f>
        <v>0</v>
      </c>
    </row>
    <row r="145" s="2" customFormat="1" ht="24.15" customHeight="1">
      <c r="A145" s="35"/>
      <c r="B145" s="36"/>
      <c r="C145" s="226" t="s">
        <v>195</v>
      </c>
      <c r="D145" s="226" t="s">
        <v>135</v>
      </c>
      <c r="E145" s="227" t="s">
        <v>237</v>
      </c>
      <c r="F145" s="228" t="s">
        <v>238</v>
      </c>
      <c r="G145" s="229" t="s">
        <v>138</v>
      </c>
      <c r="H145" s="230">
        <v>262.5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0.27994000000000002</v>
      </c>
      <c r="R145" s="236">
        <f>Q145*H145</f>
        <v>73.484250000000003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139</v>
      </c>
      <c r="AT145" s="238" t="s">
        <v>135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139</v>
      </c>
      <c r="BM145" s="238" t="s">
        <v>239</v>
      </c>
    </row>
    <row r="146" s="2" customFormat="1" ht="24.15" customHeight="1">
      <c r="A146" s="35"/>
      <c r="B146" s="36"/>
      <c r="C146" s="226" t="s">
        <v>199</v>
      </c>
      <c r="D146" s="226" t="s">
        <v>135</v>
      </c>
      <c r="E146" s="227" t="s">
        <v>241</v>
      </c>
      <c r="F146" s="228" t="s">
        <v>242</v>
      </c>
      <c r="G146" s="229" t="s">
        <v>138</v>
      </c>
      <c r="H146" s="230">
        <v>1076.25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41</v>
      </c>
      <c r="O146" s="94"/>
      <c r="P146" s="236">
        <f>O146*H146</f>
        <v>0</v>
      </c>
      <c r="Q146" s="236">
        <v>0.48010000000000003</v>
      </c>
      <c r="R146" s="236">
        <f>Q146*H146</f>
        <v>516.70762500000001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139</v>
      </c>
      <c r="AT146" s="238" t="s">
        <v>135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139</v>
      </c>
      <c r="BM146" s="238" t="s">
        <v>243</v>
      </c>
    </row>
    <row r="147" s="2" customFormat="1" ht="33" customHeight="1">
      <c r="A147" s="35"/>
      <c r="B147" s="36"/>
      <c r="C147" s="226" t="s">
        <v>204</v>
      </c>
      <c r="D147" s="226" t="s">
        <v>135</v>
      </c>
      <c r="E147" s="227" t="s">
        <v>245</v>
      </c>
      <c r="F147" s="228" t="s">
        <v>246</v>
      </c>
      <c r="G147" s="229" t="s">
        <v>138</v>
      </c>
      <c r="H147" s="230">
        <v>1025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41</v>
      </c>
      <c r="O147" s="94"/>
      <c r="P147" s="236">
        <f>O147*H147</f>
        <v>0</v>
      </c>
      <c r="Q147" s="236">
        <v>0.0058100000000000001</v>
      </c>
      <c r="R147" s="236">
        <f>Q147*H147</f>
        <v>5.9552500000000004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139</v>
      </c>
      <c r="AT147" s="238" t="s">
        <v>135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139</v>
      </c>
      <c r="BM147" s="238" t="s">
        <v>247</v>
      </c>
    </row>
    <row r="148" s="2" customFormat="1" ht="33" customHeight="1">
      <c r="A148" s="35"/>
      <c r="B148" s="36"/>
      <c r="C148" s="226" t="s">
        <v>209</v>
      </c>
      <c r="D148" s="226" t="s">
        <v>135</v>
      </c>
      <c r="E148" s="227" t="s">
        <v>249</v>
      </c>
      <c r="F148" s="228" t="s">
        <v>250</v>
      </c>
      <c r="G148" s="229" t="s">
        <v>138</v>
      </c>
      <c r="H148" s="230">
        <v>1975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41</v>
      </c>
      <c r="O148" s="94"/>
      <c r="P148" s="236">
        <f>O148*H148</f>
        <v>0</v>
      </c>
      <c r="Q148" s="236">
        <v>0.00051000000000000004</v>
      </c>
      <c r="R148" s="236">
        <f>Q148*H148</f>
        <v>1.00725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139</v>
      </c>
      <c r="AT148" s="238" t="s">
        <v>135</v>
      </c>
      <c r="AU148" s="238" t="s">
        <v>140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139</v>
      </c>
      <c r="BM148" s="238" t="s">
        <v>251</v>
      </c>
    </row>
    <row r="149" s="2" customFormat="1" ht="33" customHeight="1">
      <c r="A149" s="35"/>
      <c r="B149" s="36"/>
      <c r="C149" s="226" t="s">
        <v>213</v>
      </c>
      <c r="D149" s="226" t="s">
        <v>135</v>
      </c>
      <c r="E149" s="227" t="s">
        <v>253</v>
      </c>
      <c r="F149" s="228" t="s">
        <v>254</v>
      </c>
      <c r="G149" s="229" t="s">
        <v>138</v>
      </c>
      <c r="H149" s="230">
        <v>1025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41</v>
      </c>
      <c r="O149" s="94"/>
      <c r="P149" s="236">
        <f>O149*H149</f>
        <v>0</v>
      </c>
      <c r="Q149" s="236">
        <v>0.10373</v>
      </c>
      <c r="R149" s="236">
        <f>Q149*H149</f>
        <v>106.32325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139</v>
      </c>
      <c r="AT149" s="238" t="s">
        <v>135</v>
      </c>
      <c r="AU149" s="238" t="s">
        <v>140</v>
      </c>
      <c r="AY149" s="14" t="s">
        <v>133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140</v>
      </c>
      <c r="BK149" s="239">
        <f>ROUND(I149*H149,2)</f>
        <v>0</v>
      </c>
      <c r="BL149" s="14" t="s">
        <v>139</v>
      </c>
      <c r="BM149" s="238" t="s">
        <v>255</v>
      </c>
    </row>
    <row r="150" s="2" customFormat="1" ht="33" customHeight="1">
      <c r="A150" s="35"/>
      <c r="B150" s="36"/>
      <c r="C150" s="226" t="s">
        <v>7</v>
      </c>
      <c r="D150" s="226" t="s">
        <v>135</v>
      </c>
      <c r="E150" s="227" t="s">
        <v>257</v>
      </c>
      <c r="F150" s="228" t="s">
        <v>258</v>
      </c>
      <c r="G150" s="229" t="s">
        <v>138</v>
      </c>
      <c r="H150" s="230">
        <v>950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41</v>
      </c>
      <c r="O150" s="94"/>
      <c r="P150" s="236">
        <f>O150*H150</f>
        <v>0</v>
      </c>
      <c r="Q150" s="236">
        <v>0.12966</v>
      </c>
      <c r="R150" s="236">
        <f>Q150*H150</f>
        <v>123.17699999999999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139</v>
      </c>
      <c r="AT150" s="238" t="s">
        <v>135</v>
      </c>
      <c r="AU150" s="238" t="s">
        <v>140</v>
      </c>
      <c r="AY150" s="14" t="s">
        <v>133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140</v>
      </c>
      <c r="BK150" s="239">
        <f>ROUND(I150*H150,2)</f>
        <v>0</v>
      </c>
      <c r="BL150" s="14" t="s">
        <v>139</v>
      </c>
      <c r="BM150" s="238" t="s">
        <v>259</v>
      </c>
    </row>
    <row r="151" s="2" customFormat="1" ht="37.8" customHeight="1">
      <c r="A151" s="35"/>
      <c r="B151" s="36"/>
      <c r="C151" s="226" t="s">
        <v>221</v>
      </c>
      <c r="D151" s="226" t="s">
        <v>135</v>
      </c>
      <c r="E151" s="227" t="s">
        <v>261</v>
      </c>
      <c r="F151" s="228" t="s">
        <v>262</v>
      </c>
      <c r="G151" s="229" t="s">
        <v>138</v>
      </c>
      <c r="H151" s="230">
        <v>950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41</v>
      </c>
      <c r="O151" s="94"/>
      <c r="P151" s="236">
        <f>O151*H151</f>
        <v>0</v>
      </c>
      <c r="Q151" s="236">
        <v>0.12966</v>
      </c>
      <c r="R151" s="236">
        <f>Q151*H151</f>
        <v>123.17699999999999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139</v>
      </c>
      <c r="AT151" s="238" t="s">
        <v>135</v>
      </c>
      <c r="AU151" s="238" t="s">
        <v>140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139</v>
      </c>
      <c r="BM151" s="238" t="s">
        <v>263</v>
      </c>
    </row>
    <row r="152" s="2" customFormat="1" ht="44.25" customHeight="1">
      <c r="A152" s="35"/>
      <c r="B152" s="36"/>
      <c r="C152" s="226" t="s">
        <v>226</v>
      </c>
      <c r="D152" s="226" t="s">
        <v>135</v>
      </c>
      <c r="E152" s="227" t="s">
        <v>499</v>
      </c>
      <c r="F152" s="228" t="s">
        <v>500</v>
      </c>
      <c r="G152" s="229" t="s">
        <v>138</v>
      </c>
      <c r="H152" s="230">
        <v>250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41</v>
      </c>
      <c r="O152" s="94"/>
      <c r="P152" s="236">
        <f>O152*H152</f>
        <v>0</v>
      </c>
      <c r="Q152" s="236">
        <v>0.092499999999999999</v>
      </c>
      <c r="R152" s="236">
        <f>Q152*H152</f>
        <v>23.125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139</v>
      </c>
      <c r="AT152" s="238" t="s">
        <v>135</v>
      </c>
      <c r="AU152" s="238" t="s">
        <v>140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139</v>
      </c>
      <c r="BM152" s="238" t="s">
        <v>267</v>
      </c>
    </row>
    <row r="153" s="2" customFormat="1" ht="16.5" customHeight="1">
      <c r="A153" s="35"/>
      <c r="B153" s="36"/>
      <c r="C153" s="240" t="s">
        <v>231</v>
      </c>
      <c r="D153" s="240" t="s">
        <v>200</v>
      </c>
      <c r="E153" s="241" t="s">
        <v>269</v>
      </c>
      <c r="F153" s="242" t="s">
        <v>270</v>
      </c>
      <c r="G153" s="243" t="s">
        <v>138</v>
      </c>
      <c r="H153" s="244">
        <v>255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41</v>
      </c>
      <c r="O153" s="94"/>
      <c r="P153" s="236">
        <f>O153*H153</f>
        <v>0</v>
      </c>
      <c r="Q153" s="236">
        <v>0.13</v>
      </c>
      <c r="R153" s="236">
        <f>Q153*H153</f>
        <v>33.149999999999999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166</v>
      </c>
      <c r="AT153" s="238" t="s">
        <v>200</v>
      </c>
      <c r="AU153" s="238" t="s">
        <v>140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139</v>
      </c>
      <c r="BM153" s="238" t="s">
        <v>271</v>
      </c>
    </row>
    <row r="154" s="2" customFormat="1" ht="21.75" customHeight="1">
      <c r="A154" s="35"/>
      <c r="B154" s="36"/>
      <c r="C154" s="226" t="s">
        <v>236</v>
      </c>
      <c r="D154" s="226" t="s">
        <v>135</v>
      </c>
      <c r="E154" s="227" t="s">
        <v>273</v>
      </c>
      <c r="F154" s="228" t="s">
        <v>274</v>
      </c>
      <c r="G154" s="229" t="s">
        <v>148</v>
      </c>
      <c r="H154" s="230">
        <v>5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41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139</v>
      </c>
      <c r="AT154" s="238" t="s">
        <v>135</v>
      </c>
      <c r="AU154" s="238" t="s">
        <v>140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139</v>
      </c>
      <c r="BM154" s="238" t="s">
        <v>275</v>
      </c>
    </row>
    <row r="155" s="12" customFormat="1" ht="22.8" customHeight="1">
      <c r="A155" s="12"/>
      <c r="B155" s="210"/>
      <c r="C155" s="211"/>
      <c r="D155" s="212" t="s">
        <v>74</v>
      </c>
      <c r="E155" s="224" t="s">
        <v>166</v>
      </c>
      <c r="F155" s="224" t="s">
        <v>276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P156</f>
        <v>0</v>
      </c>
      <c r="Q155" s="218"/>
      <c r="R155" s="219">
        <f>R156</f>
        <v>12.427199999999999</v>
      </c>
      <c r="S155" s="218"/>
      <c r="T155" s="22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83</v>
      </c>
      <c r="AT155" s="222" t="s">
        <v>74</v>
      </c>
      <c r="AU155" s="222" t="s">
        <v>83</v>
      </c>
      <c r="AY155" s="221" t="s">
        <v>133</v>
      </c>
      <c r="BK155" s="223">
        <f>BK156</f>
        <v>0</v>
      </c>
    </row>
    <row r="156" s="2" customFormat="1" ht="24.15" customHeight="1">
      <c r="A156" s="35"/>
      <c r="B156" s="36"/>
      <c r="C156" s="226" t="s">
        <v>240</v>
      </c>
      <c r="D156" s="226" t="s">
        <v>135</v>
      </c>
      <c r="E156" s="227" t="s">
        <v>278</v>
      </c>
      <c r="F156" s="228" t="s">
        <v>279</v>
      </c>
      <c r="G156" s="229" t="s">
        <v>224</v>
      </c>
      <c r="H156" s="230">
        <v>30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41</v>
      </c>
      <c r="O156" s="94"/>
      <c r="P156" s="236">
        <f>O156*H156</f>
        <v>0</v>
      </c>
      <c r="Q156" s="236">
        <v>0.41424</v>
      </c>
      <c r="R156" s="236">
        <f>Q156*H156</f>
        <v>12.427199999999999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139</v>
      </c>
      <c r="AT156" s="238" t="s">
        <v>135</v>
      </c>
      <c r="AU156" s="238" t="s">
        <v>140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139</v>
      </c>
      <c r="BM156" s="238" t="s">
        <v>280</v>
      </c>
    </row>
    <row r="157" s="12" customFormat="1" ht="22.8" customHeight="1">
      <c r="A157" s="12"/>
      <c r="B157" s="210"/>
      <c r="C157" s="211"/>
      <c r="D157" s="212" t="s">
        <v>74</v>
      </c>
      <c r="E157" s="224" t="s">
        <v>170</v>
      </c>
      <c r="F157" s="224" t="s">
        <v>281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SUM(P158:P185)</f>
        <v>0</v>
      </c>
      <c r="Q157" s="218"/>
      <c r="R157" s="219">
        <f>SUM(R158:R185)</f>
        <v>136.2517</v>
      </c>
      <c r="S157" s="218"/>
      <c r="T157" s="220">
        <f>SUM(T158:T185)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83</v>
      </c>
      <c r="AT157" s="222" t="s">
        <v>74</v>
      </c>
      <c r="AU157" s="222" t="s">
        <v>83</v>
      </c>
      <c r="AY157" s="221" t="s">
        <v>133</v>
      </c>
      <c r="BK157" s="223">
        <f>SUM(BK158:BK185)</f>
        <v>0</v>
      </c>
    </row>
    <row r="158" s="2" customFormat="1" ht="24.15" customHeight="1">
      <c r="A158" s="35"/>
      <c r="B158" s="36"/>
      <c r="C158" s="226" t="s">
        <v>244</v>
      </c>
      <c r="D158" s="226" t="s">
        <v>135</v>
      </c>
      <c r="E158" s="227" t="s">
        <v>291</v>
      </c>
      <c r="F158" s="228" t="s">
        <v>292</v>
      </c>
      <c r="G158" s="229" t="s">
        <v>293</v>
      </c>
      <c r="H158" s="230">
        <v>1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41</v>
      </c>
      <c r="O158" s="94"/>
      <c r="P158" s="236">
        <f>O158*H158</f>
        <v>0</v>
      </c>
      <c r="Q158" s="236">
        <v>0.22133</v>
      </c>
      <c r="R158" s="236">
        <f>Q158*H158</f>
        <v>0.22133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139</v>
      </c>
      <c r="AT158" s="238" t="s">
        <v>135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139</v>
      </c>
      <c r="BM158" s="238" t="s">
        <v>294</v>
      </c>
    </row>
    <row r="159" s="2" customFormat="1" ht="24.15" customHeight="1">
      <c r="A159" s="35"/>
      <c r="B159" s="36"/>
      <c r="C159" s="226" t="s">
        <v>248</v>
      </c>
      <c r="D159" s="226" t="s">
        <v>135</v>
      </c>
      <c r="E159" s="227" t="s">
        <v>296</v>
      </c>
      <c r="F159" s="228" t="s">
        <v>297</v>
      </c>
      <c r="G159" s="229" t="s">
        <v>224</v>
      </c>
      <c r="H159" s="230">
        <v>42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41</v>
      </c>
      <c r="O159" s="94"/>
      <c r="P159" s="236">
        <f>O159*H159</f>
        <v>0</v>
      </c>
      <c r="Q159" s="236">
        <v>0.22133</v>
      </c>
      <c r="R159" s="236">
        <f>Q159*H159</f>
        <v>9.2958599999999993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139</v>
      </c>
      <c r="AT159" s="238" t="s">
        <v>135</v>
      </c>
      <c r="AU159" s="238" t="s">
        <v>140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139</v>
      </c>
      <c r="BM159" s="238" t="s">
        <v>298</v>
      </c>
    </row>
    <row r="160" s="2" customFormat="1" ht="33" customHeight="1">
      <c r="A160" s="35"/>
      <c r="B160" s="36"/>
      <c r="C160" s="226" t="s">
        <v>252</v>
      </c>
      <c r="D160" s="226" t="s">
        <v>135</v>
      </c>
      <c r="E160" s="227" t="s">
        <v>300</v>
      </c>
      <c r="F160" s="228" t="s">
        <v>301</v>
      </c>
      <c r="G160" s="229" t="s">
        <v>224</v>
      </c>
      <c r="H160" s="230">
        <v>6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41</v>
      </c>
      <c r="O160" s="94"/>
      <c r="P160" s="236">
        <f>O160*H160</f>
        <v>0</v>
      </c>
      <c r="Q160" s="236">
        <v>3.0000000000000001E-05</v>
      </c>
      <c r="R160" s="236">
        <f>Q160*H160</f>
        <v>0.00018000000000000001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139</v>
      </c>
      <c r="AT160" s="238" t="s">
        <v>135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139</v>
      </c>
      <c r="BM160" s="238" t="s">
        <v>302</v>
      </c>
    </row>
    <row r="161" s="2" customFormat="1" ht="33" customHeight="1">
      <c r="A161" s="35"/>
      <c r="B161" s="36"/>
      <c r="C161" s="240" t="s">
        <v>256</v>
      </c>
      <c r="D161" s="240" t="s">
        <v>200</v>
      </c>
      <c r="E161" s="241" t="s">
        <v>304</v>
      </c>
      <c r="F161" s="242" t="s">
        <v>305</v>
      </c>
      <c r="G161" s="243" t="s">
        <v>224</v>
      </c>
      <c r="H161" s="244">
        <v>6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41</v>
      </c>
      <c r="O161" s="94"/>
      <c r="P161" s="236">
        <f>O161*H161</f>
        <v>0</v>
      </c>
      <c r="Q161" s="236">
        <v>0.00093000000000000005</v>
      </c>
      <c r="R161" s="236">
        <f>Q161*H161</f>
        <v>0.0055799999999999999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166</v>
      </c>
      <c r="AT161" s="238" t="s">
        <v>200</v>
      </c>
      <c r="AU161" s="238" t="s">
        <v>140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139</v>
      </c>
      <c r="BM161" s="238" t="s">
        <v>306</v>
      </c>
    </row>
    <row r="162" s="2" customFormat="1" ht="24.15" customHeight="1">
      <c r="A162" s="35"/>
      <c r="B162" s="36"/>
      <c r="C162" s="240" t="s">
        <v>260</v>
      </c>
      <c r="D162" s="240" t="s">
        <v>200</v>
      </c>
      <c r="E162" s="241" t="s">
        <v>308</v>
      </c>
      <c r="F162" s="242" t="s">
        <v>309</v>
      </c>
      <c r="G162" s="243" t="s">
        <v>224</v>
      </c>
      <c r="H162" s="244">
        <v>6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41</v>
      </c>
      <c r="O162" s="94"/>
      <c r="P162" s="236">
        <f>O162*H162</f>
        <v>0</v>
      </c>
      <c r="Q162" s="236">
        <v>0.00093000000000000005</v>
      </c>
      <c r="R162" s="236">
        <f>Q162*H162</f>
        <v>0.0055799999999999999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166</v>
      </c>
      <c r="AT162" s="238" t="s">
        <v>200</v>
      </c>
      <c r="AU162" s="238" t="s">
        <v>140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139</v>
      </c>
      <c r="BM162" s="238" t="s">
        <v>310</v>
      </c>
    </row>
    <row r="163" s="2" customFormat="1" ht="37.8" customHeight="1">
      <c r="A163" s="35"/>
      <c r="B163" s="36"/>
      <c r="C163" s="240" t="s">
        <v>264</v>
      </c>
      <c r="D163" s="240" t="s">
        <v>200</v>
      </c>
      <c r="E163" s="241" t="s">
        <v>312</v>
      </c>
      <c r="F163" s="242" t="s">
        <v>313</v>
      </c>
      <c r="G163" s="243" t="s">
        <v>224</v>
      </c>
      <c r="H163" s="244">
        <v>1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41</v>
      </c>
      <c r="O163" s="94"/>
      <c r="P163" s="236">
        <f>O163*H163</f>
        <v>0</v>
      </c>
      <c r="Q163" s="236">
        <v>0.0011999999999999999</v>
      </c>
      <c r="R163" s="236">
        <f>Q163*H163</f>
        <v>0.0011999999999999999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166</v>
      </c>
      <c r="AT163" s="238" t="s">
        <v>200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139</v>
      </c>
      <c r="BM163" s="238" t="s">
        <v>314</v>
      </c>
    </row>
    <row r="164" s="2" customFormat="1" ht="33" customHeight="1">
      <c r="A164" s="35"/>
      <c r="B164" s="36"/>
      <c r="C164" s="240" t="s">
        <v>268</v>
      </c>
      <c r="D164" s="240" t="s">
        <v>200</v>
      </c>
      <c r="E164" s="241" t="s">
        <v>316</v>
      </c>
      <c r="F164" s="242" t="s">
        <v>317</v>
      </c>
      <c r="G164" s="243" t="s">
        <v>224</v>
      </c>
      <c r="H164" s="244">
        <v>12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41</v>
      </c>
      <c r="O164" s="94"/>
      <c r="P164" s="236">
        <f>O164*H164</f>
        <v>0</v>
      </c>
      <c r="Q164" s="236">
        <v>0.00093000000000000005</v>
      </c>
      <c r="R164" s="236">
        <f>Q164*H164</f>
        <v>0.01116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166</v>
      </c>
      <c r="AT164" s="238" t="s">
        <v>200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139</v>
      </c>
      <c r="BM164" s="238" t="s">
        <v>318</v>
      </c>
    </row>
    <row r="165" s="2" customFormat="1" ht="44.25" customHeight="1">
      <c r="A165" s="35"/>
      <c r="B165" s="36"/>
      <c r="C165" s="240" t="s">
        <v>272</v>
      </c>
      <c r="D165" s="240" t="s">
        <v>200</v>
      </c>
      <c r="E165" s="241" t="s">
        <v>501</v>
      </c>
      <c r="F165" s="242" t="s">
        <v>502</v>
      </c>
      <c r="G165" s="243" t="s">
        <v>224</v>
      </c>
      <c r="H165" s="244">
        <v>8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41</v>
      </c>
      <c r="O165" s="94"/>
      <c r="P165" s="236">
        <f>O165*H165</f>
        <v>0</v>
      </c>
      <c r="Q165" s="236">
        <v>0.00093000000000000005</v>
      </c>
      <c r="R165" s="236">
        <f>Q165*H165</f>
        <v>0.0074400000000000004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166</v>
      </c>
      <c r="AT165" s="238" t="s">
        <v>200</v>
      </c>
      <c r="AU165" s="238" t="s">
        <v>140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139</v>
      </c>
      <c r="BM165" s="238" t="s">
        <v>503</v>
      </c>
    </row>
    <row r="166" s="2" customFormat="1" ht="37.8" customHeight="1">
      <c r="A166" s="35"/>
      <c r="B166" s="36"/>
      <c r="C166" s="240" t="s">
        <v>277</v>
      </c>
      <c r="D166" s="240" t="s">
        <v>200</v>
      </c>
      <c r="E166" s="241" t="s">
        <v>320</v>
      </c>
      <c r="F166" s="242" t="s">
        <v>321</v>
      </c>
      <c r="G166" s="243" t="s">
        <v>224</v>
      </c>
      <c r="H166" s="244">
        <v>9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41</v>
      </c>
      <c r="O166" s="94"/>
      <c r="P166" s="236">
        <f>O166*H166</f>
        <v>0</v>
      </c>
      <c r="Q166" s="236">
        <v>0.00084999999999999995</v>
      </c>
      <c r="R166" s="236">
        <f>Q166*H166</f>
        <v>0.0076499999999999997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166</v>
      </c>
      <c r="AT166" s="238" t="s">
        <v>200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139</v>
      </c>
      <c r="BM166" s="238" t="s">
        <v>504</v>
      </c>
    </row>
    <row r="167" s="2" customFormat="1" ht="21.75" customHeight="1">
      <c r="A167" s="35"/>
      <c r="B167" s="36"/>
      <c r="C167" s="240" t="s">
        <v>282</v>
      </c>
      <c r="D167" s="240" t="s">
        <v>200</v>
      </c>
      <c r="E167" s="241" t="s">
        <v>324</v>
      </c>
      <c r="F167" s="242" t="s">
        <v>325</v>
      </c>
      <c r="G167" s="243" t="s">
        <v>224</v>
      </c>
      <c r="H167" s="244">
        <v>36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41</v>
      </c>
      <c r="O167" s="94"/>
      <c r="P167" s="236">
        <f>O167*H167</f>
        <v>0</v>
      </c>
      <c r="Q167" s="236">
        <v>0.0044000000000000003</v>
      </c>
      <c r="R167" s="236">
        <f>Q167*H167</f>
        <v>0.15840000000000001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166</v>
      </c>
      <c r="AT167" s="238" t="s">
        <v>200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139</v>
      </c>
      <c r="BM167" s="238" t="s">
        <v>326</v>
      </c>
    </row>
    <row r="168" s="2" customFormat="1" ht="16.5" customHeight="1">
      <c r="A168" s="35"/>
      <c r="B168" s="36"/>
      <c r="C168" s="240" t="s">
        <v>286</v>
      </c>
      <c r="D168" s="240" t="s">
        <v>200</v>
      </c>
      <c r="E168" s="241" t="s">
        <v>328</v>
      </c>
      <c r="F168" s="242" t="s">
        <v>329</v>
      </c>
      <c r="G168" s="243" t="s">
        <v>224</v>
      </c>
      <c r="H168" s="244">
        <v>36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41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166</v>
      </c>
      <c r="AT168" s="238" t="s">
        <v>200</v>
      </c>
      <c r="AU168" s="238" t="s">
        <v>140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139</v>
      </c>
      <c r="BM168" s="238" t="s">
        <v>330</v>
      </c>
    </row>
    <row r="169" s="2" customFormat="1" ht="16.5" customHeight="1">
      <c r="A169" s="35"/>
      <c r="B169" s="36"/>
      <c r="C169" s="240" t="s">
        <v>290</v>
      </c>
      <c r="D169" s="240" t="s">
        <v>200</v>
      </c>
      <c r="E169" s="241" t="s">
        <v>332</v>
      </c>
      <c r="F169" s="242" t="s">
        <v>333</v>
      </c>
      <c r="G169" s="243" t="s">
        <v>224</v>
      </c>
      <c r="H169" s="244">
        <v>84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41</v>
      </c>
      <c r="O169" s="94"/>
      <c r="P169" s="236">
        <f>O169*H169</f>
        <v>0</v>
      </c>
      <c r="Q169" s="236">
        <v>1.0000000000000001E-05</v>
      </c>
      <c r="R169" s="236">
        <f>Q169*H169</f>
        <v>0.00084000000000000003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166</v>
      </c>
      <c r="AT169" s="238" t="s">
        <v>200</v>
      </c>
      <c r="AU169" s="238" t="s">
        <v>140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139</v>
      </c>
      <c r="BM169" s="238" t="s">
        <v>334</v>
      </c>
    </row>
    <row r="170" s="2" customFormat="1" ht="37.8" customHeight="1">
      <c r="A170" s="35"/>
      <c r="B170" s="36"/>
      <c r="C170" s="226" t="s">
        <v>295</v>
      </c>
      <c r="D170" s="226" t="s">
        <v>135</v>
      </c>
      <c r="E170" s="227" t="s">
        <v>336</v>
      </c>
      <c r="F170" s="228" t="s">
        <v>337</v>
      </c>
      <c r="G170" s="229" t="s">
        <v>148</v>
      </c>
      <c r="H170" s="230">
        <v>210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41</v>
      </c>
      <c r="O170" s="94"/>
      <c r="P170" s="236">
        <f>O170*H170</f>
        <v>0</v>
      </c>
      <c r="Q170" s="236">
        <v>0.00025000000000000001</v>
      </c>
      <c r="R170" s="236">
        <f>Q170*H170</f>
        <v>0.052499999999999998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139</v>
      </c>
      <c r="AT170" s="238" t="s">
        <v>135</v>
      </c>
      <c r="AU170" s="238" t="s">
        <v>140</v>
      </c>
      <c r="AY170" s="14" t="s">
        <v>133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140</v>
      </c>
      <c r="BK170" s="239">
        <f>ROUND(I170*H170,2)</f>
        <v>0</v>
      </c>
      <c r="BL170" s="14" t="s">
        <v>139</v>
      </c>
      <c r="BM170" s="238" t="s">
        <v>505</v>
      </c>
    </row>
    <row r="171" s="2" customFormat="1" ht="37.8" customHeight="1">
      <c r="A171" s="35"/>
      <c r="B171" s="36"/>
      <c r="C171" s="226" t="s">
        <v>299</v>
      </c>
      <c r="D171" s="226" t="s">
        <v>135</v>
      </c>
      <c r="E171" s="227" t="s">
        <v>340</v>
      </c>
      <c r="F171" s="228" t="s">
        <v>341</v>
      </c>
      <c r="G171" s="229" t="s">
        <v>148</v>
      </c>
      <c r="H171" s="230">
        <v>990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41</v>
      </c>
      <c r="O171" s="94"/>
      <c r="P171" s="236">
        <f>O171*H171</f>
        <v>0</v>
      </c>
      <c r="Q171" s="236">
        <v>0.00051000000000000004</v>
      </c>
      <c r="R171" s="236">
        <f>Q171*H171</f>
        <v>0.50490000000000002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139</v>
      </c>
      <c r="AT171" s="238" t="s">
        <v>135</v>
      </c>
      <c r="AU171" s="238" t="s">
        <v>140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139</v>
      </c>
      <c r="BM171" s="238" t="s">
        <v>506</v>
      </c>
    </row>
    <row r="172" s="2" customFormat="1" ht="37.8" customHeight="1">
      <c r="A172" s="35"/>
      <c r="B172" s="36"/>
      <c r="C172" s="226" t="s">
        <v>303</v>
      </c>
      <c r="D172" s="226" t="s">
        <v>135</v>
      </c>
      <c r="E172" s="227" t="s">
        <v>344</v>
      </c>
      <c r="F172" s="228" t="s">
        <v>345</v>
      </c>
      <c r="G172" s="229" t="s">
        <v>138</v>
      </c>
      <c r="H172" s="230">
        <v>100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41</v>
      </c>
      <c r="O172" s="94"/>
      <c r="P172" s="236">
        <f>O172*H172</f>
        <v>0</v>
      </c>
      <c r="Q172" s="236">
        <v>0.002</v>
      </c>
      <c r="R172" s="236">
        <f>Q172*H172</f>
        <v>0.20000000000000001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139</v>
      </c>
      <c r="AT172" s="238" t="s">
        <v>135</v>
      </c>
      <c r="AU172" s="238" t="s">
        <v>140</v>
      </c>
      <c r="AY172" s="14" t="s">
        <v>133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140</v>
      </c>
      <c r="BK172" s="239">
        <f>ROUND(I172*H172,2)</f>
        <v>0</v>
      </c>
      <c r="BL172" s="14" t="s">
        <v>139</v>
      </c>
      <c r="BM172" s="238" t="s">
        <v>507</v>
      </c>
    </row>
    <row r="173" s="2" customFormat="1" ht="24.15" customHeight="1">
      <c r="A173" s="35"/>
      <c r="B173" s="36"/>
      <c r="C173" s="226" t="s">
        <v>307</v>
      </c>
      <c r="D173" s="226" t="s">
        <v>135</v>
      </c>
      <c r="E173" s="227" t="s">
        <v>348</v>
      </c>
      <c r="F173" s="228" t="s">
        <v>349</v>
      </c>
      <c r="G173" s="229" t="s">
        <v>148</v>
      </c>
      <c r="H173" s="230">
        <v>1360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41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139</v>
      </c>
      <c r="AT173" s="238" t="s">
        <v>135</v>
      </c>
      <c r="AU173" s="238" t="s">
        <v>140</v>
      </c>
      <c r="AY173" s="14" t="s">
        <v>133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140</v>
      </c>
      <c r="BK173" s="239">
        <f>ROUND(I173*H173,2)</f>
        <v>0</v>
      </c>
      <c r="BL173" s="14" t="s">
        <v>139</v>
      </c>
      <c r="BM173" s="238" t="s">
        <v>350</v>
      </c>
    </row>
    <row r="174" s="2" customFormat="1" ht="24.15" customHeight="1">
      <c r="A174" s="35"/>
      <c r="B174" s="36"/>
      <c r="C174" s="226" t="s">
        <v>311</v>
      </c>
      <c r="D174" s="226" t="s">
        <v>135</v>
      </c>
      <c r="E174" s="227" t="s">
        <v>352</v>
      </c>
      <c r="F174" s="228" t="s">
        <v>353</v>
      </c>
      <c r="G174" s="229" t="s">
        <v>138</v>
      </c>
      <c r="H174" s="230">
        <v>100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41</v>
      </c>
      <c r="O174" s="94"/>
      <c r="P174" s="236">
        <f>O174*H174</f>
        <v>0</v>
      </c>
      <c r="Q174" s="236">
        <v>1.0000000000000001E-05</v>
      </c>
      <c r="R174" s="236">
        <f>Q174*H174</f>
        <v>0.001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139</v>
      </c>
      <c r="AT174" s="238" t="s">
        <v>135</v>
      </c>
      <c r="AU174" s="238" t="s">
        <v>140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139</v>
      </c>
      <c r="BM174" s="238" t="s">
        <v>354</v>
      </c>
    </row>
    <row r="175" s="2" customFormat="1" ht="24.15" customHeight="1">
      <c r="A175" s="35"/>
      <c r="B175" s="36"/>
      <c r="C175" s="226" t="s">
        <v>315</v>
      </c>
      <c r="D175" s="226" t="s">
        <v>135</v>
      </c>
      <c r="E175" s="227" t="s">
        <v>356</v>
      </c>
      <c r="F175" s="228" t="s">
        <v>357</v>
      </c>
      <c r="G175" s="229" t="s">
        <v>138</v>
      </c>
      <c r="H175" s="230">
        <v>1150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41</v>
      </c>
      <c r="O175" s="94"/>
      <c r="P175" s="236">
        <f>O175*H175</f>
        <v>0</v>
      </c>
      <c r="Q175" s="236">
        <v>0.011429999999999999</v>
      </c>
      <c r="R175" s="236">
        <f>Q175*H175</f>
        <v>13.144499999999999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139</v>
      </c>
      <c r="AT175" s="238" t="s">
        <v>135</v>
      </c>
      <c r="AU175" s="238" t="s">
        <v>140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139</v>
      </c>
      <c r="BM175" s="238" t="s">
        <v>358</v>
      </c>
    </row>
    <row r="176" s="2" customFormat="1" ht="21.75" customHeight="1">
      <c r="A176" s="35"/>
      <c r="B176" s="36"/>
      <c r="C176" s="226" t="s">
        <v>319</v>
      </c>
      <c r="D176" s="226" t="s">
        <v>135</v>
      </c>
      <c r="E176" s="227" t="s">
        <v>508</v>
      </c>
      <c r="F176" s="228" t="s">
        <v>509</v>
      </c>
      <c r="G176" s="229" t="s">
        <v>293</v>
      </c>
      <c r="H176" s="230">
        <v>1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41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139</v>
      </c>
      <c r="AT176" s="238" t="s">
        <v>135</v>
      </c>
      <c r="AU176" s="238" t="s">
        <v>140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139</v>
      </c>
      <c r="BM176" s="238" t="s">
        <v>510</v>
      </c>
    </row>
    <row r="177" s="2" customFormat="1" ht="33" customHeight="1">
      <c r="A177" s="35"/>
      <c r="B177" s="36"/>
      <c r="C177" s="226" t="s">
        <v>323</v>
      </c>
      <c r="D177" s="226" t="s">
        <v>135</v>
      </c>
      <c r="E177" s="227" t="s">
        <v>360</v>
      </c>
      <c r="F177" s="228" t="s">
        <v>361</v>
      </c>
      <c r="G177" s="229" t="s">
        <v>148</v>
      </c>
      <c r="H177" s="230">
        <v>55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41</v>
      </c>
      <c r="O177" s="94"/>
      <c r="P177" s="236">
        <f>O177*H177</f>
        <v>0</v>
      </c>
      <c r="Q177" s="236">
        <v>0.15112999999999999</v>
      </c>
      <c r="R177" s="236">
        <f>Q177*H177</f>
        <v>8.312149999999999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139</v>
      </c>
      <c r="AT177" s="238" t="s">
        <v>135</v>
      </c>
      <c r="AU177" s="238" t="s">
        <v>140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139</v>
      </c>
      <c r="BM177" s="238" t="s">
        <v>362</v>
      </c>
    </row>
    <row r="178" s="2" customFormat="1" ht="16.5" customHeight="1">
      <c r="A178" s="35"/>
      <c r="B178" s="36"/>
      <c r="C178" s="240" t="s">
        <v>327</v>
      </c>
      <c r="D178" s="240" t="s">
        <v>200</v>
      </c>
      <c r="E178" s="241" t="s">
        <v>364</v>
      </c>
      <c r="F178" s="242" t="s">
        <v>365</v>
      </c>
      <c r="G178" s="243" t="s">
        <v>224</v>
      </c>
      <c r="H178" s="244">
        <v>55.549999999999997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41</v>
      </c>
      <c r="O178" s="94"/>
      <c r="P178" s="236">
        <f>O178*H178</f>
        <v>0</v>
      </c>
      <c r="Q178" s="236">
        <v>0.085000000000000006</v>
      </c>
      <c r="R178" s="236">
        <f>Q178*H178</f>
        <v>4.7217500000000001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166</v>
      </c>
      <c r="AT178" s="238" t="s">
        <v>200</v>
      </c>
      <c r="AU178" s="238" t="s">
        <v>140</v>
      </c>
      <c r="AY178" s="14" t="s">
        <v>133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140</v>
      </c>
      <c r="BK178" s="239">
        <f>ROUND(I178*H178,2)</f>
        <v>0</v>
      </c>
      <c r="BL178" s="14" t="s">
        <v>139</v>
      </c>
      <c r="BM178" s="238" t="s">
        <v>366</v>
      </c>
    </row>
    <row r="179" s="2" customFormat="1" ht="37.8" customHeight="1">
      <c r="A179" s="35"/>
      <c r="B179" s="36"/>
      <c r="C179" s="226" t="s">
        <v>331</v>
      </c>
      <c r="D179" s="226" t="s">
        <v>135</v>
      </c>
      <c r="E179" s="227" t="s">
        <v>368</v>
      </c>
      <c r="F179" s="228" t="s">
        <v>369</v>
      </c>
      <c r="G179" s="229" t="s">
        <v>148</v>
      </c>
      <c r="H179" s="230">
        <v>818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41</v>
      </c>
      <c r="O179" s="94"/>
      <c r="P179" s="236">
        <f>O179*H179</f>
        <v>0</v>
      </c>
      <c r="Q179" s="236">
        <v>0.098530000000000006</v>
      </c>
      <c r="R179" s="236">
        <f>Q179*H179</f>
        <v>80.597540000000009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139</v>
      </c>
      <c r="AT179" s="238" t="s">
        <v>135</v>
      </c>
      <c r="AU179" s="238" t="s">
        <v>140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139</v>
      </c>
      <c r="BM179" s="238" t="s">
        <v>370</v>
      </c>
    </row>
    <row r="180" s="2" customFormat="1" ht="16.5" customHeight="1">
      <c r="A180" s="35"/>
      <c r="B180" s="36"/>
      <c r="C180" s="240" t="s">
        <v>335</v>
      </c>
      <c r="D180" s="240" t="s">
        <v>200</v>
      </c>
      <c r="E180" s="241" t="s">
        <v>372</v>
      </c>
      <c r="F180" s="242" t="s">
        <v>373</v>
      </c>
      <c r="G180" s="243" t="s">
        <v>224</v>
      </c>
      <c r="H180" s="244">
        <v>826.17999999999995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41</v>
      </c>
      <c r="O180" s="94"/>
      <c r="P180" s="236">
        <f>O180*H180</f>
        <v>0</v>
      </c>
      <c r="Q180" s="236">
        <v>0.023</v>
      </c>
      <c r="R180" s="236">
        <f>Q180*H180</f>
        <v>19.002139999999997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166</v>
      </c>
      <c r="AT180" s="238" t="s">
        <v>200</v>
      </c>
      <c r="AU180" s="238" t="s">
        <v>140</v>
      </c>
      <c r="AY180" s="14" t="s">
        <v>133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140</v>
      </c>
      <c r="BK180" s="239">
        <f>ROUND(I180*H180,2)</f>
        <v>0</v>
      </c>
      <c r="BL180" s="14" t="s">
        <v>139</v>
      </c>
      <c r="BM180" s="238" t="s">
        <v>374</v>
      </c>
    </row>
    <row r="181" s="2" customFormat="1" ht="33" customHeight="1">
      <c r="A181" s="35"/>
      <c r="B181" s="36"/>
      <c r="C181" s="226" t="s">
        <v>339</v>
      </c>
      <c r="D181" s="226" t="s">
        <v>135</v>
      </c>
      <c r="E181" s="227" t="s">
        <v>388</v>
      </c>
      <c r="F181" s="228" t="s">
        <v>389</v>
      </c>
      <c r="G181" s="229" t="s">
        <v>138</v>
      </c>
      <c r="H181" s="230">
        <v>950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41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139</v>
      </c>
      <c r="AT181" s="238" t="s">
        <v>135</v>
      </c>
      <c r="AU181" s="238" t="s">
        <v>140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139</v>
      </c>
      <c r="BM181" s="238" t="s">
        <v>390</v>
      </c>
    </row>
    <row r="182" s="2" customFormat="1" ht="24.15" customHeight="1">
      <c r="A182" s="35"/>
      <c r="B182" s="36"/>
      <c r="C182" s="226" t="s">
        <v>343</v>
      </c>
      <c r="D182" s="226" t="s">
        <v>135</v>
      </c>
      <c r="E182" s="227" t="s">
        <v>400</v>
      </c>
      <c r="F182" s="228" t="s">
        <v>401</v>
      </c>
      <c r="G182" s="229" t="s">
        <v>189</v>
      </c>
      <c r="H182" s="230">
        <v>609.60000000000002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41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139</v>
      </c>
      <c r="AT182" s="238" t="s">
        <v>135</v>
      </c>
      <c r="AU182" s="238" t="s">
        <v>140</v>
      </c>
      <c r="AY182" s="14" t="s">
        <v>133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140</v>
      </c>
      <c r="BK182" s="239">
        <f>ROUND(I182*H182,2)</f>
        <v>0</v>
      </c>
      <c r="BL182" s="14" t="s">
        <v>139</v>
      </c>
      <c r="BM182" s="238" t="s">
        <v>402</v>
      </c>
    </row>
    <row r="183" s="2" customFormat="1" ht="24.15" customHeight="1">
      <c r="A183" s="35"/>
      <c r="B183" s="36"/>
      <c r="C183" s="226" t="s">
        <v>347</v>
      </c>
      <c r="D183" s="226" t="s">
        <v>135</v>
      </c>
      <c r="E183" s="227" t="s">
        <v>404</v>
      </c>
      <c r="F183" s="228" t="s">
        <v>405</v>
      </c>
      <c r="G183" s="229" t="s">
        <v>189</v>
      </c>
      <c r="H183" s="230">
        <v>11582.4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41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139</v>
      </c>
      <c r="AT183" s="238" t="s">
        <v>135</v>
      </c>
      <c r="AU183" s="238" t="s">
        <v>140</v>
      </c>
      <c r="AY183" s="14" t="s">
        <v>133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140</v>
      </c>
      <c r="BK183" s="239">
        <f>ROUND(I183*H183,2)</f>
        <v>0</v>
      </c>
      <c r="BL183" s="14" t="s">
        <v>139</v>
      </c>
      <c r="BM183" s="238" t="s">
        <v>406</v>
      </c>
    </row>
    <row r="184" s="2" customFormat="1" ht="24.15" customHeight="1">
      <c r="A184" s="35"/>
      <c r="B184" s="36"/>
      <c r="C184" s="226" t="s">
        <v>351</v>
      </c>
      <c r="D184" s="226" t="s">
        <v>135</v>
      </c>
      <c r="E184" s="227" t="s">
        <v>416</v>
      </c>
      <c r="F184" s="228" t="s">
        <v>417</v>
      </c>
      <c r="G184" s="229" t="s">
        <v>189</v>
      </c>
      <c r="H184" s="230">
        <v>234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41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139</v>
      </c>
      <c r="AT184" s="238" t="s">
        <v>135</v>
      </c>
      <c r="AU184" s="238" t="s">
        <v>140</v>
      </c>
      <c r="AY184" s="14" t="s">
        <v>133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140</v>
      </c>
      <c r="BK184" s="239">
        <f>ROUND(I184*H184,2)</f>
        <v>0</v>
      </c>
      <c r="BL184" s="14" t="s">
        <v>139</v>
      </c>
      <c r="BM184" s="238" t="s">
        <v>418</v>
      </c>
    </row>
    <row r="185" s="2" customFormat="1" ht="24.15" customHeight="1">
      <c r="A185" s="35"/>
      <c r="B185" s="36"/>
      <c r="C185" s="226" t="s">
        <v>355</v>
      </c>
      <c r="D185" s="226" t="s">
        <v>135</v>
      </c>
      <c r="E185" s="227" t="s">
        <v>420</v>
      </c>
      <c r="F185" s="228" t="s">
        <v>421</v>
      </c>
      <c r="G185" s="229" t="s">
        <v>189</v>
      </c>
      <c r="H185" s="230">
        <v>73.5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41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139</v>
      </c>
      <c r="AT185" s="238" t="s">
        <v>135</v>
      </c>
      <c r="AU185" s="238" t="s">
        <v>140</v>
      </c>
      <c r="AY185" s="14" t="s">
        <v>133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140</v>
      </c>
      <c r="BK185" s="239">
        <f>ROUND(I185*H185,2)</f>
        <v>0</v>
      </c>
      <c r="BL185" s="14" t="s">
        <v>139</v>
      </c>
      <c r="BM185" s="238" t="s">
        <v>422</v>
      </c>
    </row>
    <row r="186" s="12" customFormat="1" ht="22.8" customHeight="1">
      <c r="A186" s="12"/>
      <c r="B186" s="210"/>
      <c r="C186" s="211"/>
      <c r="D186" s="212" t="s">
        <v>74</v>
      </c>
      <c r="E186" s="224" t="s">
        <v>423</v>
      </c>
      <c r="F186" s="224" t="s">
        <v>424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P187</f>
        <v>0</v>
      </c>
      <c r="Q186" s="218"/>
      <c r="R186" s="219">
        <f>R187</f>
        <v>0</v>
      </c>
      <c r="S186" s="218"/>
      <c r="T186" s="220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83</v>
      </c>
      <c r="AT186" s="222" t="s">
        <v>74</v>
      </c>
      <c r="AU186" s="222" t="s">
        <v>83</v>
      </c>
      <c r="AY186" s="221" t="s">
        <v>133</v>
      </c>
      <c r="BK186" s="223">
        <f>BK187</f>
        <v>0</v>
      </c>
    </row>
    <row r="187" s="2" customFormat="1" ht="33" customHeight="1">
      <c r="A187" s="35"/>
      <c r="B187" s="36"/>
      <c r="C187" s="226" t="s">
        <v>359</v>
      </c>
      <c r="D187" s="226" t="s">
        <v>135</v>
      </c>
      <c r="E187" s="227" t="s">
        <v>426</v>
      </c>
      <c r="F187" s="228" t="s">
        <v>427</v>
      </c>
      <c r="G187" s="229" t="s">
        <v>189</v>
      </c>
      <c r="H187" s="230">
        <v>1155.615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41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139</v>
      </c>
      <c r="AT187" s="238" t="s">
        <v>135</v>
      </c>
      <c r="AU187" s="238" t="s">
        <v>140</v>
      </c>
      <c r="AY187" s="14" t="s">
        <v>133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140</v>
      </c>
      <c r="BK187" s="239">
        <f>ROUND(I187*H187,2)</f>
        <v>0</v>
      </c>
      <c r="BL187" s="14" t="s">
        <v>139</v>
      </c>
      <c r="BM187" s="238" t="s">
        <v>428</v>
      </c>
    </row>
    <row r="188" s="12" customFormat="1" ht="25.92" customHeight="1">
      <c r="A188" s="12"/>
      <c r="B188" s="210"/>
      <c r="C188" s="211"/>
      <c r="D188" s="212" t="s">
        <v>74</v>
      </c>
      <c r="E188" s="213" t="s">
        <v>200</v>
      </c>
      <c r="F188" s="213" t="s">
        <v>200</v>
      </c>
      <c r="G188" s="211"/>
      <c r="H188" s="211"/>
      <c r="I188" s="214"/>
      <c r="J188" s="215">
        <f>BK188</f>
        <v>0</v>
      </c>
      <c r="K188" s="211"/>
      <c r="L188" s="216"/>
      <c r="M188" s="217"/>
      <c r="N188" s="218"/>
      <c r="O188" s="218"/>
      <c r="P188" s="219">
        <f>P189+P191</f>
        <v>0</v>
      </c>
      <c r="Q188" s="218"/>
      <c r="R188" s="219">
        <f>R189+R191</f>
        <v>72.899200000000008</v>
      </c>
      <c r="S188" s="218"/>
      <c r="T188" s="220">
        <f>T189+T191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145</v>
      </c>
      <c r="AT188" s="222" t="s">
        <v>74</v>
      </c>
      <c r="AU188" s="222" t="s">
        <v>75</v>
      </c>
      <c r="AY188" s="221" t="s">
        <v>133</v>
      </c>
      <c r="BK188" s="223">
        <f>BK189+BK191</f>
        <v>0</v>
      </c>
    </row>
    <row r="189" s="12" customFormat="1" ht="22.8" customHeight="1">
      <c r="A189" s="12"/>
      <c r="B189" s="210"/>
      <c r="C189" s="211"/>
      <c r="D189" s="212" t="s">
        <v>74</v>
      </c>
      <c r="E189" s="224" t="s">
        <v>449</v>
      </c>
      <c r="F189" s="224" t="s">
        <v>450</v>
      </c>
      <c r="G189" s="211"/>
      <c r="H189" s="211"/>
      <c r="I189" s="214"/>
      <c r="J189" s="225">
        <f>BK189</f>
        <v>0</v>
      </c>
      <c r="K189" s="211"/>
      <c r="L189" s="216"/>
      <c r="M189" s="217"/>
      <c r="N189" s="218"/>
      <c r="O189" s="218"/>
      <c r="P189" s="219">
        <f>P190</f>
        <v>0</v>
      </c>
      <c r="Q189" s="218"/>
      <c r="R189" s="219">
        <f>R190</f>
        <v>0</v>
      </c>
      <c r="S189" s="218"/>
      <c r="T189" s="220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1" t="s">
        <v>145</v>
      </c>
      <c r="AT189" s="222" t="s">
        <v>74</v>
      </c>
      <c r="AU189" s="222" t="s">
        <v>83</v>
      </c>
      <c r="AY189" s="221" t="s">
        <v>133</v>
      </c>
      <c r="BK189" s="223">
        <f>BK190</f>
        <v>0</v>
      </c>
    </row>
    <row r="190" s="2" customFormat="1" ht="24.15" customHeight="1">
      <c r="A190" s="35"/>
      <c r="B190" s="36"/>
      <c r="C190" s="226" t="s">
        <v>363</v>
      </c>
      <c r="D190" s="226" t="s">
        <v>135</v>
      </c>
      <c r="E190" s="227" t="s">
        <v>452</v>
      </c>
      <c r="F190" s="228" t="s">
        <v>453</v>
      </c>
      <c r="G190" s="229" t="s">
        <v>148</v>
      </c>
      <c r="H190" s="230">
        <v>420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41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399</v>
      </c>
      <c r="AT190" s="238" t="s">
        <v>135</v>
      </c>
      <c r="AU190" s="238" t="s">
        <v>140</v>
      </c>
      <c r="AY190" s="14" t="s">
        <v>133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140</v>
      </c>
      <c r="BK190" s="239">
        <f>ROUND(I190*H190,2)</f>
        <v>0</v>
      </c>
      <c r="BL190" s="14" t="s">
        <v>399</v>
      </c>
      <c r="BM190" s="238" t="s">
        <v>511</v>
      </c>
    </row>
    <row r="191" s="12" customFormat="1" ht="22.8" customHeight="1">
      <c r="A191" s="12"/>
      <c r="B191" s="210"/>
      <c r="C191" s="211"/>
      <c r="D191" s="212" t="s">
        <v>74</v>
      </c>
      <c r="E191" s="224" t="s">
        <v>455</v>
      </c>
      <c r="F191" s="224" t="s">
        <v>456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SUM(P192:P200)</f>
        <v>0</v>
      </c>
      <c r="Q191" s="218"/>
      <c r="R191" s="219">
        <f>SUM(R192:R200)</f>
        <v>72.899200000000008</v>
      </c>
      <c r="S191" s="218"/>
      <c r="T191" s="220">
        <f>SUM(T192:T200)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145</v>
      </c>
      <c r="AT191" s="222" t="s">
        <v>74</v>
      </c>
      <c r="AU191" s="222" t="s">
        <v>83</v>
      </c>
      <c r="AY191" s="221" t="s">
        <v>133</v>
      </c>
      <c r="BK191" s="223">
        <f>SUM(BK192:BK200)</f>
        <v>0</v>
      </c>
    </row>
    <row r="192" s="2" customFormat="1" ht="24.15" customHeight="1">
      <c r="A192" s="35"/>
      <c r="B192" s="36"/>
      <c r="C192" s="226" t="s">
        <v>367</v>
      </c>
      <c r="D192" s="226" t="s">
        <v>135</v>
      </c>
      <c r="E192" s="227" t="s">
        <v>458</v>
      </c>
      <c r="F192" s="228" t="s">
        <v>459</v>
      </c>
      <c r="G192" s="229" t="s">
        <v>148</v>
      </c>
      <c r="H192" s="230">
        <v>420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41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399</v>
      </c>
      <c r="AT192" s="238" t="s">
        <v>135</v>
      </c>
      <c r="AU192" s="238" t="s">
        <v>140</v>
      </c>
      <c r="AY192" s="14" t="s">
        <v>133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140</v>
      </c>
      <c r="BK192" s="239">
        <f>ROUND(I192*H192,2)</f>
        <v>0</v>
      </c>
      <c r="BL192" s="14" t="s">
        <v>399</v>
      </c>
      <c r="BM192" s="238" t="s">
        <v>512</v>
      </c>
    </row>
    <row r="193" s="2" customFormat="1" ht="24.15" customHeight="1">
      <c r="A193" s="35"/>
      <c r="B193" s="36"/>
      <c r="C193" s="226" t="s">
        <v>371</v>
      </c>
      <c r="D193" s="226" t="s">
        <v>135</v>
      </c>
      <c r="E193" s="227" t="s">
        <v>462</v>
      </c>
      <c r="F193" s="228" t="s">
        <v>463</v>
      </c>
      <c r="G193" s="229" t="s">
        <v>148</v>
      </c>
      <c r="H193" s="230">
        <v>420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41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399</v>
      </c>
      <c r="AT193" s="238" t="s">
        <v>135</v>
      </c>
      <c r="AU193" s="238" t="s">
        <v>140</v>
      </c>
      <c r="AY193" s="14" t="s">
        <v>133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140</v>
      </c>
      <c r="BK193" s="239">
        <f>ROUND(I193*H193,2)</f>
        <v>0</v>
      </c>
      <c r="BL193" s="14" t="s">
        <v>399</v>
      </c>
      <c r="BM193" s="238" t="s">
        <v>513</v>
      </c>
    </row>
    <row r="194" s="2" customFormat="1" ht="24.15" customHeight="1">
      <c r="A194" s="35"/>
      <c r="B194" s="36"/>
      <c r="C194" s="240" t="s">
        <v>375</v>
      </c>
      <c r="D194" s="240" t="s">
        <v>200</v>
      </c>
      <c r="E194" s="241" t="s">
        <v>466</v>
      </c>
      <c r="F194" s="242" t="s">
        <v>467</v>
      </c>
      <c r="G194" s="243" t="s">
        <v>148</v>
      </c>
      <c r="H194" s="244">
        <v>462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41</v>
      </c>
      <c r="O194" s="94"/>
      <c r="P194" s="236">
        <f>O194*H194</f>
        <v>0</v>
      </c>
      <c r="Q194" s="236">
        <v>0.00010000000000000001</v>
      </c>
      <c r="R194" s="236">
        <f>Q194*H194</f>
        <v>0.046200000000000005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468</v>
      </c>
      <c r="AT194" s="238" t="s">
        <v>200</v>
      </c>
      <c r="AU194" s="238" t="s">
        <v>140</v>
      </c>
      <c r="AY194" s="14" t="s">
        <v>133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140</v>
      </c>
      <c r="BK194" s="239">
        <f>ROUND(I194*H194,2)</f>
        <v>0</v>
      </c>
      <c r="BL194" s="14" t="s">
        <v>468</v>
      </c>
      <c r="BM194" s="238" t="s">
        <v>514</v>
      </c>
    </row>
    <row r="195" s="2" customFormat="1" ht="33" customHeight="1">
      <c r="A195" s="35"/>
      <c r="B195" s="36"/>
      <c r="C195" s="226" t="s">
        <v>379</v>
      </c>
      <c r="D195" s="226" t="s">
        <v>135</v>
      </c>
      <c r="E195" s="227" t="s">
        <v>471</v>
      </c>
      <c r="F195" s="228" t="s">
        <v>472</v>
      </c>
      <c r="G195" s="229" t="s">
        <v>148</v>
      </c>
      <c r="H195" s="230">
        <v>420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41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399</v>
      </c>
      <c r="AT195" s="238" t="s">
        <v>135</v>
      </c>
      <c r="AU195" s="238" t="s">
        <v>140</v>
      </c>
      <c r="AY195" s="14" t="s">
        <v>133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140</v>
      </c>
      <c r="BK195" s="239">
        <f>ROUND(I195*H195,2)</f>
        <v>0</v>
      </c>
      <c r="BL195" s="14" t="s">
        <v>399</v>
      </c>
      <c r="BM195" s="238" t="s">
        <v>515</v>
      </c>
    </row>
    <row r="196" s="2" customFormat="1" ht="16.5" customHeight="1">
      <c r="A196" s="35"/>
      <c r="B196" s="36"/>
      <c r="C196" s="240" t="s">
        <v>383</v>
      </c>
      <c r="D196" s="240" t="s">
        <v>200</v>
      </c>
      <c r="E196" s="241" t="s">
        <v>475</v>
      </c>
      <c r="F196" s="242" t="s">
        <v>476</v>
      </c>
      <c r="G196" s="243" t="s">
        <v>148</v>
      </c>
      <c r="H196" s="244">
        <v>420</v>
      </c>
      <c r="I196" s="245"/>
      <c r="J196" s="246">
        <f>ROUND(I196*H196,2)</f>
        <v>0</v>
      </c>
      <c r="K196" s="247"/>
      <c r="L196" s="248"/>
      <c r="M196" s="249" t="s">
        <v>1</v>
      </c>
      <c r="N196" s="250" t="s">
        <v>41</v>
      </c>
      <c r="O196" s="94"/>
      <c r="P196" s="236">
        <f>O196*H196</f>
        <v>0</v>
      </c>
      <c r="Q196" s="236">
        <v>0.0054999999999999997</v>
      </c>
      <c r="R196" s="236">
        <f>Q196*H196</f>
        <v>2.3100000000000001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468</v>
      </c>
      <c r="AT196" s="238" t="s">
        <v>200</v>
      </c>
      <c r="AU196" s="238" t="s">
        <v>140</v>
      </c>
      <c r="AY196" s="14" t="s">
        <v>133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140</v>
      </c>
      <c r="BK196" s="239">
        <f>ROUND(I196*H196,2)</f>
        <v>0</v>
      </c>
      <c r="BL196" s="14" t="s">
        <v>468</v>
      </c>
      <c r="BM196" s="238" t="s">
        <v>516</v>
      </c>
    </row>
    <row r="197" s="2" customFormat="1" ht="33" customHeight="1">
      <c r="A197" s="35"/>
      <c r="B197" s="36"/>
      <c r="C197" s="226" t="s">
        <v>387</v>
      </c>
      <c r="D197" s="226" t="s">
        <v>135</v>
      </c>
      <c r="E197" s="227" t="s">
        <v>479</v>
      </c>
      <c r="F197" s="228" t="s">
        <v>480</v>
      </c>
      <c r="G197" s="229" t="s">
        <v>148</v>
      </c>
      <c r="H197" s="230">
        <v>420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41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399</v>
      </c>
      <c r="AT197" s="238" t="s">
        <v>135</v>
      </c>
      <c r="AU197" s="238" t="s">
        <v>140</v>
      </c>
      <c r="AY197" s="14" t="s">
        <v>133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140</v>
      </c>
      <c r="BK197" s="239">
        <f>ROUND(I197*H197,2)</f>
        <v>0</v>
      </c>
      <c r="BL197" s="14" t="s">
        <v>399</v>
      </c>
      <c r="BM197" s="238" t="s">
        <v>517</v>
      </c>
    </row>
    <row r="198" s="2" customFormat="1" ht="16.5" customHeight="1">
      <c r="A198" s="35"/>
      <c r="B198" s="36"/>
      <c r="C198" s="240" t="s">
        <v>391</v>
      </c>
      <c r="D198" s="240" t="s">
        <v>200</v>
      </c>
      <c r="E198" s="241" t="s">
        <v>483</v>
      </c>
      <c r="F198" s="242" t="s">
        <v>484</v>
      </c>
      <c r="G198" s="243" t="s">
        <v>189</v>
      </c>
      <c r="H198" s="244">
        <v>70.543000000000006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41</v>
      </c>
      <c r="O198" s="94"/>
      <c r="P198" s="236">
        <f>O198*H198</f>
        <v>0</v>
      </c>
      <c r="Q198" s="236">
        <v>1</v>
      </c>
      <c r="R198" s="236">
        <f>Q198*H198</f>
        <v>70.543000000000006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468</v>
      </c>
      <c r="AT198" s="238" t="s">
        <v>200</v>
      </c>
      <c r="AU198" s="238" t="s">
        <v>140</v>
      </c>
      <c r="AY198" s="14" t="s">
        <v>133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140</v>
      </c>
      <c r="BK198" s="239">
        <f>ROUND(I198*H198,2)</f>
        <v>0</v>
      </c>
      <c r="BL198" s="14" t="s">
        <v>468</v>
      </c>
      <c r="BM198" s="238" t="s">
        <v>518</v>
      </c>
    </row>
    <row r="199" s="2" customFormat="1" ht="24.15" customHeight="1">
      <c r="A199" s="35"/>
      <c r="B199" s="36"/>
      <c r="C199" s="226" t="s">
        <v>395</v>
      </c>
      <c r="D199" s="226" t="s">
        <v>135</v>
      </c>
      <c r="E199" s="227" t="s">
        <v>487</v>
      </c>
      <c r="F199" s="228" t="s">
        <v>488</v>
      </c>
      <c r="G199" s="229" t="s">
        <v>156</v>
      </c>
      <c r="H199" s="230">
        <v>47.039999999999999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41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399</v>
      </c>
      <c r="AT199" s="238" t="s">
        <v>135</v>
      </c>
      <c r="AU199" s="238" t="s">
        <v>140</v>
      </c>
      <c r="AY199" s="14" t="s">
        <v>133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140</v>
      </c>
      <c r="BK199" s="239">
        <f>ROUND(I199*H199,2)</f>
        <v>0</v>
      </c>
      <c r="BL199" s="14" t="s">
        <v>399</v>
      </c>
      <c r="BM199" s="238" t="s">
        <v>519</v>
      </c>
    </row>
    <row r="200" s="2" customFormat="1" ht="24.15" customHeight="1">
      <c r="A200" s="35"/>
      <c r="B200" s="36"/>
      <c r="C200" s="226" t="s">
        <v>399</v>
      </c>
      <c r="D200" s="226" t="s">
        <v>135</v>
      </c>
      <c r="E200" s="227" t="s">
        <v>491</v>
      </c>
      <c r="F200" s="228" t="s">
        <v>492</v>
      </c>
      <c r="G200" s="229" t="s">
        <v>156</v>
      </c>
      <c r="H200" s="230">
        <v>188.16</v>
      </c>
      <c r="I200" s="231"/>
      <c r="J200" s="232">
        <f>ROUND(I200*H200,2)</f>
        <v>0</v>
      </c>
      <c r="K200" s="233"/>
      <c r="L200" s="41"/>
      <c r="M200" s="251" t="s">
        <v>1</v>
      </c>
      <c r="N200" s="252" t="s">
        <v>41</v>
      </c>
      <c r="O200" s="253"/>
      <c r="P200" s="254">
        <f>O200*H200</f>
        <v>0</v>
      </c>
      <c r="Q200" s="254">
        <v>0</v>
      </c>
      <c r="R200" s="254">
        <f>Q200*H200</f>
        <v>0</v>
      </c>
      <c r="S200" s="254">
        <v>0</v>
      </c>
      <c r="T200" s="25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399</v>
      </c>
      <c r="AT200" s="238" t="s">
        <v>135</v>
      </c>
      <c r="AU200" s="238" t="s">
        <v>140</v>
      </c>
      <c r="AY200" s="14" t="s">
        <v>133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140</v>
      </c>
      <c r="BK200" s="239">
        <f>ROUND(I200*H200,2)</f>
        <v>0</v>
      </c>
      <c r="BL200" s="14" t="s">
        <v>399</v>
      </c>
      <c r="BM200" s="238" t="s">
        <v>520</v>
      </c>
    </row>
    <row r="201" s="2" customFormat="1" ht="6.96" customHeight="1">
      <c r="A201" s="35"/>
      <c r="B201" s="69"/>
      <c r="C201" s="70"/>
      <c r="D201" s="70"/>
      <c r="E201" s="70"/>
      <c r="F201" s="70"/>
      <c r="G201" s="70"/>
      <c r="H201" s="70"/>
      <c r="I201" s="70"/>
      <c r="J201" s="70"/>
      <c r="K201" s="70"/>
      <c r="L201" s="41"/>
      <c r="M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</row>
  </sheetData>
  <sheetProtection sheet="1" autoFilter="0" formatColumns="0" formatRows="0" objects="1" scenarios="1" spinCount="100000" saltValue="+U7Xtfcz+ijhMmjRkcUvLW4+mSNQyynuk0kblnZCYq23DLt0fha7eRpwJHRT0FhVA8G1TEzlVPfbRHKyJM0POA==" hashValue="sNWGx3uLSvGCMUH8YJ5sF7YogmMUKchrM9pzDJUX8XzcN1Cm5JvBdgL0dUwbHxbL9+RU/Xkru6y3TDWpvaTQdw==" algorithmName="SHA-512" password="CC35"/>
  <autoFilter ref="C125:K20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97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AKČNÝ PLÁN PRE ZLEPŠENIE PODMIENOK CYKL. INFRAŠTR. POMOCOU ORGANIZAČNYCH OPATRENÍ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521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ROUND((SUM(BE122:BE171)),  2)</f>
        <v>0</v>
      </c>
      <c r="G33" s="159"/>
      <c r="H33" s="159"/>
      <c r="I33" s="160">
        <v>0.20000000000000001</v>
      </c>
      <c r="J33" s="158">
        <f>ROUND(((SUM(BE122:BE171))*I33),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ROUND((SUM(BF122:BF171)),  2)</f>
        <v>0</v>
      </c>
      <c r="G34" s="159"/>
      <c r="H34" s="159"/>
      <c r="I34" s="160">
        <v>0.20000000000000001</v>
      </c>
      <c r="J34" s="158">
        <f>ROUND(((SUM(BF122:BF171))*I34),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ROUND((SUM(BG122:BG171)),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ROUND((SUM(BH122:BH171)),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ROUND((SUM(BI122:BI171)),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AKČNÝ PLÁN PRE ZLEPŠENIE PODMIENOK CYKL. INFRAŠTR. POMOCOU ORGANIZAČNYCH OPATRENÍ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03 - SO 03 ul. Levočská - cyklocestička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PREŠOV</v>
      </c>
      <c r="G89" s="37"/>
      <c r="H89" s="37"/>
      <c r="I89" s="29" t="s">
        <v>21</v>
      </c>
      <c r="J89" s="82" t="str">
        <f>IF(J12="","",J12)</f>
        <v>18. 3. 2022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>MESTO PREŠOV</v>
      </c>
      <c r="G91" s="37"/>
      <c r="H91" s="37"/>
      <c r="I91" s="29" t="s">
        <v>29</v>
      </c>
      <c r="J91" s="33" t="str">
        <f>E21</f>
        <v>VÁHOPROJEKT,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101</v>
      </c>
      <c r="D94" s="183"/>
      <c r="E94" s="183"/>
      <c r="F94" s="183"/>
      <c r="G94" s="183"/>
      <c r="H94" s="183"/>
      <c r="I94" s="183"/>
      <c r="J94" s="184" t="s">
        <v>102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103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86"/>
      <c r="C97" s="187"/>
      <c r="D97" s="188" t="s">
        <v>105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106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107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110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112</v>
      </c>
      <c r="E101" s="195"/>
      <c r="F101" s="195"/>
      <c r="G101" s="195"/>
      <c r="H101" s="195"/>
      <c r="I101" s="195"/>
      <c r="J101" s="196">
        <f>J148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113</v>
      </c>
      <c r="E102" s="195"/>
      <c r="F102" s="195"/>
      <c r="G102" s="195"/>
      <c r="H102" s="195"/>
      <c r="I102" s="195"/>
      <c r="J102" s="196">
        <f>J170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6.25" customHeight="1">
      <c r="A112" s="35"/>
      <c r="B112" s="36"/>
      <c r="C112" s="37"/>
      <c r="D112" s="37"/>
      <c r="E112" s="181" t="str">
        <f>E7</f>
        <v>AKČNÝ PLÁN PRE ZLEPŠENIE PODMIENOK CYKL. INFRAŠTR. POMOCOU ORGANIZAČNYCH OPATRENÍ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98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03 - SO 03 ul. Levočská - cyklocestička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>PREŠOV</v>
      </c>
      <c r="G116" s="37"/>
      <c r="H116" s="37"/>
      <c r="I116" s="29" t="s">
        <v>21</v>
      </c>
      <c r="J116" s="82" t="str">
        <f>IF(J12="","",J12)</f>
        <v>18. 3. 2022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E15</f>
        <v>MESTO PREŠOV</v>
      </c>
      <c r="G118" s="37"/>
      <c r="H118" s="37"/>
      <c r="I118" s="29" t="s">
        <v>29</v>
      </c>
      <c r="J118" s="33" t="str">
        <f>E21</f>
        <v>VÁHOPROJEKT, s.r.o.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120</v>
      </c>
      <c r="D121" s="201" t="s">
        <v>60</v>
      </c>
      <c r="E121" s="201" t="s">
        <v>56</v>
      </c>
      <c r="F121" s="201" t="s">
        <v>57</v>
      </c>
      <c r="G121" s="201" t="s">
        <v>121</v>
      </c>
      <c r="H121" s="201" t="s">
        <v>122</v>
      </c>
      <c r="I121" s="201" t="s">
        <v>123</v>
      </c>
      <c r="J121" s="202" t="s">
        <v>102</v>
      </c>
      <c r="K121" s="203" t="s">
        <v>124</v>
      </c>
      <c r="L121" s="204"/>
      <c r="M121" s="103" t="s">
        <v>1</v>
      </c>
      <c r="N121" s="104" t="s">
        <v>39</v>
      </c>
      <c r="O121" s="104" t="s">
        <v>125</v>
      </c>
      <c r="P121" s="104" t="s">
        <v>126</v>
      </c>
      <c r="Q121" s="104" t="s">
        <v>127</v>
      </c>
      <c r="R121" s="104" t="s">
        <v>128</v>
      </c>
      <c r="S121" s="104" t="s">
        <v>129</v>
      </c>
      <c r="T121" s="105" t="s">
        <v>130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103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</f>
        <v>0</v>
      </c>
      <c r="Q122" s="107"/>
      <c r="R122" s="207">
        <f>R123</f>
        <v>349.65932000000009</v>
      </c>
      <c r="S122" s="107"/>
      <c r="T122" s="208">
        <f>T123</f>
        <v>84.519999999999996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74</v>
      </c>
      <c r="AU122" s="14" t="s">
        <v>104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74</v>
      </c>
      <c r="E123" s="213" t="s">
        <v>131</v>
      </c>
      <c r="F123" s="213" t="s">
        <v>132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P124+P135+P138+P148+P170</f>
        <v>0</v>
      </c>
      <c r="Q123" s="218"/>
      <c r="R123" s="219">
        <f>R124+R135+R138+R148+R170</f>
        <v>349.65932000000009</v>
      </c>
      <c r="S123" s="218"/>
      <c r="T123" s="220">
        <f>T124+T135+T138+T148+T170</f>
        <v>84.519999999999996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74</v>
      </c>
      <c r="AU123" s="222" t="s">
        <v>75</v>
      </c>
      <c r="AY123" s="221" t="s">
        <v>133</v>
      </c>
      <c r="BK123" s="223">
        <f>BK124+BK135+BK138+BK148+BK170</f>
        <v>0</v>
      </c>
    </row>
    <row r="124" s="12" customFormat="1" ht="22.8" customHeight="1">
      <c r="A124" s="12"/>
      <c r="B124" s="210"/>
      <c r="C124" s="211"/>
      <c r="D124" s="212" t="s">
        <v>74</v>
      </c>
      <c r="E124" s="224" t="s">
        <v>83</v>
      </c>
      <c r="F124" s="224" t="s">
        <v>134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SUM(P125:P134)</f>
        <v>0</v>
      </c>
      <c r="Q124" s="218"/>
      <c r="R124" s="219">
        <f>SUM(R125:R134)</f>
        <v>0.045999999999999999</v>
      </c>
      <c r="S124" s="218"/>
      <c r="T124" s="220">
        <f>SUM(T125:T134)</f>
        <v>84.519999999999996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74</v>
      </c>
      <c r="AU124" s="222" t="s">
        <v>83</v>
      </c>
      <c r="AY124" s="221" t="s">
        <v>133</v>
      </c>
      <c r="BK124" s="223">
        <f>SUM(BK125:BK134)</f>
        <v>0</v>
      </c>
    </row>
    <row r="125" s="2" customFormat="1" ht="37.8" customHeight="1">
      <c r="A125" s="35"/>
      <c r="B125" s="36"/>
      <c r="C125" s="226" t="s">
        <v>83</v>
      </c>
      <c r="D125" s="226" t="s">
        <v>135</v>
      </c>
      <c r="E125" s="227" t="s">
        <v>522</v>
      </c>
      <c r="F125" s="228" t="s">
        <v>523</v>
      </c>
      <c r="G125" s="229" t="s">
        <v>138</v>
      </c>
      <c r="H125" s="230">
        <v>460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41</v>
      </c>
      <c r="O125" s="94"/>
      <c r="P125" s="236">
        <f>O125*H125</f>
        <v>0</v>
      </c>
      <c r="Q125" s="236">
        <v>0.00010000000000000001</v>
      </c>
      <c r="R125" s="236">
        <f>Q125*H125</f>
        <v>0.045999999999999999</v>
      </c>
      <c r="S125" s="236">
        <v>0.127</v>
      </c>
      <c r="T125" s="237">
        <f>S125*H125</f>
        <v>58.420000000000002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139</v>
      </c>
      <c r="AT125" s="238" t="s">
        <v>135</v>
      </c>
      <c r="AU125" s="238" t="s">
        <v>140</v>
      </c>
      <c r="AY125" s="14" t="s">
        <v>133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140</v>
      </c>
      <c r="BK125" s="239">
        <f>ROUND(I125*H125,2)</f>
        <v>0</v>
      </c>
      <c r="BL125" s="14" t="s">
        <v>139</v>
      </c>
      <c r="BM125" s="238" t="s">
        <v>144</v>
      </c>
    </row>
    <row r="126" s="2" customFormat="1" ht="24.15" customHeight="1">
      <c r="A126" s="35"/>
      <c r="B126" s="36"/>
      <c r="C126" s="226" t="s">
        <v>140</v>
      </c>
      <c r="D126" s="226" t="s">
        <v>135</v>
      </c>
      <c r="E126" s="227" t="s">
        <v>146</v>
      </c>
      <c r="F126" s="228" t="s">
        <v>147</v>
      </c>
      <c r="G126" s="229" t="s">
        <v>148</v>
      </c>
      <c r="H126" s="230">
        <v>180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41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0.14499999999999999</v>
      </c>
      <c r="T126" s="237">
        <f>S126*H126</f>
        <v>26.099999999999998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139</v>
      </c>
      <c r="AT126" s="238" t="s">
        <v>135</v>
      </c>
      <c r="AU126" s="238" t="s">
        <v>140</v>
      </c>
      <c r="AY126" s="14" t="s">
        <v>133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140</v>
      </c>
      <c r="BK126" s="239">
        <f>ROUND(I126*H126,2)</f>
        <v>0</v>
      </c>
      <c r="BL126" s="14" t="s">
        <v>139</v>
      </c>
      <c r="BM126" s="238" t="s">
        <v>149</v>
      </c>
    </row>
    <row r="127" s="2" customFormat="1" ht="24.15" customHeight="1">
      <c r="A127" s="35"/>
      <c r="B127" s="36"/>
      <c r="C127" s="226" t="s">
        <v>145</v>
      </c>
      <c r="D127" s="226" t="s">
        <v>135</v>
      </c>
      <c r="E127" s="227" t="s">
        <v>154</v>
      </c>
      <c r="F127" s="228" t="s">
        <v>155</v>
      </c>
      <c r="G127" s="229" t="s">
        <v>156</v>
      </c>
      <c r="H127" s="230">
        <v>200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41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139</v>
      </c>
      <c r="AT127" s="238" t="s">
        <v>135</v>
      </c>
      <c r="AU127" s="238" t="s">
        <v>140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139</v>
      </c>
      <c r="BM127" s="238" t="s">
        <v>157</v>
      </c>
    </row>
    <row r="128" s="2" customFormat="1" ht="24.15" customHeight="1">
      <c r="A128" s="35"/>
      <c r="B128" s="36"/>
      <c r="C128" s="226" t="s">
        <v>139</v>
      </c>
      <c r="D128" s="226" t="s">
        <v>135</v>
      </c>
      <c r="E128" s="227" t="s">
        <v>159</v>
      </c>
      <c r="F128" s="228" t="s">
        <v>160</v>
      </c>
      <c r="G128" s="229" t="s">
        <v>156</v>
      </c>
      <c r="H128" s="230">
        <v>60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41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139</v>
      </c>
      <c r="AT128" s="238" t="s">
        <v>135</v>
      </c>
      <c r="AU128" s="238" t="s">
        <v>140</v>
      </c>
      <c r="AY128" s="14" t="s">
        <v>133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140</v>
      </c>
      <c r="BK128" s="239">
        <f>ROUND(I128*H128,2)</f>
        <v>0</v>
      </c>
      <c r="BL128" s="14" t="s">
        <v>139</v>
      </c>
      <c r="BM128" s="238" t="s">
        <v>161</v>
      </c>
    </row>
    <row r="129" s="2" customFormat="1" ht="37.8" customHeight="1">
      <c r="A129" s="35"/>
      <c r="B129" s="36"/>
      <c r="C129" s="226" t="s">
        <v>153</v>
      </c>
      <c r="D129" s="226" t="s">
        <v>135</v>
      </c>
      <c r="E129" s="227" t="s">
        <v>171</v>
      </c>
      <c r="F129" s="228" t="s">
        <v>172</v>
      </c>
      <c r="G129" s="229" t="s">
        <v>156</v>
      </c>
      <c r="H129" s="230">
        <v>180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41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139</v>
      </c>
      <c r="AT129" s="238" t="s">
        <v>135</v>
      </c>
      <c r="AU129" s="238" t="s">
        <v>140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139</v>
      </c>
      <c r="BM129" s="238" t="s">
        <v>173</v>
      </c>
    </row>
    <row r="130" s="2" customFormat="1" ht="44.25" customHeight="1">
      <c r="A130" s="35"/>
      <c r="B130" s="36"/>
      <c r="C130" s="226" t="s">
        <v>158</v>
      </c>
      <c r="D130" s="226" t="s">
        <v>135</v>
      </c>
      <c r="E130" s="227" t="s">
        <v>175</v>
      </c>
      <c r="F130" s="228" t="s">
        <v>176</v>
      </c>
      <c r="G130" s="229" t="s">
        <v>156</v>
      </c>
      <c r="H130" s="230">
        <v>360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41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139</v>
      </c>
      <c r="AT130" s="238" t="s">
        <v>135</v>
      </c>
      <c r="AU130" s="238" t="s">
        <v>140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139</v>
      </c>
      <c r="BM130" s="238" t="s">
        <v>177</v>
      </c>
    </row>
    <row r="131" s="2" customFormat="1" ht="24.15" customHeight="1">
      <c r="A131" s="35"/>
      <c r="B131" s="36"/>
      <c r="C131" s="226" t="s">
        <v>162</v>
      </c>
      <c r="D131" s="226" t="s">
        <v>135</v>
      </c>
      <c r="E131" s="227" t="s">
        <v>179</v>
      </c>
      <c r="F131" s="228" t="s">
        <v>180</v>
      </c>
      <c r="G131" s="229" t="s">
        <v>156</v>
      </c>
      <c r="H131" s="230">
        <v>20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41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139</v>
      </c>
      <c r="AT131" s="238" t="s">
        <v>135</v>
      </c>
      <c r="AU131" s="238" t="s">
        <v>140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139</v>
      </c>
      <c r="BM131" s="238" t="s">
        <v>524</v>
      </c>
    </row>
    <row r="132" s="2" customFormat="1" ht="21.75" customHeight="1">
      <c r="A132" s="35"/>
      <c r="B132" s="36"/>
      <c r="C132" s="226" t="s">
        <v>166</v>
      </c>
      <c r="D132" s="226" t="s">
        <v>135</v>
      </c>
      <c r="E132" s="227" t="s">
        <v>183</v>
      </c>
      <c r="F132" s="228" t="s">
        <v>184</v>
      </c>
      <c r="G132" s="229" t="s">
        <v>156</v>
      </c>
      <c r="H132" s="230">
        <v>180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41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139</v>
      </c>
      <c r="AT132" s="238" t="s">
        <v>135</v>
      </c>
      <c r="AU132" s="238" t="s">
        <v>140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139</v>
      </c>
      <c r="BM132" s="238" t="s">
        <v>185</v>
      </c>
    </row>
    <row r="133" s="2" customFormat="1" ht="24.15" customHeight="1">
      <c r="A133" s="35"/>
      <c r="B133" s="36"/>
      <c r="C133" s="226" t="s">
        <v>170</v>
      </c>
      <c r="D133" s="226" t="s">
        <v>135</v>
      </c>
      <c r="E133" s="227" t="s">
        <v>187</v>
      </c>
      <c r="F133" s="228" t="s">
        <v>188</v>
      </c>
      <c r="G133" s="229" t="s">
        <v>189</v>
      </c>
      <c r="H133" s="230">
        <v>270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139</v>
      </c>
      <c r="AT133" s="238" t="s">
        <v>135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139</v>
      </c>
      <c r="BM133" s="238" t="s">
        <v>190</v>
      </c>
    </row>
    <row r="134" s="2" customFormat="1" ht="21.75" customHeight="1">
      <c r="A134" s="35"/>
      <c r="B134" s="36"/>
      <c r="C134" s="226" t="s">
        <v>174</v>
      </c>
      <c r="D134" s="226" t="s">
        <v>135</v>
      </c>
      <c r="E134" s="227" t="s">
        <v>205</v>
      </c>
      <c r="F134" s="228" t="s">
        <v>206</v>
      </c>
      <c r="G134" s="229" t="s">
        <v>138</v>
      </c>
      <c r="H134" s="230">
        <v>539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139</v>
      </c>
      <c r="AT134" s="238" t="s">
        <v>135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139</v>
      </c>
      <c r="BM134" s="238" t="s">
        <v>207</v>
      </c>
    </row>
    <row r="135" s="12" customFormat="1" ht="22.8" customHeight="1">
      <c r="A135" s="12"/>
      <c r="B135" s="210"/>
      <c r="C135" s="211"/>
      <c r="D135" s="212" t="s">
        <v>74</v>
      </c>
      <c r="E135" s="224" t="s">
        <v>140</v>
      </c>
      <c r="F135" s="224" t="s">
        <v>208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SUM(P136:P137)</f>
        <v>0</v>
      </c>
      <c r="Q135" s="218"/>
      <c r="R135" s="219">
        <f>SUM(R136:R137)</f>
        <v>0.16904999999999998</v>
      </c>
      <c r="S135" s="218"/>
      <c r="T135" s="22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83</v>
      </c>
      <c r="AT135" s="222" t="s">
        <v>74</v>
      </c>
      <c r="AU135" s="222" t="s">
        <v>83</v>
      </c>
      <c r="AY135" s="221" t="s">
        <v>133</v>
      </c>
      <c r="BK135" s="223">
        <f>SUM(BK136:BK137)</f>
        <v>0</v>
      </c>
    </row>
    <row r="136" s="2" customFormat="1" ht="24.15" customHeight="1">
      <c r="A136" s="35"/>
      <c r="B136" s="36"/>
      <c r="C136" s="226" t="s">
        <v>178</v>
      </c>
      <c r="D136" s="226" t="s">
        <v>135</v>
      </c>
      <c r="E136" s="227" t="s">
        <v>214</v>
      </c>
      <c r="F136" s="228" t="s">
        <v>215</v>
      </c>
      <c r="G136" s="229" t="s">
        <v>138</v>
      </c>
      <c r="H136" s="230">
        <v>490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3.0000000000000001E-05</v>
      </c>
      <c r="R136" s="236">
        <f>Q136*H136</f>
        <v>0.0147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139</v>
      </c>
      <c r="AT136" s="238" t="s">
        <v>135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139</v>
      </c>
      <c r="BM136" s="238" t="s">
        <v>525</v>
      </c>
    </row>
    <row r="137" s="2" customFormat="1" ht="24.15" customHeight="1">
      <c r="A137" s="35"/>
      <c r="B137" s="36"/>
      <c r="C137" s="240" t="s">
        <v>182</v>
      </c>
      <c r="D137" s="240" t="s">
        <v>200</v>
      </c>
      <c r="E137" s="241" t="s">
        <v>217</v>
      </c>
      <c r="F137" s="242" t="s">
        <v>218</v>
      </c>
      <c r="G137" s="243" t="s">
        <v>138</v>
      </c>
      <c r="H137" s="244">
        <v>514.5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41</v>
      </c>
      <c r="O137" s="94"/>
      <c r="P137" s="236">
        <f>O137*H137</f>
        <v>0</v>
      </c>
      <c r="Q137" s="236">
        <v>0.00029999999999999997</v>
      </c>
      <c r="R137" s="236">
        <f>Q137*H137</f>
        <v>0.15434999999999999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166</v>
      </c>
      <c r="AT137" s="238" t="s">
        <v>200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139</v>
      </c>
      <c r="BM137" s="238" t="s">
        <v>526</v>
      </c>
    </row>
    <row r="138" s="12" customFormat="1" ht="22.8" customHeight="1">
      <c r="A138" s="12"/>
      <c r="B138" s="210"/>
      <c r="C138" s="211"/>
      <c r="D138" s="212" t="s">
        <v>74</v>
      </c>
      <c r="E138" s="224" t="s">
        <v>153</v>
      </c>
      <c r="F138" s="224" t="s">
        <v>235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SUM(P139:P147)</f>
        <v>0</v>
      </c>
      <c r="Q138" s="218"/>
      <c r="R138" s="219">
        <f>SUM(R139:R147)</f>
        <v>315.01819000000006</v>
      </c>
      <c r="S138" s="218"/>
      <c r="T138" s="220">
        <f>SUM(T139:T147)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83</v>
      </c>
      <c r="AY138" s="221" t="s">
        <v>133</v>
      </c>
      <c r="BK138" s="223">
        <f>SUM(BK139:BK147)</f>
        <v>0</v>
      </c>
    </row>
    <row r="139" s="2" customFormat="1" ht="24.15" customHeight="1">
      <c r="A139" s="35"/>
      <c r="B139" s="36"/>
      <c r="C139" s="226" t="s">
        <v>186</v>
      </c>
      <c r="D139" s="226" t="s">
        <v>135</v>
      </c>
      <c r="E139" s="227" t="s">
        <v>237</v>
      </c>
      <c r="F139" s="228" t="s">
        <v>238</v>
      </c>
      <c r="G139" s="229" t="s">
        <v>138</v>
      </c>
      <c r="H139" s="230">
        <v>231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0.27994000000000002</v>
      </c>
      <c r="R139" s="236">
        <f>Q139*H139</f>
        <v>64.666139999999999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139</v>
      </c>
      <c r="AT139" s="238" t="s">
        <v>135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139</v>
      </c>
      <c r="BM139" s="238" t="s">
        <v>239</v>
      </c>
    </row>
    <row r="140" s="2" customFormat="1" ht="24.15" customHeight="1">
      <c r="A140" s="35"/>
      <c r="B140" s="36"/>
      <c r="C140" s="226" t="s">
        <v>191</v>
      </c>
      <c r="D140" s="226" t="s">
        <v>135</v>
      </c>
      <c r="E140" s="227" t="s">
        <v>241</v>
      </c>
      <c r="F140" s="228" t="s">
        <v>242</v>
      </c>
      <c r="G140" s="229" t="s">
        <v>138</v>
      </c>
      <c r="H140" s="230">
        <v>283.5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0.48010000000000003</v>
      </c>
      <c r="R140" s="236">
        <f>Q140*H140</f>
        <v>136.10835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139</v>
      </c>
      <c r="AT140" s="238" t="s">
        <v>135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139</v>
      </c>
      <c r="BM140" s="238" t="s">
        <v>243</v>
      </c>
    </row>
    <row r="141" s="2" customFormat="1" ht="33" customHeight="1">
      <c r="A141" s="35"/>
      <c r="B141" s="36"/>
      <c r="C141" s="226" t="s">
        <v>195</v>
      </c>
      <c r="D141" s="226" t="s">
        <v>135</v>
      </c>
      <c r="E141" s="227" t="s">
        <v>245</v>
      </c>
      <c r="F141" s="228" t="s">
        <v>246</v>
      </c>
      <c r="G141" s="229" t="s">
        <v>138</v>
      </c>
      <c r="H141" s="230">
        <v>270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41</v>
      </c>
      <c r="O141" s="94"/>
      <c r="P141" s="236">
        <f>O141*H141</f>
        <v>0</v>
      </c>
      <c r="Q141" s="236">
        <v>0.0058100000000000001</v>
      </c>
      <c r="R141" s="236">
        <f>Q141*H141</f>
        <v>1.5687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139</v>
      </c>
      <c r="AT141" s="238" t="s">
        <v>135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139</v>
      </c>
      <c r="BM141" s="238" t="s">
        <v>247</v>
      </c>
    </row>
    <row r="142" s="2" customFormat="1" ht="33" customHeight="1">
      <c r="A142" s="35"/>
      <c r="B142" s="36"/>
      <c r="C142" s="226" t="s">
        <v>199</v>
      </c>
      <c r="D142" s="226" t="s">
        <v>135</v>
      </c>
      <c r="E142" s="227" t="s">
        <v>249</v>
      </c>
      <c r="F142" s="228" t="s">
        <v>250</v>
      </c>
      <c r="G142" s="229" t="s">
        <v>138</v>
      </c>
      <c r="H142" s="230">
        <v>270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0.00051000000000000004</v>
      </c>
      <c r="R142" s="236">
        <f>Q142*H142</f>
        <v>0.13770000000000002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139</v>
      </c>
      <c r="AT142" s="238" t="s">
        <v>135</v>
      </c>
      <c r="AU142" s="238" t="s">
        <v>140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139</v>
      </c>
      <c r="BM142" s="238" t="s">
        <v>251</v>
      </c>
    </row>
    <row r="143" s="2" customFormat="1" ht="33" customHeight="1">
      <c r="A143" s="35"/>
      <c r="B143" s="36"/>
      <c r="C143" s="226" t="s">
        <v>204</v>
      </c>
      <c r="D143" s="226" t="s">
        <v>135</v>
      </c>
      <c r="E143" s="227" t="s">
        <v>253</v>
      </c>
      <c r="F143" s="228" t="s">
        <v>254</v>
      </c>
      <c r="G143" s="229" t="s">
        <v>138</v>
      </c>
      <c r="H143" s="230">
        <v>270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41</v>
      </c>
      <c r="O143" s="94"/>
      <c r="P143" s="236">
        <f>O143*H143</f>
        <v>0</v>
      </c>
      <c r="Q143" s="236">
        <v>0.10373</v>
      </c>
      <c r="R143" s="236">
        <f>Q143*H143</f>
        <v>28.007100000000001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139</v>
      </c>
      <c r="AT143" s="238" t="s">
        <v>135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139</v>
      </c>
      <c r="BM143" s="238" t="s">
        <v>255</v>
      </c>
    </row>
    <row r="144" s="2" customFormat="1" ht="37.8" customHeight="1">
      <c r="A144" s="35"/>
      <c r="B144" s="36"/>
      <c r="C144" s="226" t="s">
        <v>209</v>
      </c>
      <c r="D144" s="226" t="s">
        <v>135</v>
      </c>
      <c r="E144" s="227" t="s">
        <v>527</v>
      </c>
      <c r="F144" s="228" t="s">
        <v>528</v>
      </c>
      <c r="G144" s="229" t="s">
        <v>138</v>
      </c>
      <c r="H144" s="230">
        <v>270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41</v>
      </c>
      <c r="O144" s="94"/>
      <c r="P144" s="236">
        <f>O144*H144</f>
        <v>0</v>
      </c>
      <c r="Q144" s="236">
        <v>0.12966</v>
      </c>
      <c r="R144" s="236">
        <f>Q144*H144</f>
        <v>35.008200000000002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139</v>
      </c>
      <c r="AT144" s="238" t="s">
        <v>135</v>
      </c>
      <c r="AU144" s="238" t="s">
        <v>140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139</v>
      </c>
      <c r="BM144" s="238" t="s">
        <v>529</v>
      </c>
    </row>
    <row r="145" s="2" customFormat="1" ht="44.25" customHeight="1">
      <c r="A145" s="35"/>
      <c r="B145" s="36"/>
      <c r="C145" s="226" t="s">
        <v>213</v>
      </c>
      <c r="D145" s="226" t="s">
        <v>135</v>
      </c>
      <c r="E145" s="227" t="s">
        <v>265</v>
      </c>
      <c r="F145" s="228" t="s">
        <v>266</v>
      </c>
      <c r="G145" s="229" t="s">
        <v>138</v>
      </c>
      <c r="H145" s="230">
        <v>220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0.092499999999999999</v>
      </c>
      <c r="R145" s="236">
        <f>Q145*H145</f>
        <v>20.350000000000001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139</v>
      </c>
      <c r="AT145" s="238" t="s">
        <v>135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139</v>
      </c>
      <c r="BM145" s="238" t="s">
        <v>267</v>
      </c>
    </row>
    <row r="146" s="2" customFormat="1" ht="16.5" customHeight="1">
      <c r="A146" s="35"/>
      <c r="B146" s="36"/>
      <c r="C146" s="240" t="s">
        <v>7</v>
      </c>
      <c r="D146" s="240" t="s">
        <v>200</v>
      </c>
      <c r="E146" s="241" t="s">
        <v>269</v>
      </c>
      <c r="F146" s="242" t="s">
        <v>270</v>
      </c>
      <c r="G146" s="243" t="s">
        <v>138</v>
      </c>
      <c r="H146" s="244">
        <v>224.40000000000001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41</v>
      </c>
      <c r="O146" s="94"/>
      <c r="P146" s="236">
        <f>O146*H146</f>
        <v>0</v>
      </c>
      <c r="Q146" s="236">
        <v>0.13</v>
      </c>
      <c r="R146" s="236">
        <f>Q146*H146</f>
        <v>29.172000000000001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166</v>
      </c>
      <c r="AT146" s="238" t="s">
        <v>200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139</v>
      </c>
      <c r="BM146" s="238" t="s">
        <v>271</v>
      </c>
    </row>
    <row r="147" s="2" customFormat="1" ht="21.75" customHeight="1">
      <c r="A147" s="35"/>
      <c r="B147" s="36"/>
      <c r="C147" s="226" t="s">
        <v>221</v>
      </c>
      <c r="D147" s="226" t="s">
        <v>135</v>
      </c>
      <c r="E147" s="227" t="s">
        <v>273</v>
      </c>
      <c r="F147" s="228" t="s">
        <v>274</v>
      </c>
      <c r="G147" s="229" t="s">
        <v>148</v>
      </c>
      <c r="H147" s="230">
        <v>5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41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139</v>
      </c>
      <c r="AT147" s="238" t="s">
        <v>135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139</v>
      </c>
      <c r="BM147" s="238" t="s">
        <v>275</v>
      </c>
    </row>
    <row r="148" s="12" customFormat="1" ht="22.8" customHeight="1">
      <c r="A148" s="12"/>
      <c r="B148" s="210"/>
      <c r="C148" s="211"/>
      <c r="D148" s="212" t="s">
        <v>74</v>
      </c>
      <c r="E148" s="224" t="s">
        <v>170</v>
      </c>
      <c r="F148" s="224" t="s">
        <v>281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SUM(P149:P169)</f>
        <v>0</v>
      </c>
      <c r="Q148" s="218"/>
      <c r="R148" s="219">
        <f>SUM(R149:R169)</f>
        <v>34.426079999999999</v>
      </c>
      <c r="S148" s="218"/>
      <c r="T148" s="220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83</v>
      </c>
      <c r="AT148" s="222" t="s">
        <v>74</v>
      </c>
      <c r="AU148" s="222" t="s">
        <v>83</v>
      </c>
      <c r="AY148" s="221" t="s">
        <v>133</v>
      </c>
      <c r="BK148" s="223">
        <f>SUM(BK149:BK169)</f>
        <v>0</v>
      </c>
    </row>
    <row r="149" s="2" customFormat="1" ht="24.15" customHeight="1">
      <c r="A149" s="35"/>
      <c r="B149" s="36"/>
      <c r="C149" s="226" t="s">
        <v>226</v>
      </c>
      <c r="D149" s="226" t="s">
        <v>135</v>
      </c>
      <c r="E149" s="227" t="s">
        <v>291</v>
      </c>
      <c r="F149" s="228" t="s">
        <v>292</v>
      </c>
      <c r="G149" s="229" t="s">
        <v>293</v>
      </c>
      <c r="H149" s="230">
        <v>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41</v>
      </c>
      <c r="O149" s="94"/>
      <c r="P149" s="236">
        <f>O149*H149</f>
        <v>0</v>
      </c>
      <c r="Q149" s="236">
        <v>0.22133</v>
      </c>
      <c r="R149" s="236">
        <f>Q149*H149</f>
        <v>0.22133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139</v>
      </c>
      <c r="AT149" s="238" t="s">
        <v>135</v>
      </c>
      <c r="AU149" s="238" t="s">
        <v>140</v>
      </c>
      <c r="AY149" s="14" t="s">
        <v>133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140</v>
      </c>
      <c r="BK149" s="239">
        <f>ROUND(I149*H149,2)</f>
        <v>0</v>
      </c>
      <c r="BL149" s="14" t="s">
        <v>139</v>
      </c>
      <c r="BM149" s="238" t="s">
        <v>294</v>
      </c>
    </row>
    <row r="150" s="2" customFormat="1" ht="24.15" customHeight="1">
      <c r="A150" s="35"/>
      <c r="B150" s="36"/>
      <c r="C150" s="226" t="s">
        <v>231</v>
      </c>
      <c r="D150" s="226" t="s">
        <v>135</v>
      </c>
      <c r="E150" s="227" t="s">
        <v>296</v>
      </c>
      <c r="F150" s="228" t="s">
        <v>297</v>
      </c>
      <c r="G150" s="229" t="s">
        <v>224</v>
      </c>
      <c r="H150" s="230">
        <v>7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41</v>
      </c>
      <c r="O150" s="94"/>
      <c r="P150" s="236">
        <f>O150*H150</f>
        <v>0</v>
      </c>
      <c r="Q150" s="236">
        <v>0.22133</v>
      </c>
      <c r="R150" s="236">
        <f>Q150*H150</f>
        <v>1.54931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139</v>
      </c>
      <c r="AT150" s="238" t="s">
        <v>135</v>
      </c>
      <c r="AU150" s="238" t="s">
        <v>140</v>
      </c>
      <c r="AY150" s="14" t="s">
        <v>133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140</v>
      </c>
      <c r="BK150" s="239">
        <f>ROUND(I150*H150,2)</f>
        <v>0</v>
      </c>
      <c r="BL150" s="14" t="s">
        <v>139</v>
      </c>
      <c r="BM150" s="238" t="s">
        <v>298</v>
      </c>
    </row>
    <row r="151" s="2" customFormat="1" ht="44.25" customHeight="1">
      <c r="A151" s="35"/>
      <c r="B151" s="36"/>
      <c r="C151" s="240" t="s">
        <v>236</v>
      </c>
      <c r="D151" s="240" t="s">
        <v>200</v>
      </c>
      <c r="E151" s="241" t="s">
        <v>501</v>
      </c>
      <c r="F151" s="242" t="s">
        <v>502</v>
      </c>
      <c r="G151" s="243" t="s">
        <v>224</v>
      </c>
      <c r="H151" s="244">
        <v>4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41</v>
      </c>
      <c r="O151" s="94"/>
      <c r="P151" s="236">
        <f>O151*H151</f>
        <v>0</v>
      </c>
      <c r="Q151" s="236">
        <v>0.00093000000000000005</v>
      </c>
      <c r="R151" s="236">
        <f>Q151*H151</f>
        <v>0.0037200000000000002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166</v>
      </c>
      <c r="AT151" s="238" t="s">
        <v>200</v>
      </c>
      <c r="AU151" s="238" t="s">
        <v>140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139</v>
      </c>
      <c r="BM151" s="238" t="s">
        <v>314</v>
      </c>
    </row>
    <row r="152" s="2" customFormat="1" ht="44.25" customHeight="1">
      <c r="A152" s="35"/>
      <c r="B152" s="36"/>
      <c r="C152" s="240" t="s">
        <v>240</v>
      </c>
      <c r="D152" s="240" t="s">
        <v>200</v>
      </c>
      <c r="E152" s="241" t="s">
        <v>530</v>
      </c>
      <c r="F152" s="242" t="s">
        <v>531</v>
      </c>
      <c r="G152" s="243" t="s">
        <v>224</v>
      </c>
      <c r="H152" s="244">
        <v>1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41</v>
      </c>
      <c r="O152" s="94"/>
      <c r="P152" s="236">
        <f>O152*H152</f>
        <v>0</v>
      </c>
      <c r="Q152" s="236">
        <v>0.00093000000000000005</v>
      </c>
      <c r="R152" s="236">
        <f>Q152*H152</f>
        <v>0.00093000000000000005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166</v>
      </c>
      <c r="AT152" s="238" t="s">
        <v>200</v>
      </c>
      <c r="AU152" s="238" t="s">
        <v>140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139</v>
      </c>
      <c r="BM152" s="238" t="s">
        <v>318</v>
      </c>
    </row>
    <row r="153" s="2" customFormat="1" ht="37.8" customHeight="1">
      <c r="A153" s="35"/>
      <c r="B153" s="36"/>
      <c r="C153" s="240" t="s">
        <v>244</v>
      </c>
      <c r="D153" s="240" t="s">
        <v>200</v>
      </c>
      <c r="E153" s="241" t="s">
        <v>532</v>
      </c>
      <c r="F153" s="242" t="s">
        <v>533</v>
      </c>
      <c r="G153" s="243" t="s">
        <v>224</v>
      </c>
      <c r="H153" s="244">
        <v>2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41</v>
      </c>
      <c r="O153" s="94"/>
      <c r="P153" s="236">
        <f>O153*H153</f>
        <v>0</v>
      </c>
      <c r="Q153" s="236">
        <v>0.00093000000000000005</v>
      </c>
      <c r="R153" s="236">
        <f>Q153*H153</f>
        <v>0.0018600000000000001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166</v>
      </c>
      <c r="AT153" s="238" t="s">
        <v>200</v>
      </c>
      <c r="AU153" s="238" t="s">
        <v>140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139</v>
      </c>
      <c r="BM153" s="238" t="s">
        <v>534</v>
      </c>
    </row>
    <row r="154" s="2" customFormat="1" ht="21.75" customHeight="1">
      <c r="A154" s="35"/>
      <c r="B154" s="36"/>
      <c r="C154" s="240" t="s">
        <v>248</v>
      </c>
      <c r="D154" s="240" t="s">
        <v>200</v>
      </c>
      <c r="E154" s="241" t="s">
        <v>324</v>
      </c>
      <c r="F154" s="242" t="s">
        <v>325</v>
      </c>
      <c r="G154" s="243" t="s">
        <v>224</v>
      </c>
      <c r="H154" s="244">
        <v>7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41</v>
      </c>
      <c r="O154" s="94"/>
      <c r="P154" s="236">
        <f>O154*H154</f>
        <v>0</v>
      </c>
      <c r="Q154" s="236">
        <v>0.0044000000000000003</v>
      </c>
      <c r="R154" s="236">
        <f>Q154*H154</f>
        <v>0.030800000000000001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166</v>
      </c>
      <c r="AT154" s="238" t="s">
        <v>200</v>
      </c>
      <c r="AU154" s="238" t="s">
        <v>140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139</v>
      </c>
      <c r="BM154" s="238" t="s">
        <v>326</v>
      </c>
    </row>
    <row r="155" s="2" customFormat="1" ht="16.5" customHeight="1">
      <c r="A155" s="35"/>
      <c r="B155" s="36"/>
      <c r="C155" s="240" t="s">
        <v>252</v>
      </c>
      <c r="D155" s="240" t="s">
        <v>200</v>
      </c>
      <c r="E155" s="241" t="s">
        <v>328</v>
      </c>
      <c r="F155" s="242" t="s">
        <v>329</v>
      </c>
      <c r="G155" s="243" t="s">
        <v>224</v>
      </c>
      <c r="H155" s="244">
        <v>7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41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166</v>
      </c>
      <c r="AT155" s="238" t="s">
        <v>200</v>
      </c>
      <c r="AU155" s="238" t="s">
        <v>140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139</v>
      </c>
      <c r="BM155" s="238" t="s">
        <v>330</v>
      </c>
    </row>
    <row r="156" s="2" customFormat="1" ht="16.5" customHeight="1">
      <c r="A156" s="35"/>
      <c r="B156" s="36"/>
      <c r="C156" s="240" t="s">
        <v>256</v>
      </c>
      <c r="D156" s="240" t="s">
        <v>200</v>
      </c>
      <c r="E156" s="241" t="s">
        <v>332</v>
      </c>
      <c r="F156" s="242" t="s">
        <v>333</v>
      </c>
      <c r="G156" s="243" t="s">
        <v>224</v>
      </c>
      <c r="H156" s="244">
        <v>14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41</v>
      </c>
      <c r="O156" s="94"/>
      <c r="P156" s="236">
        <f>O156*H156</f>
        <v>0</v>
      </c>
      <c r="Q156" s="236">
        <v>1.0000000000000001E-05</v>
      </c>
      <c r="R156" s="236">
        <f>Q156*H156</f>
        <v>0.00014000000000000002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166</v>
      </c>
      <c r="AT156" s="238" t="s">
        <v>200</v>
      </c>
      <c r="AU156" s="238" t="s">
        <v>140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139</v>
      </c>
      <c r="BM156" s="238" t="s">
        <v>334</v>
      </c>
    </row>
    <row r="157" s="2" customFormat="1" ht="24.15" customHeight="1">
      <c r="A157" s="35"/>
      <c r="B157" s="36"/>
      <c r="C157" s="226" t="s">
        <v>260</v>
      </c>
      <c r="D157" s="226" t="s">
        <v>135</v>
      </c>
      <c r="E157" s="227" t="s">
        <v>535</v>
      </c>
      <c r="F157" s="228" t="s">
        <v>536</v>
      </c>
      <c r="G157" s="229" t="s">
        <v>148</v>
      </c>
      <c r="H157" s="230">
        <v>595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41</v>
      </c>
      <c r="O157" s="94"/>
      <c r="P157" s="236">
        <f>O157*H157</f>
        <v>0</v>
      </c>
      <c r="Q157" s="236">
        <v>0.0030200000000000001</v>
      </c>
      <c r="R157" s="236">
        <f>Q157*H157</f>
        <v>1.7969000000000002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139</v>
      </c>
      <c r="AT157" s="238" t="s">
        <v>135</v>
      </c>
      <c r="AU157" s="238" t="s">
        <v>140</v>
      </c>
      <c r="AY157" s="14" t="s">
        <v>133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140</v>
      </c>
      <c r="BK157" s="239">
        <f>ROUND(I157*H157,2)</f>
        <v>0</v>
      </c>
      <c r="BL157" s="14" t="s">
        <v>139</v>
      </c>
      <c r="BM157" s="238" t="s">
        <v>537</v>
      </c>
    </row>
    <row r="158" s="2" customFormat="1" ht="24.15" customHeight="1">
      <c r="A158" s="35"/>
      <c r="B158" s="36"/>
      <c r="C158" s="226" t="s">
        <v>264</v>
      </c>
      <c r="D158" s="226" t="s">
        <v>135</v>
      </c>
      <c r="E158" s="227" t="s">
        <v>538</v>
      </c>
      <c r="F158" s="228" t="s">
        <v>539</v>
      </c>
      <c r="G158" s="229" t="s">
        <v>148</v>
      </c>
      <c r="H158" s="230">
        <v>595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41</v>
      </c>
      <c r="O158" s="94"/>
      <c r="P158" s="236">
        <f>O158*H158</f>
        <v>0</v>
      </c>
      <c r="Q158" s="236">
        <v>0.0031800000000000001</v>
      </c>
      <c r="R158" s="236">
        <f>Q158*H158</f>
        <v>1.8921000000000001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139</v>
      </c>
      <c r="AT158" s="238" t="s">
        <v>135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139</v>
      </c>
      <c r="BM158" s="238" t="s">
        <v>540</v>
      </c>
    </row>
    <row r="159" s="2" customFormat="1" ht="37.8" customHeight="1">
      <c r="A159" s="35"/>
      <c r="B159" s="36"/>
      <c r="C159" s="226" t="s">
        <v>268</v>
      </c>
      <c r="D159" s="226" t="s">
        <v>135</v>
      </c>
      <c r="E159" s="227" t="s">
        <v>336</v>
      </c>
      <c r="F159" s="228" t="s">
        <v>337</v>
      </c>
      <c r="G159" s="229" t="s">
        <v>148</v>
      </c>
      <c r="H159" s="230">
        <v>595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41</v>
      </c>
      <c r="O159" s="94"/>
      <c r="P159" s="236">
        <f>O159*H159</f>
        <v>0</v>
      </c>
      <c r="Q159" s="236">
        <v>0.00025000000000000001</v>
      </c>
      <c r="R159" s="236">
        <f>Q159*H159</f>
        <v>0.14874999999999999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139</v>
      </c>
      <c r="AT159" s="238" t="s">
        <v>135</v>
      </c>
      <c r="AU159" s="238" t="s">
        <v>140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139</v>
      </c>
      <c r="BM159" s="238" t="s">
        <v>541</v>
      </c>
    </row>
    <row r="160" s="2" customFormat="1" ht="37.8" customHeight="1">
      <c r="A160" s="35"/>
      <c r="B160" s="36"/>
      <c r="C160" s="226" t="s">
        <v>272</v>
      </c>
      <c r="D160" s="226" t="s">
        <v>135</v>
      </c>
      <c r="E160" s="227" t="s">
        <v>344</v>
      </c>
      <c r="F160" s="228" t="s">
        <v>345</v>
      </c>
      <c r="G160" s="229" t="s">
        <v>138</v>
      </c>
      <c r="H160" s="230">
        <v>24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41</v>
      </c>
      <c r="O160" s="94"/>
      <c r="P160" s="236">
        <f>O160*H160</f>
        <v>0</v>
      </c>
      <c r="Q160" s="236">
        <v>0.002</v>
      </c>
      <c r="R160" s="236">
        <f>Q160*H160</f>
        <v>0.048000000000000001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139</v>
      </c>
      <c r="AT160" s="238" t="s">
        <v>135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139</v>
      </c>
      <c r="BM160" s="238" t="s">
        <v>542</v>
      </c>
    </row>
    <row r="161" s="2" customFormat="1" ht="24.15" customHeight="1">
      <c r="A161" s="35"/>
      <c r="B161" s="36"/>
      <c r="C161" s="226" t="s">
        <v>277</v>
      </c>
      <c r="D161" s="226" t="s">
        <v>135</v>
      </c>
      <c r="E161" s="227" t="s">
        <v>348</v>
      </c>
      <c r="F161" s="228" t="s">
        <v>349</v>
      </c>
      <c r="G161" s="229" t="s">
        <v>148</v>
      </c>
      <c r="H161" s="230">
        <v>595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41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139</v>
      </c>
      <c r="AT161" s="238" t="s">
        <v>135</v>
      </c>
      <c r="AU161" s="238" t="s">
        <v>140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139</v>
      </c>
      <c r="BM161" s="238" t="s">
        <v>350</v>
      </c>
    </row>
    <row r="162" s="2" customFormat="1" ht="24.15" customHeight="1">
      <c r="A162" s="35"/>
      <c r="B162" s="36"/>
      <c r="C162" s="226" t="s">
        <v>282</v>
      </c>
      <c r="D162" s="226" t="s">
        <v>135</v>
      </c>
      <c r="E162" s="227" t="s">
        <v>352</v>
      </c>
      <c r="F162" s="228" t="s">
        <v>353</v>
      </c>
      <c r="G162" s="229" t="s">
        <v>138</v>
      </c>
      <c r="H162" s="230">
        <v>194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41</v>
      </c>
      <c r="O162" s="94"/>
      <c r="P162" s="236">
        <f>O162*H162</f>
        <v>0</v>
      </c>
      <c r="Q162" s="236">
        <v>1.0000000000000001E-05</v>
      </c>
      <c r="R162" s="236">
        <f>Q162*H162</f>
        <v>0.0019400000000000001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139</v>
      </c>
      <c r="AT162" s="238" t="s">
        <v>135</v>
      </c>
      <c r="AU162" s="238" t="s">
        <v>140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139</v>
      </c>
      <c r="BM162" s="238" t="s">
        <v>354</v>
      </c>
    </row>
    <row r="163" s="2" customFormat="1" ht="24.15" customHeight="1">
      <c r="A163" s="35"/>
      <c r="B163" s="36"/>
      <c r="C163" s="226" t="s">
        <v>286</v>
      </c>
      <c r="D163" s="226" t="s">
        <v>135</v>
      </c>
      <c r="E163" s="227" t="s">
        <v>356</v>
      </c>
      <c r="F163" s="228" t="s">
        <v>357</v>
      </c>
      <c r="G163" s="229" t="s">
        <v>138</v>
      </c>
      <c r="H163" s="230">
        <v>170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41</v>
      </c>
      <c r="O163" s="94"/>
      <c r="P163" s="236">
        <f>O163*H163</f>
        <v>0</v>
      </c>
      <c r="Q163" s="236">
        <v>0.011429999999999999</v>
      </c>
      <c r="R163" s="236">
        <f>Q163*H163</f>
        <v>1.9430999999999998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139</v>
      </c>
      <c r="AT163" s="238" t="s">
        <v>135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139</v>
      </c>
      <c r="BM163" s="238" t="s">
        <v>358</v>
      </c>
    </row>
    <row r="164" s="2" customFormat="1" ht="37.8" customHeight="1">
      <c r="A164" s="35"/>
      <c r="B164" s="36"/>
      <c r="C164" s="226" t="s">
        <v>290</v>
      </c>
      <c r="D164" s="226" t="s">
        <v>135</v>
      </c>
      <c r="E164" s="227" t="s">
        <v>368</v>
      </c>
      <c r="F164" s="228" t="s">
        <v>369</v>
      </c>
      <c r="G164" s="229" t="s">
        <v>148</v>
      </c>
      <c r="H164" s="230">
        <v>220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41</v>
      </c>
      <c r="O164" s="94"/>
      <c r="P164" s="236">
        <f>O164*H164</f>
        <v>0</v>
      </c>
      <c r="Q164" s="236">
        <v>0.098530000000000006</v>
      </c>
      <c r="R164" s="236">
        <f>Q164*H164</f>
        <v>21.676600000000001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139</v>
      </c>
      <c r="AT164" s="238" t="s">
        <v>135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139</v>
      </c>
      <c r="BM164" s="238" t="s">
        <v>370</v>
      </c>
    </row>
    <row r="165" s="2" customFormat="1" ht="16.5" customHeight="1">
      <c r="A165" s="35"/>
      <c r="B165" s="36"/>
      <c r="C165" s="240" t="s">
        <v>295</v>
      </c>
      <c r="D165" s="240" t="s">
        <v>200</v>
      </c>
      <c r="E165" s="241" t="s">
        <v>372</v>
      </c>
      <c r="F165" s="242" t="s">
        <v>373</v>
      </c>
      <c r="G165" s="243" t="s">
        <v>224</v>
      </c>
      <c r="H165" s="244">
        <v>222.19999999999999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41</v>
      </c>
      <c r="O165" s="94"/>
      <c r="P165" s="236">
        <f>O165*H165</f>
        <v>0</v>
      </c>
      <c r="Q165" s="236">
        <v>0.023</v>
      </c>
      <c r="R165" s="236">
        <f>Q165*H165</f>
        <v>5.1105999999999998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166</v>
      </c>
      <c r="AT165" s="238" t="s">
        <v>200</v>
      </c>
      <c r="AU165" s="238" t="s">
        <v>140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139</v>
      </c>
      <c r="BM165" s="238" t="s">
        <v>374</v>
      </c>
    </row>
    <row r="166" s="2" customFormat="1" ht="24.15" customHeight="1">
      <c r="A166" s="35"/>
      <c r="B166" s="36"/>
      <c r="C166" s="226" t="s">
        <v>299</v>
      </c>
      <c r="D166" s="226" t="s">
        <v>135</v>
      </c>
      <c r="E166" s="227" t="s">
        <v>543</v>
      </c>
      <c r="F166" s="228" t="s">
        <v>544</v>
      </c>
      <c r="G166" s="229" t="s">
        <v>148</v>
      </c>
      <c r="H166" s="230">
        <v>60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41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139</v>
      </c>
      <c r="AT166" s="238" t="s">
        <v>135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139</v>
      </c>
      <c r="BM166" s="238" t="s">
        <v>545</v>
      </c>
    </row>
    <row r="167" s="2" customFormat="1" ht="24.15" customHeight="1">
      <c r="A167" s="35"/>
      <c r="B167" s="36"/>
      <c r="C167" s="226" t="s">
        <v>303</v>
      </c>
      <c r="D167" s="226" t="s">
        <v>135</v>
      </c>
      <c r="E167" s="227" t="s">
        <v>400</v>
      </c>
      <c r="F167" s="228" t="s">
        <v>401</v>
      </c>
      <c r="G167" s="229" t="s">
        <v>189</v>
      </c>
      <c r="H167" s="230">
        <v>84.519999999999996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41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139</v>
      </c>
      <c r="AT167" s="238" t="s">
        <v>135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139</v>
      </c>
      <c r="BM167" s="238" t="s">
        <v>402</v>
      </c>
    </row>
    <row r="168" s="2" customFormat="1" ht="24.15" customHeight="1">
      <c r="A168" s="35"/>
      <c r="B168" s="36"/>
      <c r="C168" s="226" t="s">
        <v>307</v>
      </c>
      <c r="D168" s="226" t="s">
        <v>135</v>
      </c>
      <c r="E168" s="227" t="s">
        <v>404</v>
      </c>
      <c r="F168" s="228" t="s">
        <v>405</v>
      </c>
      <c r="G168" s="229" t="s">
        <v>189</v>
      </c>
      <c r="H168" s="230">
        <v>1605.8800000000001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41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139</v>
      </c>
      <c r="AT168" s="238" t="s">
        <v>135</v>
      </c>
      <c r="AU168" s="238" t="s">
        <v>140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139</v>
      </c>
      <c r="BM168" s="238" t="s">
        <v>406</v>
      </c>
    </row>
    <row r="169" s="2" customFormat="1" ht="24.15" customHeight="1">
      <c r="A169" s="35"/>
      <c r="B169" s="36"/>
      <c r="C169" s="226" t="s">
        <v>311</v>
      </c>
      <c r="D169" s="226" t="s">
        <v>135</v>
      </c>
      <c r="E169" s="227" t="s">
        <v>416</v>
      </c>
      <c r="F169" s="228" t="s">
        <v>417</v>
      </c>
      <c r="G169" s="229" t="s">
        <v>189</v>
      </c>
      <c r="H169" s="230">
        <v>26.100000000000001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41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139</v>
      </c>
      <c r="AT169" s="238" t="s">
        <v>135</v>
      </c>
      <c r="AU169" s="238" t="s">
        <v>140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139</v>
      </c>
      <c r="BM169" s="238" t="s">
        <v>418</v>
      </c>
    </row>
    <row r="170" s="12" customFormat="1" ht="22.8" customHeight="1">
      <c r="A170" s="12"/>
      <c r="B170" s="210"/>
      <c r="C170" s="211"/>
      <c r="D170" s="212" t="s">
        <v>74</v>
      </c>
      <c r="E170" s="224" t="s">
        <v>423</v>
      </c>
      <c r="F170" s="224" t="s">
        <v>424</v>
      </c>
      <c r="G170" s="211"/>
      <c r="H170" s="211"/>
      <c r="I170" s="214"/>
      <c r="J170" s="225">
        <f>BK170</f>
        <v>0</v>
      </c>
      <c r="K170" s="211"/>
      <c r="L170" s="216"/>
      <c r="M170" s="217"/>
      <c r="N170" s="218"/>
      <c r="O170" s="218"/>
      <c r="P170" s="219">
        <f>P171</f>
        <v>0</v>
      </c>
      <c r="Q170" s="218"/>
      <c r="R170" s="219">
        <f>R171</f>
        <v>0</v>
      </c>
      <c r="S170" s="218"/>
      <c r="T170" s="220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83</v>
      </c>
      <c r="AT170" s="222" t="s">
        <v>74</v>
      </c>
      <c r="AU170" s="222" t="s">
        <v>83</v>
      </c>
      <c r="AY170" s="221" t="s">
        <v>133</v>
      </c>
      <c r="BK170" s="223">
        <f>BK171</f>
        <v>0</v>
      </c>
    </row>
    <row r="171" s="2" customFormat="1" ht="33" customHeight="1">
      <c r="A171" s="35"/>
      <c r="B171" s="36"/>
      <c r="C171" s="226" t="s">
        <v>315</v>
      </c>
      <c r="D171" s="226" t="s">
        <v>135</v>
      </c>
      <c r="E171" s="227" t="s">
        <v>426</v>
      </c>
      <c r="F171" s="228" t="s">
        <v>427</v>
      </c>
      <c r="G171" s="229" t="s">
        <v>189</v>
      </c>
      <c r="H171" s="230">
        <v>349.65899999999999</v>
      </c>
      <c r="I171" s="231"/>
      <c r="J171" s="232">
        <f>ROUND(I171*H171,2)</f>
        <v>0</v>
      </c>
      <c r="K171" s="233"/>
      <c r="L171" s="41"/>
      <c r="M171" s="251" t="s">
        <v>1</v>
      </c>
      <c r="N171" s="252" t="s">
        <v>41</v>
      </c>
      <c r="O171" s="253"/>
      <c r="P171" s="254">
        <f>O171*H171</f>
        <v>0</v>
      </c>
      <c r="Q171" s="254">
        <v>0</v>
      </c>
      <c r="R171" s="254">
        <f>Q171*H171</f>
        <v>0</v>
      </c>
      <c r="S171" s="254">
        <v>0</v>
      </c>
      <c r="T171" s="25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139</v>
      </c>
      <c r="AT171" s="238" t="s">
        <v>135</v>
      </c>
      <c r="AU171" s="238" t="s">
        <v>140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139</v>
      </c>
      <c r="BM171" s="238" t="s">
        <v>428</v>
      </c>
    </row>
    <row r="172" s="2" customFormat="1" ht="6.96" customHeight="1">
      <c r="A172" s="35"/>
      <c r="B172" s="69"/>
      <c r="C172" s="70"/>
      <c r="D172" s="70"/>
      <c r="E172" s="70"/>
      <c r="F172" s="70"/>
      <c r="G172" s="70"/>
      <c r="H172" s="70"/>
      <c r="I172" s="70"/>
      <c r="J172" s="70"/>
      <c r="K172" s="70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dS46AoUXIQzGUrLrWwSch70xjRCbhPL4Xh2hoaSUNIIce4FRTMjHCCTzBTDOWrR2YzPmtd0eiA+nMiwRXxNQ6w==" hashValue="6EmErG1Vh3QL3zXLtefUDjgxpuQYge7ym4mH2vRIoc0JM4RKDCedMWSCycPWKCizP8tjNkrttNEuJZ8lB67eDQ==" algorithmName="SHA-512" password="CC35"/>
  <autoFilter ref="C121:K17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97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AKČNÝ PLÁN PRE ZLEPŠENIE PODMIENOK CYKL. INFRAŠTR. POMOCOU ORGANIZAČNYCH OPATRENÍ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41"/>
      <c r="C9" s="35"/>
      <c r="D9" s="35"/>
      <c r="E9" s="145" t="s">
        <v>546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ROUND((SUM(BE123:BE185)),  2)</f>
        <v>0</v>
      </c>
      <c r="G33" s="159"/>
      <c r="H33" s="159"/>
      <c r="I33" s="160">
        <v>0.20000000000000001</v>
      </c>
      <c r="J33" s="158">
        <f>ROUND(((SUM(BE123:BE185))*I33),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ROUND((SUM(BF123:BF185)),  2)</f>
        <v>0</v>
      </c>
      <c r="G34" s="159"/>
      <c r="H34" s="159"/>
      <c r="I34" s="160">
        <v>0.20000000000000001</v>
      </c>
      <c r="J34" s="158">
        <f>ROUND(((SUM(BF123:BF185))*I34),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ROUND((SUM(BG123:BG185)),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ROUND((SUM(BH123:BH185)),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ROUND((SUM(BI123:BI185)),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AKČNÝ PLÁN PRE ZLEPŠENIE PODMIENOK CYKL. INFRAŠTR. POMOCOU ORGANIZAČNYCH OPATRENÍ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7"/>
      <c r="D87" s="37"/>
      <c r="E87" s="79" t="str">
        <f>E9</f>
        <v>04 - SO 04 ul. 17. Novembra - ochranné pruhy pre cyklistov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PREŠOV</v>
      </c>
      <c r="G89" s="37"/>
      <c r="H89" s="37"/>
      <c r="I89" s="29" t="s">
        <v>21</v>
      </c>
      <c r="J89" s="82" t="str">
        <f>IF(J12="","",J12)</f>
        <v>18. 3. 2022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>MESTO PREŠOV</v>
      </c>
      <c r="G91" s="37"/>
      <c r="H91" s="37"/>
      <c r="I91" s="29" t="s">
        <v>29</v>
      </c>
      <c r="J91" s="33" t="str">
        <f>E21</f>
        <v>VÁHOPROJEKT,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101</v>
      </c>
      <c r="D94" s="183"/>
      <c r="E94" s="183"/>
      <c r="F94" s="183"/>
      <c r="G94" s="183"/>
      <c r="H94" s="183"/>
      <c r="I94" s="183"/>
      <c r="J94" s="184" t="s">
        <v>102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103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86"/>
      <c r="C97" s="187"/>
      <c r="D97" s="188" t="s">
        <v>105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106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107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110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111</v>
      </c>
      <c r="E101" s="195"/>
      <c r="F101" s="195"/>
      <c r="G101" s="195"/>
      <c r="H101" s="195"/>
      <c r="I101" s="195"/>
      <c r="J101" s="196">
        <f>J149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112</v>
      </c>
      <c r="E102" s="195"/>
      <c r="F102" s="195"/>
      <c r="G102" s="195"/>
      <c r="H102" s="195"/>
      <c r="I102" s="195"/>
      <c r="J102" s="196">
        <f>J151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113</v>
      </c>
      <c r="E103" s="195"/>
      <c r="F103" s="195"/>
      <c r="G103" s="195"/>
      <c r="H103" s="195"/>
      <c r="I103" s="195"/>
      <c r="J103" s="196">
        <f>J184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119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81" t="str">
        <f>E7</f>
        <v>AKČNÝ PLÁN PRE ZLEPŠENIE PODMIENOK CYKL. INFRAŠTR. POMOCOU ORGANIZAČNYCH OPATRENÍ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98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30" customHeight="1">
      <c r="A115" s="35"/>
      <c r="B115" s="36"/>
      <c r="C115" s="37"/>
      <c r="D115" s="37"/>
      <c r="E115" s="79" t="str">
        <f>E9</f>
        <v>04 - SO 04 ul. 17. Novembra - ochranné pruhy pre cyklistov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>PREŠOV</v>
      </c>
      <c r="G117" s="37"/>
      <c r="H117" s="37"/>
      <c r="I117" s="29" t="s">
        <v>21</v>
      </c>
      <c r="J117" s="82" t="str">
        <f>IF(J12="","",J12)</f>
        <v>18. 3. 2022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23</v>
      </c>
      <c r="D119" s="37"/>
      <c r="E119" s="37"/>
      <c r="F119" s="24" t="str">
        <f>E15</f>
        <v>MESTO PREŠOV</v>
      </c>
      <c r="G119" s="37"/>
      <c r="H119" s="37"/>
      <c r="I119" s="29" t="s">
        <v>29</v>
      </c>
      <c r="J119" s="33" t="str">
        <f>E21</f>
        <v>VÁHOPROJEKT, s.r.o.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120</v>
      </c>
      <c r="D122" s="201" t="s">
        <v>60</v>
      </c>
      <c r="E122" s="201" t="s">
        <v>56</v>
      </c>
      <c r="F122" s="201" t="s">
        <v>57</v>
      </c>
      <c r="G122" s="201" t="s">
        <v>121</v>
      </c>
      <c r="H122" s="201" t="s">
        <v>122</v>
      </c>
      <c r="I122" s="201" t="s">
        <v>123</v>
      </c>
      <c r="J122" s="202" t="s">
        <v>102</v>
      </c>
      <c r="K122" s="203" t="s">
        <v>124</v>
      </c>
      <c r="L122" s="204"/>
      <c r="M122" s="103" t="s">
        <v>1</v>
      </c>
      <c r="N122" s="104" t="s">
        <v>39</v>
      </c>
      <c r="O122" s="104" t="s">
        <v>125</v>
      </c>
      <c r="P122" s="104" t="s">
        <v>126</v>
      </c>
      <c r="Q122" s="104" t="s">
        <v>127</v>
      </c>
      <c r="R122" s="104" t="s">
        <v>128</v>
      </c>
      <c r="S122" s="104" t="s">
        <v>129</v>
      </c>
      <c r="T122" s="105" t="s">
        <v>130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103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</f>
        <v>0</v>
      </c>
      <c r="Q123" s="107"/>
      <c r="R123" s="207">
        <f>R124</f>
        <v>631.84979999999996</v>
      </c>
      <c r="S123" s="107"/>
      <c r="T123" s="208">
        <f>T124</f>
        <v>535.84000000000003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74</v>
      </c>
      <c r="AU123" s="14" t="s">
        <v>104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74</v>
      </c>
      <c r="E124" s="213" t="s">
        <v>131</v>
      </c>
      <c r="F124" s="213" t="s">
        <v>132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P125+P140+P142+P149+P151+P184</f>
        <v>0</v>
      </c>
      <c r="Q124" s="218"/>
      <c r="R124" s="219">
        <f>R125+R140+R142+R149+R151+R184</f>
        <v>631.84979999999996</v>
      </c>
      <c r="S124" s="218"/>
      <c r="T124" s="220">
        <f>T125+T140+T142+T149+T151+T184</f>
        <v>535.84000000000003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74</v>
      </c>
      <c r="AU124" s="222" t="s">
        <v>75</v>
      </c>
      <c r="AY124" s="221" t="s">
        <v>133</v>
      </c>
      <c r="BK124" s="223">
        <f>BK125+BK140+BK142+BK149+BK151+BK184</f>
        <v>0</v>
      </c>
    </row>
    <row r="125" s="12" customFormat="1" ht="22.8" customHeight="1">
      <c r="A125" s="12"/>
      <c r="B125" s="210"/>
      <c r="C125" s="211"/>
      <c r="D125" s="212" t="s">
        <v>74</v>
      </c>
      <c r="E125" s="224" t="s">
        <v>83</v>
      </c>
      <c r="F125" s="224" t="s">
        <v>134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SUM(P126:P139)</f>
        <v>0</v>
      </c>
      <c r="Q125" s="218"/>
      <c r="R125" s="219">
        <f>SUM(R126:R139)</f>
        <v>0.54899999999999993</v>
      </c>
      <c r="S125" s="218"/>
      <c r="T125" s="220">
        <f>SUM(T126:T139)</f>
        <v>535.84000000000003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74</v>
      </c>
      <c r="AU125" s="222" t="s">
        <v>83</v>
      </c>
      <c r="AY125" s="221" t="s">
        <v>133</v>
      </c>
      <c r="BK125" s="223">
        <f>SUM(BK126:BK139)</f>
        <v>0</v>
      </c>
    </row>
    <row r="126" s="2" customFormat="1" ht="24.15" customHeight="1">
      <c r="A126" s="35"/>
      <c r="B126" s="36"/>
      <c r="C126" s="226" t="s">
        <v>83</v>
      </c>
      <c r="D126" s="226" t="s">
        <v>135</v>
      </c>
      <c r="E126" s="227" t="s">
        <v>495</v>
      </c>
      <c r="F126" s="228" t="s">
        <v>496</v>
      </c>
      <c r="G126" s="229" t="s">
        <v>138</v>
      </c>
      <c r="H126" s="230">
        <v>210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41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0.098000000000000004</v>
      </c>
      <c r="T126" s="237">
        <f>S126*H126</f>
        <v>20.580000000000002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139</v>
      </c>
      <c r="AT126" s="238" t="s">
        <v>135</v>
      </c>
      <c r="AU126" s="238" t="s">
        <v>140</v>
      </c>
      <c r="AY126" s="14" t="s">
        <v>133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140</v>
      </c>
      <c r="BK126" s="239">
        <f>ROUND(I126*H126,2)</f>
        <v>0</v>
      </c>
      <c r="BL126" s="14" t="s">
        <v>139</v>
      </c>
      <c r="BM126" s="238" t="s">
        <v>141</v>
      </c>
    </row>
    <row r="127" s="2" customFormat="1" ht="37.8" customHeight="1">
      <c r="A127" s="35"/>
      <c r="B127" s="36"/>
      <c r="C127" s="226" t="s">
        <v>140</v>
      </c>
      <c r="D127" s="226" t="s">
        <v>135</v>
      </c>
      <c r="E127" s="227" t="s">
        <v>547</v>
      </c>
      <c r="F127" s="228" t="s">
        <v>548</v>
      </c>
      <c r="G127" s="229" t="s">
        <v>138</v>
      </c>
      <c r="H127" s="230">
        <v>3660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41</v>
      </c>
      <c r="O127" s="94"/>
      <c r="P127" s="236">
        <f>O127*H127</f>
        <v>0</v>
      </c>
      <c r="Q127" s="236">
        <v>0.00014999999999999999</v>
      </c>
      <c r="R127" s="236">
        <f>Q127*H127</f>
        <v>0.54899999999999993</v>
      </c>
      <c r="S127" s="236">
        <v>0.127</v>
      </c>
      <c r="T127" s="237">
        <f>S127*H127</f>
        <v>464.81999999999999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139</v>
      </c>
      <c r="AT127" s="238" t="s">
        <v>135</v>
      </c>
      <c r="AU127" s="238" t="s">
        <v>140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139</v>
      </c>
      <c r="BM127" s="238" t="s">
        <v>144</v>
      </c>
    </row>
    <row r="128" s="2" customFormat="1" ht="24.15" customHeight="1">
      <c r="A128" s="35"/>
      <c r="B128" s="36"/>
      <c r="C128" s="226" t="s">
        <v>145</v>
      </c>
      <c r="D128" s="226" t="s">
        <v>135</v>
      </c>
      <c r="E128" s="227" t="s">
        <v>146</v>
      </c>
      <c r="F128" s="228" t="s">
        <v>147</v>
      </c>
      <c r="G128" s="229" t="s">
        <v>148</v>
      </c>
      <c r="H128" s="230">
        <v>22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41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0.14499999999999999</v>
      </c>
      <c r="T128" s="237">
        <f>S128*H128</f>
        <v>3.1899999999999999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139</v>
      </c>
      <c r="AT128" s="238" t="s">
        <v>135</v>
      </c>
      <c r="AU128" s="238" t="s">
        <v>140</v>
      </c>
      <c r="AY128" s="14" t="s">
        <v>133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140</v>
      </c>
      <c r="BK128" s="239">
        <f>ROUND(I128*H128,2)</f>
        <v>0</v>
      </c>
      <c r="BL128" s="14" t="s">
        <v>139</v>
      </c>
      <c r="BM128" s="238" t="s">
        <v>149</v>
      </c>
    </row>
    <row r="129" s="2" customFormat="1" ht="33" customHeight="1">
      <c r="A129" s="35"/>
      <c r="B129" s="36"/>
      <c r="C129" s="226" t="s">
        <v>139</v>
      </c>
      <c r="D129" s="226" t="s">
        <v>135</v>
      </c>
      <c r="E129" s="227" t="s">
        <v>497</v>
      </c>
      <c r="F129" s="228" t="s">
        <v>498</v>
      </c>
      <c r="G129" s="229" t="s">
        <v>138</v>
      </c>
      <c r="H129" s="230">
        <v>210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41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0.22500000000000001</v>
      </c>
      <c r="T129" s="237">
        <f>S129*H129</f>
        <v>47.25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139</v>
      </c>
      <c r="AT129" s="238" t="s">
        <v>135</v>
      </c>
      <c r="AU129" s="238" t="s">
        <v>140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139</v>
      </c>
      <c r="BM129" s="238" t="s">
        <v>152</v>
      </c>
    </row>
    <row r="130" s="2" customFormat="1" ht="24.15" customHeight="1">
      <c r="A130" s="35"/>
      <c r="B130" s="36"/>
      <c r="C130" s="226" t="s">
        <v>153</v>
      </c>
      <c r="D130" s="226" t="s">
        <v>135</v>
      </c>
      <c r="E130" s="227" t="s">
        <v>154</v>
      </c>
      <c r="F130" s="228" t="s">
        <v>155</v>
      </c>
      <c r="G130" s="229" t="s">
        <v>156</v>
      </c>
      <c r="H130" s="230">
        <v>200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41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139</v>
      </c>
      <c r="AT130" s="238" t="s">
        <v>135</v>
      </c>
      <c r="AU130" s="238" t="s">
        <v>140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139</v>
      </c>
      <c r="BM130" s="238" t="s">
        <v>157</v>
      </c>
    </row>
    <row r="131" s="2" customFormat="1" ht="24.15" customHeight="1">
      <c r="A131" s="35"/>
      <c r="B131" s="36"/>
      <c r="C131" s="226" t="s">
        <v>158</v>
      </c>
      <c r="D131" s="226" t="s">
        <v>135</v>
      </c>
      <c r="E131" s="227" t="s">
        <v>159</v>
      </c>
      <c r="F131" s="228" t="s">
        <v>160</v>
      </c>
      <c r="G131" s="229" t="s">
        <v>156</v>
      </c>
      <c r="H131" s="230">
        <v>60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41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139</v>
      </c>
      <c r="AT131" s="238" t="s">
        <v>135</v>
      </c>
      <c r="AU131" s="238" t="s">
        <v>140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139</v>
      </c>
      <c r="BM131" s="238" t="s">
        <v>161</v>
      </c>
    </row>
    <row r="132" s="2" customFormat="1" ht="16.5" customHeight="1">
      <c r="A132" s="35"/>
      <c r="B132" s="36"/>
      <c r="C132" s="226" t="s">
        <v>162</v>
      </c>
      <c r="D132" s="226" t="s">
        <v>135</v>
      </c>
      <c r="E132" s="227" t="s">
        <v>163</v>
      </c>
      <c r="F132" s="228" t="s">
        <v>164</v>
      </c>
      <c r="G132" s="229" t="s">
        <v>156</v>
      </c>
      <c r="H132" s="230">
        <v>42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41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139</v>
      </c>
      <c r="AT132" s="238" t="s">
        <v>135</v>
      </c>
      <c r="AU132" s="238" t="s">
        <v>140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139</v>
      </c>
      <c r="BM132" s="238" t="s">
        <v>165</v>
      </c>
    </row>
    <row r="133" s="2" customFormat="1" ht="37.8" customHeight="1">
      <c r="A133" s="35"/>
      <c r="B133" s="36"/>
      <c r="C133" s="226" t="s">
        <v>166</v>
      </c>
      <c r="D133" s="226" t="s">
        <v>135</v>
      </c>
      <c r="E133" s="227" t="s">
        <v>167</v>
      </c>
      <c r="F133" s="228" t="s">
        <v>168</v>
      </c>
      <c r="G133" s="229" t="s">
        <v>156</v>
      </c>
      <c r="H133" s="230">
        <v>12.6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139</v>
      </c>
      <c r="AT133" s="238" t="s">
        <v>135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139</v>
      </c>
      <c r="BM133" s="238" t="s">
        <v>169</v>
      </c>
    </row>
    <row r="134" s="2" customFormat="1" ht="37.8" customHeight="1">
      <c r="A134" s="35"/>
      <c r="B134" s="36"/>
      <c r="C134" s="226" t="s">
        <v>170</v>
      </c>
      <c r="D134" s="226" t="s">
        <v>135</v>
      </c>
      <c r="E134" s="227" t="s">
        <v>171</v>
      </c>
      <c r="F134" s="228" t="s">
        <v>172</v>
      </c>
      <c r="G134" s="229" t="s">
        <v>156</v>
      </c>
      <c r="H134" s="230">
        <v>222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139</v>
      </c>
      <c r="AT134" s="238" t="s">
        <v>135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139</v>
      </c>
      <c r="BM134" s="238" t="s">
        <v>173</v>
      </c>
    </row>
    <row r="135" s="2" customFormat="1" ht="44.25" customHeight="1">
      <c r="A135" s="35"/>
      <c r="B135" s="36"/>
      <c r="C135" s="226" t="s">
        <v>174</v>
      </c>
      <c r="D135" s="226" t="s">
        <v>135</v>
      </c>
      <c r="E135" s="227" t="s">
        <v>175</v>
      </c>
      <c r="F135" s="228" t="s">
        <v>176</v>
      </c>
      <c r="G135" s="229" t="s">
        <v>156</v>
      </c>
      <c r="H135" s="230">
        <v>444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139</v>
      </c>
      <c r="AT135" s="238" t="s">
        <v>135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139</v>
      </c>
      <c r="BM135" s="238" t="s">
        <v>177</v>
      </c>
    </row>
    <row r="136" s="2" customFormat="1" ht="24.15" customHeight="1">
      <c r="A136" s="35"/>
      <c r="B136" s="36"/>
      <c r="C136" s="226" t="s">
        <v>178</v>
      </c>
      <c r="D136" s="226" t="s">
        <v>135</v>
      </c>
      <c r="E136" s="227" t="s">
        <v>179</v>
      </c>
      <c r="F136" s="228" t="s">
        <v>180</v>
      </c>
      <c r="G136" s="229" t="s">
        <v>156</v>
      </c>
      <c r="H136" s="230">
        <v>20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139</v>
      </c>
      <c r="AT136" s="238" t="s">
        <v>135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139</v>
      </c>
      <c r="BM136" s="238" t="s">
        <v>181</v>
      </c>
    </row>
    <row r="137" s="2" customFormat="1" ht="21.75" customHeight="1">
      <c r="A137" s="35"/>
      <c r="B137" s="36"/>
      <c r="C137" s="226" t="s">
        <v>182</v>
      </c>
      <c r="D137" s="226" t="s">
        <v>135</v>
      </c>
      <c r="E137" s="227" t="s">
        <v>183</v>
      </c>
      <c r="F137" s="228" t="s">
        <v>184</v>
      </c>
      <c r="G137" s="229" t="s">
        <v>156</v>
      </c>
      <c r="H137" s="230">
        <v>222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139</v>
      </c>
      <c r="AT137" s="238" t="s">
        <v>135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139</v>
      </c>
      <c r="BM137" s="238" t="s">
        <v>185</v>
      </c>
    </row>
    <row r="138" s="2" customFormat="1" ht="24.15" customHeight="1">
      <c r="A138" s="35"/>
      <c r="B138" s="36"/>
      <c r="C138" s="226" t="s">
        <v>186</v>
      </c>
      <c r="D138" s="226" t="s">
        <v>135</v>
      </c>
      <c r="E138" s="227" t="s">
        <v>187</v>
      </c>
      <c r="F138" s="228" t="s">
        <v>188</v>
      </c>
      <c r="G138" s="229" t="s">
        <v>189</v>
      </c>
      <c r="H138" s="230">
        <v>333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41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139</v>
      </c>
      <c r="AT138" s="238" t="s">
        <v>135</v>
      </c>
      <c r="AU138" s="238" t="s">
        <v>140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139</v>
      </c>
      <c r="BM138" s="238" t="s">
        <v>190</v>
      </c>
    </row>
    <row r="139" s="2" customFormat="1" ht="21.75" customHeight="1">
      <c r="A139" s="35"/>
      <c r="B139" s="36"/>
      <c r="C139" s="226" t="s">
        <v>191</v>
      </c>
      <c r="D139" s="226" t="s">
        <v>135</v>
      </c>
      <c r="E139" s="227" t="s">
        <v>205</v>
      </c>
      <c r="F139" s="228" t="s">
        <v>206</v>
      </c>
      <c r="G139" s="229" t="s">
        <v>138</v>
      </c>
      <c r="H139" s="230">
        <v>280.5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139</v>
      </c>
      <c r="AT139" s="238" t="s">
        <v>135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139</v>
      </c>
      <c r="BM139" s="238" t="s">
        <v>207</v>
      </c>
    </row>
    <row r="140" s="12" customFormat="1" ht="22.8" customHeight="1">
      <c r="A140" s="12"/>
      <c r="B140" s="210"/>
      <c r="C140" s="211"/>
      <c r="D140" s="212" t="s">
        <v>74</v>
      </c>
      <c r="E140" s="224" t="s">
        <v>140</v>
      </c>
      <c r="F140" s="224" t="s">
        <v>208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P141</f>
        <v>0</v>
      </c>
      <c r="Q140" s="218"/>
      <c r="R140" s="219">
        <f>R141</f>
        <v>36.224999999999994</v>
      </c>
      <c r="S140" s="218"/>
      <c r="T140" s="22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83</v>
      </c>
      <c r="AT140" s="222" t="s">
        <v>74</v>
      </c>
      <c r="AU140" s="222" t="s">
        <v>83</v>
      </c>
      <c r="AY140" s="221" t="s">
        <v>133</v>
      </c>
      <c r="BK140" s="223">
        <f>BK141</f>
        <v>0</v>
      </c>
    </row>
    <row r="141" s="2" customFormat="1" ht="24.15" customHeight="1">
      <c r="A141" s="35"/>
      <c r="B141" s="36"/>
      <c r="C141" s="226" t="s">
        <v>195</v>
      </c>
      <c r="D141" s="226" t="s">
        <v>135</v>
      </c>
      <c r="E141" s="227" t="s">
        <v>210</v>
      </c>
      <c r="F141" s="228" t="s">
        <v>211</v>
      </c>
      <c r="G141" s="229" t="s">
        <v>156</v>
      </c>
      <c r="H141" s="230">
        <v>17.5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41</v>
      </c>
      <c r="O141" s="94"/>
      <c r="P141" s="236">
        <f>O141*H141</f>
        <v>0</v>
      </c>
      <c r="Q141" s="236">
        <v>2.0699999999999998</v>
      </c>
      <c r="R141" s="236">
        <f>Q141*H141</f>
        <v>36.224999999999994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139</v>
      </c>
      <c r="AT141" s="238" t="s">
        <v>135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139</v>
      </c>
      <c r="BM141" s="238" t="s">
        <v>212</v>
      </c>
    </row>
    <row r="142" s="12" customFormat="1" ht="22.8" customHeight="1">
      <c r="A142" s="12"/>
      <c r="B142" s="210"/>
      <c r="C142" s="211"/>
      <c r="D142" s="212" t="s">
        <v>74</v>
      </c>
      <c r="E142" s="224" t="s">
        <v>153</v>
      </c>
      <c r="F142" s="224" t="s">
        <v>235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SUM(P143:P148)</f>
        <v>0</v>
      </c>
      <c r="Q142" s="218"/>
      <c r="R142" s="219">
        <f>SUM(R143:R148)</f>
        <v>526.91759999999999</v>
      </c>
      <c r="S142" s="218"/>
      <c r="T142" s="22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83</v>
      </c>
      <c r="AT142" s="222" t="s">
        <v>74</v>
      </c>
      <c r="AU142" s="222" t="s">
        <v>83</v>
      </c>
      <c r="AY142" s="221" t="s">
        <v>133</v>
      </c>
      <c r="BK142" s="223">
        <f>SUM(BK143:BK148)</f>
        <v>0</v>
      </c>
    </row>
    <row r="143" s="2" customFormat="1" ht="24.15" customHeight="1">
      <c r="A143" s="35"/>
      <c r="B143" s="36"/>
      <c r="C143" s="226" t="s">
        <v>199</v>
      </c>
      <c r="D143" s="226" t="s">
        <v>135</v>
      </c>
      <c r="E143" s="227" t="s">
        <v>549</v>
      </c>
      <c r="F143" s="228" t="s">
        <v>550</v>
      </c>
      <c r="G143" s="229" t="s">
        <v>138</v>
      </c>
      <c r="H143" s="230">
        <v>94.5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41</v>
      </c>
      <c r="O143" s="94"/>
      <c r="P143" s="236">
        <f>O143*H143</f>
        <v>0</v>
      </c>
      <c r="Q143" s="236">
        <v>0.37080000000000002</v>
      </c>
      <c r="R143" s="236">
        <f>Q143*H143</f>
        <v>35.040600000000005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139</v>
      </c>
      <c r="AT143" s="238" t="s">
        <v>135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139</v>
      </c>
      <c r="BM143" s="238" t="s">
        <v>243</v>
      </c>
    </row>
    <row r="144" s="2" customFormat="1" ht="33" customHeight="1">
      <c r="A144" s="35"/>
      <c r="B144" s="36"/>
      <c r="C144" s="226" t="s">
        <v>204</v>
      </c>
      <c r="D144" s="226" t="s">
        <v>135</v>
      </c>
      <c r="E144" s="227" t="s">
        <v>245</v>
      </c>
      <c r="F144" s="228" t="s">
        <v>246</v>
      </c>
      <c r="G144" s="229" t="s">
        <v>138</v>
      </c>
      <c r="H144" s="230">
        <v>45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41</v>
      </c>
      <c r="O144" s="94"/>
      <c r="P144" s="236">
        <f>O144*H144</f>
        <v>0</v>
      </c>
      <c r="Q144" s="236">
        <v>0.0058100000000000001</v>
      </c>
      <c r="R144" s="236">
        <f>Q144*H144</f>
        <v>0.26145000000000002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139</v>
      </c>
      <c r="AT144" s="238" t="s">
        <v>135</v>
      </c>
      <c r="AU144" s="238" t="s">
        <v>140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139</v>
      </c>
      <c r="BM144" s="238" t="s">
        <v>247</v>
      </c>
    </row>
    <row r="145" s="2" customFormat="1" ht="33" customHeight="1">
      <c r="A145" s="35"/>
      <c r="B145" s="36"/>
      <c r="C145" s="226" t="s">
        <v>209</v>
      </c>
      <c r="D145" s="226" t="s">
        <v>135</v>
      </c>
      <c r="E145" s="227" t="s">
        <v>249</v>
      </c>
      <c r="F145" s="228" t="s">
        <v>250</v>
      </c>
      <c r="G145" s="229" t="s">
        <v>138</v>
      </c>
      <c r="H145" s="230">
        <v>3705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41</v>
      </c>
      <c r="O145" s="94"/>
      <c r="P145" s="236">
        <f>O145*H145</f>
        <v>0</v>
      </c>
      <c r="Q145" s="236">
        <v>0.00051000000000000004</v>
      </c>
      <c r="R145" s="236">
        <f>Q145*H145</f>
        <v>1.8895500000000001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139</v>
      </c>
      <c r="AT145" s="238" t="s">
        <v>135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139</v>
      </c>
      <c r="BM145" s="238" t="s">
        <v>251</v>
      </c>
    </row>
    <row r="146" s="2" customFormat="1" ht="33" customHeight="1">
      <c r="A146" s="35"/>
      <c r="B146" s="36"/>
      <c r="C146" s="226" t="s">
        <v>213</v>
      </c>
      <c r="D146" s="226" t="s">
        <v>135</v>
      </c>
      <c r="E146" s="227" t="s">
        <v>551</v>
      </c>
      <c r="F146" s="228" t="s">
        <v>552</v>
      </c>
      <c r="G146" s="229" t="s">
        <v>138</v>
      </c>
      <c r="H146" s="230">
        <v>45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41</v>
      </c>
      <c r="O146" s="94"/>
      <c r="P146" s="236">
        <f>O146*H146</f>
        <v>0</v>
      </c>
      <c r="Q146" s="236">
        <v>0.12966</v>
      </c>
      <c r="R146" s="236">
        <f>Q146*H146</f>
        <v>5.8346999999999998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139</v>
      </c>
      <c r="AT146" s="238" t="s">
        <v>135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139</v>
      </c>
      <c r="BM146" s="238" t="s">
        <v>255</v>
      </c>
    </row>
    <row r="147" s="2" customFormat="1" ht="37.8" customHeight="1">
      <c r="A147" s="35"/>
      <c r="B147" s="36"/>
      <c r="C147" s="226" t="s">
        <v>7</v>
      </c>
      <c r="D147" s="226" t="s">
        <v>135</v>
      </c>
      <c r="E147" s="227" t="s">
        <v>257</v>
      </c>
      <c r="F147" s="228" t="s">
        <v>553</v>
      </c>
      <c r="G147" s="229" t="s">
        <v>138</v>
      </c>
      <c r="H147" s="230">
        <v>3660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41</v>
      </c>
      <c r="O147" s="94"/>
      <c r="P147" s="236">
        <f>O147*H147</f>
        <v>0</v>
      </c>
      <c r="Q147" s="236">
        <v>0.12966</v>
      </c>
      <c r="R147" s="236">
        <f>Q147*H147</f>
        <v>474.55559999999997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139</v>
      </c>
      <c r="AT147" s="238" t="s">
        <v>135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139</v>
      </c>
      <c r="BM147" s="238" t="s">
        <v>259</v>
      </c>
    </row>
    <row r="148" s="2" customFormat="1" ht="37.8" customHeight="1">
      <c r="A148" s="35"/>
      <c r="B148" s="36"/>
      <c r="C148" s="226" t="s">
        <v>221</v>
      </c>
      <c r="D148" s="226" t="s">
        <v>135</v>
      </c>
      <c r="E148" s="227" t="s">
        <v>554</v>
      </c>
      <c r="F148" s="228" t="s">
        <v>555</v>
      </c>
      <c r="G148" s="229" t="s">
        <v>138</v>
      </c>
      <c r="H148" s="230">
        <v>45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41</v>
      </c>
      <c r="O148" s="94"/>
      <c r="P148" s="236">
        <f>O148*H148</f>
        <v>0</v>
      </c>
      <c r="Q148" s="236">
        <v>0.20746000000000001</v>
      </c>
      <c r="R148" s="236">
        <f>Q148*H148</f>
        <v>9.335700000000001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139</v>
      </c>
      <c r="AT148" s="238" t="s">
        <v>135</v>
      </c>
      <c r="AU148" s="238" t="s">
        <v>140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139</v>
      </c>
      <c r="BM148" s="238" t="s">
        <v>263</v>
      </c>
    </row>
    <row r="149" s="12" customFormat="1" ht="22.8" customHeight="1">
      <c r="A149" s="12"/>
      <c r="B149" s="210"/>
      <c r="C149" s="211"/>
      <c r="D149" s="212" t="s">
        <v>74</v>
      </c>
      <c r="E149" s="224" t="s">
        <v>166</v>
      </c>
      <c r="F149" s="224" t="s">
        <v>276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P150</f>
        <v>0</v>
      </c>
      <c r="Q149" s="218"/>
      <c r="R149" s="219">
        <f>R150</f>
        <v>12.427199999999999</v>
      </c>
      <c r="S149" s="218"/>
      <c r="T149" s="22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83</v>
      </c>
      <c r="AT149" s="222" t="s">
        <v>74</v>
      </c>
      <c r="AU149" s="222" t="s">
        <v>83</v>
      </c>
      <c r="AY149" s="221" t="s">
        <v>133</v>
      </c>
      <c r="BK149" s="223">
        <f>BK150</f>
        <v>0</v>
      </c>
    </row>
    <row r="150" s="2" customFormat="1" ht="24.15" customHeight="1">
      <c r="A150" s="35"/>
      <c r="B150" s="36"/>
      <c r="C150" s="226" t="s">
        <v>226</v>
      </c>
      <c r="D150" s="226" t="s">
        <v>135</v>
      </c>
      <c r="E150" s="227" t="s">
        <v>278</v>
      </c>
      <c r="F150" s="228" t="s">
        <v>279</v>
      </c>
      <c r="G150" s="229" t="s">
        <v>224</v>
      </c>
      <c r="H150" s="230">
        <v>30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41</v>
      </c>
      <c r="O150" s="94"/>
      <c r="P150" s="236">
        <f>O150*H150</f>
        <v>0</v>
      </c>
      <c r="Q150" s="236">
        <v>0.41424</v>
      </c>
      <c r="R150" s="236">
        <f>Q150*H150</f>
        <v>12.427199999999999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139</v>
      </c>
      <c r="AT150" s="238" t="s">
        <v>135</v>
      </c>
      <c r="AU150" s="238" t="s">
        <v>140</v>
      </c>
      <c r="AY150" s="14" t="s">
        <v>133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140</v>
      </c>
      <c r="BK150" s="239">
        <f>ROUND(I150*H150,2)</f>
        <v>0</v>
      </c>
      <c r="BL150" s="14" t="s">
        <v>139</v>
      </c>
      <c r="BM150" s="238" t="s">
        <v>280</v>
      </c>
    </row>
    <row r="151" s="12" customFormat="1" ht="22.8" customHeight="1">
      <c r="A151" s="12"/>
      <c r="B151" s="210"/>
      <c r="C151" s="211"/>
      <c r="D151" s="212" t="s">
        <v>74</v>
      </c>
      <c r="E151" s="224" t="s">
        <v>170</v>
      </c>
      <c r="F151" s="224" t="s">
        <v>281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SUM(P152:P183)</f>
        <v>0</v>
      </c>
      <c r="Q151" s="218"/>
      <c r="R151" s="219">
        <f>SUM(R152:R183)</f>
        <v>55.73099999999998</v>
      </c>
      <c r="S151" s="218"/>
      <c r="T151" s="220">
        <f>SUM(T152:T183)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83</v>
      </c>
      <c r="AT151" s="222" t="s">
        <v>74</v>
      </c>
      <c r="AU151" s="222" t="s">
        <v>83</v>
      </c>
      <c r="AY151" s="221" t="s">
        <v>133</v>
      </c>
      <c r="BK151" s="223">
        <f>SUM(BK152:BK183)</f>
        <v>0</v>
      </c>
    </row>
    <row r="152" s="2" customFormat="1" ht="24.15" customHeight="1">
      <c r="A152" s="35"/>
      <c r="B152" s="36"/>
      <c r="C152" s="226" t="s">
        <v>231</v>
      </c>
      <c r="D152" s="226" t="s">
        <v>135</v>
      </c>
      <c r="E152" s="227" t="s">
        <v>283</v>
      </c>
      <c r="F152" s="228" t="s">
        <v>284</v>
      </c>
      <c r="G152" s="229" t="s">
        <v>148</v>
      </c>
      <c r="H152" s="230">
        <v>25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41</v>
      </c>
      <c r="O152" s="94"/>
      <c r="P152" s="236">
        <f>O152*H152</f>
        <v>0</v>
      </c>
      <c r="Q152" s="236">
        <v>0.11254</v>
      </c>
      <c r="R152" s="236">
        <f>Q152*H152</f>
        <v>2.8134999999999999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139</v>
      </c>
      <c r="AT152" s="238" t="s">
        <v>135</v>
      </c>
      <c r="AU152" s="238" t="s">
        <v>140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139</v>
      </c>
      <c r="BM152" s="238" t="s">
        <v>285</v>
      </c>
    </row>
    <row r="153" s="2" customFormat="1" ht="16.5" customHeight="1">
      <c r="A153" s="35"/>
      <c r="B153" s="36"/>
      <c r="C153" s="240" t="s">
        <v>236</v>
      </c>
      <c r="D153" s="240" t="s">
        <v>200</v>
      </c>
      <c r="E153" s="241" t="s">
        <v>287</v>
      </c>
      <c r="F153" s="242" t="s">
        <v>288</v>
      </c>
      <c r="G153" s="243" t="s">
        <v>148</v>
      </c>
      <c r="H153" s="244">
        <v>25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41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166</v>
      </c>
      <c r="AT153" s="238" t="s">
        <v>200</v>
      </c>
      <c r="AU153" s="238" t="s">
        <v>140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139</v>
      </c>
      <c r="BM153" s="238" t="s">
        <v>289</v>
      </c>
    </row>
    <row r="154" s="2" customFormat="1" ht="24.15" customHeight="1">
      <c r="A154" s="35"/>
      <c r="B154" s="36"/>
      <c r="C154" s="226" t="s">
        <v>240</v>
      </c>
      <c r="D154" s="226" t="s">
        <v>135</v>
      </c>
      <c r="E154" s="227" t="s">
        <v>291</v>
      </c>
      <c r="F154" s="228" t="s">
        <v>292</v>
      </c>
      <c r="G154" s="229" t="s">
        <v>293</v>
      </c>
      <c r="H154" s="230">
        <v>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41</v>
      </c>
      <c r="O154" s="94"/>
      <c r="P154" s="236">
        <f>O154*H154</f>
        <v>0</v>
      </c>
      <c r="Q154" s="236">
        <v>0.22133</v>
      </c>
      <c r="R154" s="236">
        <f>Q154*H154</f>
        <v>0.22133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139</v>
      </c>
      <c r="AT154" s="238" t="s">
        <v>135</v>
      </c>
      <c r="AU154" s="238" t="s">
        <v>140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139</v>
      </c>
      <c r="BM154" s="238" t="s">
        <v>294</v>
      </c>
    </row>
    <row r="155" s="2" customFormat="1" ht="24.15" customHeight="1">
      <c r="A155" s="35"/>
      <c r="B155" s="36"/>
      <c r="C155" s="226" t="s">
        <v>244</v>
      </c>
      <c r="D155" s="226" t="s">
        <v>135</v>
      </c>
      <c r="E155" s="227" t="s">
        <v>296</v>
      </c>
      <c r="F155" s="228" t="s">
        <v>297</v>
      </c>
      <c r="G155" s="229" t="s">
        <v>224</v>
      </c>
      <c r="H155" s="230">
        <v>46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41</v>
      </c>
      <c r="O155" s="94"/>
      <c r="P155" s="236">
        <f>O155*H155</f>
        <v>0</v>
      </c>
      <c r="Q155" s="236">
        <v>0.22133</v>
      </c>
      <c r="R155" s="236">
        <f>Q155*H155</f>
        <v>10.18118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139</v>
      </c>
      <c r="AT155" s="238" t="s">
        <v>135</v>
      </c>
      <c r="AU155" s="238" t="s">
        <v>140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139</v>
      </c>
      <c r="BM155" s="238" t="s">
        <v>298</v>
      </c>
    </row>
    <row r="156" s="2" customFormat="1" ht="33" customHeight="1">
      <c r="A156" s="35"/>
      <c r="B156" s="36"/>
      <c r="C156" s="226" t="s">
        <v>248</v>
      </c>
      <c r="D156" s="226" t="s">
        <v>135</v>
      </c>
      <c r="E156" s="227" t="s">
        <v>300</v>
      </c>
      <c r="F156" s="228" t="s">
        <v>301</v>
      </c>
      <c r="G156" s="229" t="s">
        <v>224</v>
      </c>
      <c r="H156" s="230">
        <v>6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41</v>
      </c>
      <c r="O156" s="94"/>
      <c r="P156" s="236">
        <f>O156*H156</f>
        <v>0</v>
      </c>
      <c r="Q156" s="236">
        <v>3.0000000000000001E-05</v>
      </c>
      <c r="R156" s="236">
        <f>Q156*H156</f>
        <v>0.00018000000000000001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139</v>
      </c>
      <c r="AT156" s="238" t="s">
        <v>135</v>
      </c>
      <c r="AU156" s="238" t="s">
        <v>140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139</v>
      </c>
      <c r="BM156" s="238" t="s">
        <v>302</v>
      </c>
    </row>
    <row r="157" s="2" customFormat="1" ht="33" customHeight="1">
      <c r="A157" s="35"/>
      <c r="B157" s="36"/>
      <c r="C157" s="240" t="s">
        <v>252</v>
      </c>
      <c r="D157" s="240" t="s">
        <v>200</v>
      </c>
      <c r="E157" s="241" t="s">
        <v>304</v>
      </c>
      <c r="F157" s="242" t="s">
        <v>305</v>
      </c>
      <c r="G157" s="243" t="s">
        <v>224</v>
      </c>
      <c r="H157" s="244">
        <v>4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41</v>
      </c>
      <c r="O157" s="94"/>
      <c r="P157" s="236">
        <f>O157*H157</f>
        <v>0</v>
      </c>
      <c r="Q157" s="236">
        <v>0.00093000000000000005</v>
      </c>
      <c r="R157" s="236">
        <f>Q157*H157</f>
        <v>0.0037200000000000002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166</v>
      </c>
      <c r="AT157" s="238" t="s">
        <v>200</v>
      </c>
      <c r="AU157" s="238" t="s">
        <v>140</v>
      </c>
      <c r="AY157" s="14" t="s">
        <v>133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140</v>
      </c>
      <c r="BK157" s="239">
        <f>ROUND(I157*H157,2)</f>
        <v>0</v>
      </c>
      <c r="BL157" s="14" t="s">
        <v>139</v>
      </c>
      <c r="BM157" s="238" t="s">
        <v>306</v>
      </c>
    </row>
    <row r="158" s="2" customFormat="1" ht="24.15" customHeight="1">
      <c r="A158" s="35"/>
      <c r="B158" s="36"/>
      <c r="C158" s="240" t="s">
        <v>256</v>
      </c>
      <c r="D158" s="240" t="s">
        <v>200</v>
      </c>
      <c r="E158" s="241" t="s">
        <v>308</v>
      </c>
      <c r="F158" s="242" t="s">
        <v>309</v>
      </c>
      <c r="G158" s="243" t="s">
        <v>224</v>
      </c>
      <c r="H158" s="244">
        <v>6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41</v>
      </c>
      <c r="O158" s="94"/>
      <c r="P158" s="236">
        <f>O158*H158</f>
        <v>0</v>
      </c>
      <c r="Q158" s="236">
        <v>0.00093000000000000005</v>
      </c>
      <c r="R158" s="236">
        <f>Q158*H158</f>
        <v>0.0055799999999999999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166</v>
      </c>
      <c r="AT158" s="238" t="s">
        <v>200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139</v>
      </c>
      <c r="BM158" s="238" t="s">
        <v>310</v>
      </c>
    </row>
    <row r="159" s="2" customFormat="1" ht="37.8" customHeight="1">
      <c r="A159" s="35"/>
      <c r="B159" s="36"/>
      <c r="C159" s="240" t="s">
        <v>260</v>
      </c>
      <c r="D159" s="240" t="s">
        <v>200</v>
      </c>
      <c r="E159" s="241" t="s">
        <v>312</v>
      </c>
      <c r="F159" s="242" t="s">
        <v>313</v>
      </c>
      <c r="G159" s="243" t="s">
        <v>224</v>
      </c>
      <c r="H159" s="244">
        <v>6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41</v>
      </c>
      <c r="O159" s="94"/>
      <c r="P159" s="236">
        <f>O159*H159</f>
        <v>0</v>
      </c>
      <c r="Q159" s="236">
        <v>0.0011999999999999999</v>
      </c>
      <c r="R159" s="236">
        <f>Q159*H159</f>
        <v>0.0071999999999999998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166</v>
      </c>
      <c r="AT159" s="238" t="s">
        <v>200</v>
      </c>
      <c r="AU159" s="238" t="s">
        <v>140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139</v>
      </c>
      <c r="BM159" s="238" t="s">
        <v>314</v>
      </c>
    </row>
    <row r="160" s="2" customFormat="1" ht="33" customHeight="1">
      <c r="A160" s="35"/>
      <c r="B160" s="36"/>
      <c r="C160" s="240" t="s">
        <v>264</v>
      </c>
      <c r="D160" s="240" t="s">
        <v>200</v>
      </c>
      <c r="E160" s="241" t="s">
        <v>316</v>
      </c>
      <c r="F160" s="242" t="s">
        <v>317</v>
      </c>
      <c r="G160" s="243" t="s">
        <v>224</v>
      </c>
      <c r="H160" s="244">
        <v>16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41</v>
      </c>
      <c r="O160" s="94"/>
      <c r="P160" s="236">
        <f>O160*H160</f>
        <v>0</v>
      </c>
      <c r="Q160" s="236">
        <v>0.00093000000000000005</v>
      </c>
      <c r="R160" s="236">
        <f>Q160*H160</f>
        <v>0.014880000000000001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166</v>
      </c>
      <c r="AT160" s="238" t="s">
        <v>200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139</v>
      </c>
      <c r="BM160" s="238" t="s">
        <v>318</v>
      </c>
    </row>
    <row r="161" s="2" customFormat="1" ht="37.8" customHeight="1">
      <c r="A161" s="35"/>
      <c r="B161" s="36"/>
      <c r="C161" s="240" t="s">
        <v>268</v>
      </c>
      <c r="D161" s="240" t="s">
        <v>200</v>
      </c>
      <c r="E161" s="241" t="s">
        <v>556</v>
      </c>
      <c r="F161" s="242" t="s">
        <v>557</v>
      </c>
      <c r="G161" s="243" t="s">
        <v>224</v>
      </c>
      <c r="H161" s="244">
        <v>1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41</v>
      </c>
      <c r="O161" s="94"/>
      <c r="P161" s="236">
        <f>O161*H161</f>
        <v>0</v>
      </c>
      <c r="Q161" s="236">
        <v>0.00093000000000000005</v>
      </c>
      <c r="R161" s="236">
        <f>Q161*H161</f>
        <v>0.00093000000000000005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166</v>
      </c>
      <c r="AT161" s="238" t="s">
        <v>200</v>
      </c>
      <c r="AU161" s="238" t="s">
        <v>140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139</v>
      </c>
      <c r="BM161" s="238" t="s">
        <v>558</v>
      </c>
    </row>
    <row r="162" s="2" customFormat="1" ht="37.8" customHeight="1">
      <c r="A162" s="35"/>
      <c r="B162" s="36"/>
      <c r="C162" s="240" t="s">
        <v>272</v>
      </c>
      <c r="D162" s="240" t="s">
        <v>200</v>
      </c>
      <c r="E162" s="241" t="s">
        <v>532</v>
      </c>
      <c r="F162" s="242" t="s">
        <v>533</v>
      </c>
      <c r="G162" s="243" t="s">
        <v>224</v>
      </c>
      <c r="H162" s="244">
        <v>3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41</v>
      </c>
      <c r="O162" s="94"/>
      <c r="P162" s="236">
        <f>O162*H162</f>
        <v>0</v>
      </c>
      <c r="Q162" s="236">
        <v>0.00093000000000000005</v>
      </c>
      <c r="R162" s="236">
        <f>Q162*H162</f>
        <v>0.0027899999999999999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166</v>
      </c>
      <c r="AT162" s="238" t="s">
        <v>200</v>
      </c>
      <c r="AU162" s="238" t="s">
        <v>140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139</v>
      </c>
      <c r="BM162" s="238" t="s">
        <v>534</v>
      </c>
    </row>
    <row r="163" s="2" customFormat="1" ht="44.25" customHeight="1">
      <c r="A163" s="35"/>
      <c r="B163" s="36"/>
      <c r="C163" s="240" t="s">
        <v>277</v>
      </c>
      <c r="D163" s="240" t="s">
        <v>200</v>
      </c>
      <c r="E163" s="241" t="s">
        <v>559</v>
      </c>
      <c r="F163" s="242" t="s">
        <v>560</v>
      </c>
      <c r="G163" s="243" t="s">
        <v>224</v>
      </c>
      <c r="H163" s="244">
        <v>1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41</v>
      </c>
      <c r="O163" s="94"/>
      <c r="P163" s="236">
        <f>O163*H163</f>
        <v>0</v>
      </c>
      <c r="Q163" s="236">
        <v>0.00093000000000000005</v>
      </c>
      <c r="R163" s="236">
        <f>Q163*H163</f>
        <v>0.00093000000000000005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166</v>
      </c>
      <c r="AT163" s="238" t="s">
        <v>200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139</v>
      </c>
      <c r="BM163" s="238" t="s">
        <v>561</v>
      </c>
    </row>
    <row r="164" s="2" customFormat="1" ht="37.8" customHeight="1">
      <c r="A164" s="35"/>
      <c r="B164" s="36"/>
      <c r="C164" s="240" t="s">
        <v>282</v>
      </c>
      <c r="D164" s="240" t="s">
        <v>200</v>
      </c>
      <c r="E164" s="241" t="s">
        <v>320</v>
      </c>
      <c r="F164" s="242" t="s">
        <v>321</v>
      </c>
      <c r="G164" s="243" t="s">
        <v>224</v>
      </c>
      <c r="H164" s="244">
        <v>15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41</v>
      </c>
      <c r="O164" s="94"/>
      <c r="P164" s="236">
        <f>O164*H164</f>
        <v>0</v>
      </c>
      <c r="Q164" s="236">
        <v>0.00084999999999999995</v>
      </c>
      <c r="R164" s="236">
        <f>Q164*H164</f>
        <v>0.012749999999999999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166</v>
      </c>
      <c r="AT164" s="238" t="s">
        <v>200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139</v>
      </c>
      <c r="BM164" s="238" t="s">
        <v>562</v>
      </c>
    </row>
    <row r="165" s="2" customFormat="1" ht="21.75" customHeight="1">
      <c r="A165" s="35"/>
      <c r="B165" s="36"/>
      <c r="C165" s="240" t="s">
        <v>286</v>
      </c>
      <c r="D165" s="240" t="s">
        <v>200</v>
      </c>
      <c r="E165" s="241" t="s">
        <v>324</v>
      </c>
      <c r="F165" s="242" t="s">
        <v>325</v>
      </c>
      <c r="G165" s="243" t="s">
        <v>224</v>
      </c>
      <c r="H165" s="244">
        <v>46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41</v>
      </c>
      <c r="O165" s="94"/>
      <c r="P165" s="236">
        <f>O165*H165</f>
        <v>0</v>
      </c>
      <c r="Q165" s="236">
        <v>0.0044000000000000003</v>
      </c>
      <c r="R165" s="236">
        <f>Q165*H165</f>
        <v>0.20240000000000002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166</v>
      </c>
      <c r="AT165" s="238" t="s">
        <v>200</v>
      </c>
      <c r="AU165" s="238" t="s">
        <v>140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139</v>
      </c>
      <c r="BM165" s="238" t="s">
        <v>326</v>
      </c>
    </row>
    <row r="166" s="2" customFormat="1" ht="16.5" customHeight="1">
      <c r="A166" s="35"/>
      <c r="B166" s="36"/>
      <c r="C166" s="240" t="s">
        <v>290</v>
      </c>
      <c r="D166" s="240" t="s">
        <v>200</v>
      </c>
      <c r="E166" s="241" t="s">
        <v>328</v>
      </c>
      <c r="F166" s="242" t="s">
        <v>329</v>
      </c>
      <c r="G166" s="243" t="s">
        <v>224</v>
      </c>
      <c r="H166" s="244">
        <v>46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41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166</v>
      </c>
      <c r="AT166" s="238" t="s">
        <v>200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139</v>
      </c>
      <c r="BM166" s="238" t="s">
        <v>330</v>
      </c>
    </row>
    <row r="167" s="2" customFormat="1" ht="16.5" customHeight="1">
      <c r="A167" s="35"/>
      <c r="B167" s="36"/>
      <c r="C167" s="240" t="s">
        <v>295</v>
      </c>
      <c r="D167" s="240" t="s">
        <v>200</v>
      </c>
      <c r="E167" s="241" t="s">
        <v>332</v>
      </c>
      <c r="F167" s="242" t="s">
        <v>333</v>
      </c>
      <c r="G167" s="243" t="s">
        <v>224</v>
      </c>
      <c r="H167" s="244">
        <v>104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41</v>
      </c>
      <c r="O167" s="94"/>
      <c r="P167" s="236">
        <f>O167*H167</f>
        <v>0</v>
      </c>
      <c r="Q167" s="236">
        <v>1.0000000000000001E-05</v>
      </c>
      <c r="R167" s="236">
        <f>Q167*H167</f>
        <v>0.0010400000000000001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166</v>
      </c>
      <c r="AT167" s="238" t="s">
        <v>200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139</v>
      </c>
      <c r="BM167" s="238" t="s">
        <v>334</v>
      </c>
    </row>
    <row r="168" s="2" customFormat="1" ht="37.8" customHeight="1">
      <c r="A168" s="35"/>
      <c r="B168" s="36"/>
      <c r="C168" s="226" t="s">
        <v>299</v>
      </c>
      <c r="D168" s="226" t="s">
        <v>135</v>
      </c>
      <c r="E168" s="227" t="s">
        <v>336</v>
      </c>
      <c r="F168" s="228" t="s">
        <v>337</v>
      </c>
      <c r="G168" s="229" t="s">
        <v>148</v>
      </c>
      <c r="H168" s="230">
        <v>2830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41</v>
      </c>
      <c r="O168" s="94"/>
      <c r="P168" s="236">
        <f>O168*H168</f>
        <v>0</v>
      </c>
      <c r="Q168" s="236">
        <v>0.00025000000000000001</v>
      </c>
      <c r="R168" s="236">
        <f>Q168*H168</f>
        <v>0.70750000000000002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139</v>
      </c>
      <c r="AT168" s="238" t="s">
        <v>135</v>
      </c>
      <c r="AU168" s="238" t="s">
        <v>140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139</v>
      </c>
      <c r="BM168" s="238" t="s">
        <v>563</v>
      </c>
    </row>
    <row r="169" s="2" customFormat="1" ht="37.8" customHeight="1">
      <c r="A169" s="35"/>
      <c r="B169" s="36"/>
      <c r="C169" s="226" t="s">
        <v>303</v>
      </c>
      <c r="D169" s="226" t="s">
        <v>135</v>
      </c>
      <c r="E169" s="227" t="s">
        <v>340</v>
      </c>
      <c r="F169" s="228" t="s">
        <v>341</v>
      </c>
      <c r="G169" s="229" t="s">
        <v>148</v>
      </c>
      <c r="H169" s="230">
        <v>207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41</v>
      </c>
      <c r="O169" s="94"/>
      <c r="P169" s="236">
        <f>O169*H169</f>
        <v>0</v>
      </c>
      <c r="Q169" s="236">
        <v>0.00051000000000000004</v>
      </c>
      <c r="R169" s="236">
        <f>Q169*H169</f>
        <v>0.10557000000000001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139</v>
      </c>
      <c r="AT169" s="238" t="s">
        <v>135</v>
      </c>
      <c r="AU169" s="238" t="s">
        <v>140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139</v>
      </c>
      <c r="BM169" s="238" t="s">
        <v>506</v>
      </c>
    </row>
    <row r="170" s="2" customFormat="1" ht="37.8" customHeight="1">
      <c r="A170" s="35"/>
      <c r="B170" s="36"/>
      <c r="C170" s="226" t="s">
        <v>307</v>
      </c>
      <c r="D170" s="226" t="s">
        <v>135</v>
      </c>
      <c r="E170" s="227" t="s">
        <v>344</v>
      </c>
      <c r="F170" s="228" t="s">
        <v>345</v>
      </c>
      <c r="G170" s="229" t="s">
        <v>138</v>
      </c>
      <c r="H170" s="230">
        <v>128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41</v>
      </c>
      <c r="O170" s="94"/>
      <c r="P170" s="236">
        <f>O170*H170</f>
        <v>0</v>
      </c>
      <c r="Q170" s="236">
        <v>0.002</v>
      </c>
      <c r="R170" s="236">
        <f>Q170*H170</f>
        <v>0.25600000000000001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139</v>
      </c>
      <c r="AT170" s="238" t="s">
        <v>135</v>
      </c>
      <c r="AU170" s="238" t="s">
        <v>140</v>
      </c>
      <c r="AY170" s="14" t="s">
        <v>133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140</v>
      </c>
      <c r="BK170" s="239">
        <f>ROUND(I170*H170,2)</f>
        <v>0</v>
      </c>
      <c r="BL170" s="14" t="s">
        <v>139</v>
      </c>
      <c r="BM170" s="238" t="s">
        <v>507</v>
      </c>
    </row>
    <row r="171" s="2" customFormat="1" ht="24.15" customHeight="1">
      <c r="A171" s="35"/>
      <c r="B171" s="36"/>
      <c r="C171" s="226" t="s">
        <v>311</v>
      </c>
      <c r="D171" s="226" t="s">
        <v>135</v>
      </c>
      <c r="E171" s="227" t="s">
        <v>348</v>
      </c>
      <c r="F171" s="228" t="s">
        <v>349</v>
      </c>
      <c r="G171" s="229" t="s">
        <v>148</v>
      </c>
      <c r="H171" s="230">
        <v>3037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41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139</v>
      </c>
      <c r="AT171" s="238" t="s">
        <v>135</v>
      </c>
      <c r="AU171" s="238" t="s">
        <v>140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139</v>
      </c>
      <c r="BM171" s="238" t="s">
        <v>350</v>
      </c>
    </row>
    <row r="172" s="2" customFormat="1" ht="24.15" customHeight="1">
      <c r="A172" s="35"/>
      <c r="B172" s="36"/>
      <c r="C172" s="226" t="s">
        <v>315</v>
      </c>
      <c r="D172" s="226" t="s">
        <v>135</v>
      </c>
      <c r="E172" s="227" t="s">
        <v>352</v>
      </c>
      <c r="F172" s="228" t="s">
        <v>353</v>
      </c>
      <c r="G172" s="229" t="s">
        <v>138</v>
      </c>
      <c r="H172" s="230">
        <v>1278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41</v>
      </c>
      <c r="O172" s="94"/>
      <c r="P172" s="236">
        <f>O172*H172</f>
        <v>0</v>
      </c>
      <c r="Q172" s="236">
        <v>1.0000000000000001E-05</v>
      </c>
      <c r="R172" s="236">
        <f>Q172*H172</f>
        <v>0.012780000000000001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139</v>
      </c>
      <c r="AT172" s="238" t="s">
        <v>135</v>
      </c>
      <c r="AU172" s="238" t="s">
        <v>140</v>
      </c>
      <c r="AY172" s="14" t="s">
        <v>133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140</v>
      </c>
      <c r="BK172" s="239">
        <f>ROUND(I172*H172,2)</f>
        <v>0</v>
      </c>
      <c r="BL172" s="14" t="s">
        <v>139</v>
      </c>
      <c r="BM172" s="238" t="s">
        <v>354</v>
      </c>
    </row>
    <row r="173" s="2" customFormat="1" ht="24.15" customHeight="1">
      <c r="A173" s="35"/>
      <c r="B173" s="36"/>
      <c r="C173" s="226" t="s">
        <v>319</v>
      </c>
      <c r="D173" s="226" t="s">
        <v>135</v>
      </c>
      <c r="E173" s="227" t="s">
        <v>356</v>
      </c>
      <c r="F173" s="228" t="s">
        <v>357</v>
      </c>
      <c r="G173" s="229" t="s">
        <v>138</v>
      </c>
      <c r="H173" s="230">
        <v>1150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41</v>
      </c>
      <c r="O173" s="94"/>
      <c r="P173" s="236">
        <f>O173*H173</f>
        <v>0</v>
      </c>
      <c r="Q173" s="236">
        <v>0.011429999999999999</v>
      </c>
      <c r="R173" s="236">
        <f>Q173*H173</f>
        <v>13.144499999999999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139</v>
      </c>
      <c r="AT173" s="238" t="s">
        <v>135</v>
      </c>
      <c r="AU173" s="238" t="s">
        <v>140</v>
      </c>
      <c r="AY173" s="14" t="s">
        <v>133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140</v>
      </c>
      <c r="BK173" s="239">
        <f>ROUND(I173*H173,2)</f>
        <v>0</v>
      </c>
      <c r="BL173" s="14" t="s">
        <v>139</v>
      </c>
      <c r="BM173" s="238" t="s">
        <v>358</v>
      </c>
    </row>
    <row r="174" s="2" customFormat="1" ht="33" customHeight="1">
      <c r="A174" s="35"/>
      <c r="B174" s="36"/>
      <c r="C174" s="226" t="s">
        <v>323</v>
      </c>
      <c r="D174" s="226" t="s">
        <v>135</v>
      </c>
      <c r="E174" s="227" t="s">
        <v>360</v>
      </c>
      <c r="F174" s="228" t="s">
        <v>361</v>
      </c>
      <c r="G174" s="229" t="s">
        <v>148</v>
      </c>
      <c r="H174" s="230">
        <v>108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41</v>
      </c>
      <c r="O174" s="94"/>
      <c r="P174" s="236">
        <f>O174*H174</f>
        <v>0</v>
      </c>
      <c r="Q174" s="236">
        <v>0.15112999999999999</v>
      </c>
      <c r="R174" s="236">
        <f>Q174*H174</f>
        <v>16.322039999999998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139</v>
      </c>
      <c r="AT174" s="238" t="s">
        <v>135</v>
      </c>
      <c r="AU174" s="238" t="s">
        <v>140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139</v>
      </c>
      <c r="BM174" s="238" t="s">
        <v>362</v>
      </c>
    </row>
    <row r="175" s="2" customFormat="1" ht="16.5" customHeight="1">
      <c r="A175" s="35"/>
      <c r="B175" s="36"/>
      <c r="C175" s="240" t="s">
        <v>327</v>
      </c>
      <c r="D175" s="240" t="s">
        <v>200</v>
      </c>
      <c r="E175" s="241" t="s">
        <v>364</v>
      </c>
      <c r="F175" s="242" t="s">
        <v>365</v>
      </c>
      <c r="G175" s="243" t="s">
        <v>224</v>
      </c>
      <c r="H175" s="244">
        <v>109.08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41</v>
      </c>
      <c r="O175" s="94"/>
      <c r="P175" s="236">
        <f>O175*H175</f>
        <v>0</v>
      </c>
      <c r="Q175" s="236">
        <v>0.085000000000000006</v>
      </c>
      <c r="R175" s="236">
        <f>Q175*H175</f>
        <v>9.2718000000000007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166</v>
      </c>
      <c r="AT175" s="238" t="s">
        <v>200</v>
      </c>
      <c r="AU175" s="238" t="s">
        <v>140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139</v>
      </c>
      <c r="BM175" s="238" t="s">
        <v>366</v>
      </c>
    </row>
    <row r="176" s="2" customFormat="1" ht="37.8" customHeight="1">
      <c r="A176" s="35"/>
      <c r="B176" s="36"/>
      <c r="C176" s="226" t="s">
        <v>331</v>
      </c>
      <c r="D176" s="226" t="s">
        <v>135</v>
      </c>
      <c r="E176" s="227" t="s">
        <v>368</v>
      </c>
      <c r="F176" s="228" t="s">
        <v>369</v>
      </c>
      <c r="G176" s="229" t="s">
        <v>148</v>
      </c>
      <c r="H176" s="230">
        <v>20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41</v>
      </c>
      <c r="O176" s="94"/>
      <c r="P176" s="236">
        <f>O176*H176</f>
        <v>0</v>
      </c>
      <c r="Q176" s="236">
        <v>0.098530000000000006</v>
      </c>
      <c r="R176" s="236">
        <f>Q176*H176</f>
        <v>1.9706000000000001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139</v>
      </c>
      <c r="AT176" s="238" t="s">
        <v>135</v>
      </c>
      <c r="AU176" s="238" t="s">
        <v>140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139</v>
      </c>
      <c r="BM176" s="238" t="s">
        <v>370</v>
      </c>
    </row>
    <row r="177" s="2" customFormat="1" ht="16.5" customHeight="1">
      <c r="A177" s="35"/>
      <c r="B177" s="36"/>
      <c r="C177" s="240" t="s">
        <v>335</v>
      </c>
      <c r="D177" s="240" t="s">
        <v>200</v>
      </c>
      <c r="E177" s="241" t="s">
        <v>372</v>
      </c>
      <c r="F177" s="242" t="s">
        <v>373</v>
      </c>
      <c r="G177" s="243" t="s">
        <v>224</v>
      </c>
      <c r="H177" s="244">
        <v>20.199999999999999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41</v>
      </c>
      <c r="O177" s="94"/>
      <c r="P177" s="236">
        <f>O177*H177</f>
        <v>0</v>
      </c>
      <c r="Q177" s="236">
        <v>0.023</v>
      </c>
      <c r="R177" s="236">
        <f>Q177*H177</f>
        <v>0.46459999999999996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166</v>
      </c>
      <c r="AT177" s="238" t="s">
        <v>200</v>
      </c>
      <c r="AU177" s="238" t="s">
        <v>140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139</v>
      </c>
      <c r="BM177" s="238" t="s">
        <v>374</v>
      </c>
    </row>
    <row r="178" s="2" customFormat="1" ht="33" customHeight="1">
      <c r="A178" s="35"/>
      <c r="B178" s="36"/>
      <c r="C178" s="226" t="s">
        <v>339</v>
      </c>
      <c r="D178" s="226" t="s">
        <v>135</v>
      </c>
      <c r="E178" s="227" t="s">
        <v>388</v>
      </c>
      <c r="F178" s="228" t="s">
        <v>389</v>
      </c>
      <c r="G178" s="229" t="s">
        <v>138</v>
      </c>
      <c r="H178" s="230">
        <v>3660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41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139</v>
      </c>
      <c r="AT178" s="238" t="s">
        <v>135</v>
      </c>
      <c r="AU178" s="238" t="s">
        <v>140</v>
      </c>
      <c r="AY178" s="14" t="s">
        <v>133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140</v>
      </c>
      <c r="BK178" s="239">
        <f>ROUND(I178*H178,2)</f>
        <v>0</v>
      </c>
      <c r="BL178" s="14" t="s">
        <v>139</v>
      </c>
      <c r="BM178" s="238" t="s">
        <v>390</v>
      </c>
    </row>
    <row r="179" s="2" customFormat="1" ht="37.8" customHeight="1">
      <c r="A179" s="35"/>
      <c r="B179" s="36"/>
      <c r="C179" s="226" t="s">
        <v>343</v>
      </c>
      <c r="D179" s="226" t="s">
        <v>135</v>
      </c>
      <c r="E179" s="227" t="s">
        <v>564</v>
      </c>
      <c r="F179" s="228" t="s">
        <v>565</v>
      </c>
      <c r="G179" s="229" t="s">
        <v>224</v>
      </c>
      <c r="H179" s="230">
        <v>72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41</v>
      </c>
      <c r="O179" s="94"/>
      <c r="P179" s="236">
        <f>O179*H179</f>
        <v>0</v>
      </c>
      <c r="Q179" s="236">
        <v>0.00010000000000000001</v>
      </c>
      <c r="R179" s="236">
        <f>Q179*H179</f>
        <v>0.0072000000000000007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139</v>
      </c>
      <c r="AT179" s="238" t="s">
        <v>135</v>
      </c>
      <c r="AU179" s="238" t="s">
        <v>140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139</v>
      </c>
      <c r="BM179" s="238" t="s">
        <v>566</v>
      </c>
    </row>
    <row r="180" s="2" customFormat="1" ht="24.15" customHeight="1">
      <c r="A180" s="35"/>
      <c r="B180" s="36"/>
      <c r="C180" s="226" t="s">
        <v>347</v>
      </c>
      <c r="D180" s="226" t="s">
        <v>135</v>
      </c>
      <c r="E180" s="227" t="s">
        <v>400</v>
      </c>
      <c r="F180" s="228" t="s">
        <v>401</v>
      </c>
      <c r="G180" s="229" t="s">
        <v>189</v>
      </c>
      <c r="H180" s="230">
        <v>535.84000000000003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41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139</v>
      </c>
      <c r="AT180" s="238" t="s">
        <v>135</v>
      </c>
      <c r="AU180" s="238" t="s">
        <v>140</v>
      </c>
      <c r="AY180" s="14" t="s">
        <v>133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140</v>
      </c>
      <c r="BK180" s="239">
        <f>ROUND(I180*H180,2)</f>
        <v>0</v>
      </c>
      <c r="BL180" s="14" t="s">
        <v>139</v>
      </c>
      <c r="BM180" s="238" t="s">
        <v>402</v>
      </c>
    </row>
    <row r="181" s="2" customFormat="1" ht="24.15" customHeight="1">
      <c r="A181" s="35"/>
      <c r="B181" s="36"/>
      <c r="C181" s="226" t="s">
        <v>351</v>
      </c>
      <c r="D181" s="226" t="s">
        <v>135</v>
      </c>
      <c r="E181" s="227" t="s">
        <v>404</v>
      </c>
      <c r="F181" s="228" t="s">
        <v>405</v>
      </c>
      <c r="G181" s="229" t="s">
        <v>189</v>
      </c>
      <c r="H181" s="230">
        <v>10180.959999999999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41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139</v>
      </c>
      <c r="AT181" s="238" t="s">
        <v>135</v>
      </c>
      <c r="AU181" s="238" t="s">
        <v>140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139</v>
      </c>
      <c r="BM181" s="238" t="s">
        <v>406</v>
      </c>
    </row>
    <row r="182" s="2" customFormat="1" ht="24.15" customHeight="1">
      <c r="A182" s="35"/>
      <c r="B182" s="36"/>
      <c r="C182" s="226" t="s">
        <v>355</v>
      </c>
      <c r="D182" s="226" t="s">
        <v>135</v>
      </c>
      <c r="E182" s="227" t="s">
        <v>416</v>
      </c>
      <c r="F182" s="228" t="s">
        <v>417</v>
      </c>
      <c r="G182" s="229" t="s">
        <v>189</v>
      </c>
      <c r="H182" s="230">
        <v>50.439999999999998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41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139</v>
      </c>
      <c r="AT182" s="238" t="s">
        <v>135</v>
      </c>
      <c r="AU182" s="238" t="s">
        <v>140</v>
      </c>
      <c r="AY182" s="14" t="s">
        <v>133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140</v>
      </c>
      <c r="BK182" s="239">
        <f>ROUND(I182*H182,2)</f>
        <v>0</v>
      </c>
      <c r="BL182" s="14" t="s">
        <v>139</v>
      </c>
      <c r="BM182" s="238" t="s">
        <v>418</v>
      </c>
    </row>
    <row r="183" s="2" customFormat="1" ht="24.15" customHeight="1">
      <c r="A183" s="35"/>
      <c r="B183" s="36"/>
      <c r="C183" s="226" t="s">
        <v>359</v>
      </c>
      <c r="D183" s="226" t="s">
        <v>135</v>
      </c>
      <c r="E183" s="227" t="s">
        <v>420</v>
      </c>
      <c r="F183" s="228" t="s">
        <v>421</v>
      </c>
      <c r="G183" s="229" t="s">
        <v>189</v>
      </c>
      <c r="H183" s="230">
        <v>20.579999999999998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41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139</v>
      </c>
      <c r="AT183" s="238" t="s">
        <v>135</v>
      </c>
      <c r="AU183" s="238" t="s">
        <v>140</v>
      </c>
      <c r="AY183" s="14" t="s">
        <v>133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140</v>
      </c>
      <c r="BK183" s="239">
        <f>ROUND(I183*H183,2)</f>
        <v>0</v>
      </c>
      <c r="BL183" s="14" t="s">
        <v>139</v>
      </c>
      <c r="BM183" s="238" t="s">
        <v>422</v>
      </c>
    </row>
    <row r="184" s="12" customFormat="1" ht="22.8" customHeight="1">
      <c r="A184" s="12"/>
      <c r="B184" s="210"/>
      <c r="C184" s="211"/>
      <c r="D184" s="212" t="s">
        <v>74</v>
      </c>
      <c r="E184" s="224" t="s">
        <v>423</v>
      </c>
      <c r="F184" s="224" t="s">
        <v>424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P185</f>
        <v>0</v>
      </c>
      <c r="Q184" s="218"/>
      <c r="R184" s="219">
        <f>R185</f>
        <v>0</v>
      </c>
      <c r="S184" s="218"/>
      <c r="T184" s="22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83</v>
      </c>
      <c r="AT184" s="222" t="s">
        <v>74</v>
      </c>
      <c r="AU184" s="222" t="s">
        <v>83</v>
      </c>
      <c r="AY184" s="221" t="s">
        <v>133</v>
      </c>
      <c r="BK184" s="223">
        <f>BK185</f>
        <v>0</v>
      </c>
    </row>
    <row r="185" s="2" customFormat="1" ht="33" customHeight="1">
      <c r="A185" s="35"/>
      <c r="B185" s="36"/>
      <c r="C185" s="226" t="s">
        <v>363</v>
      </c>
      <c r="D185" s="226" t="s">
        <v>135</v>
      </c>
      <c r="E185" s="227" t="s">
        <v>426</v>
      </c>
      <c r="F185" s="228" t="s">
        <v>427</v>
      </c>
      <c r="G185" s="229" t="s">
        <v>189</v>
      </c>
      <c r="H185" s="230">
        <v>631.85000000000002</v>
      </c>
      <c r="I185" s="231"/>
      <c r="J185" s="232">
        <f>ROUND(I185*H185,2)</f>
        <v>0</v>
      </c>
      <c r="K185" s="233"/>
      <c r="L185" s="41"/>
      <c r="M185" s="251" t="s">
        <v>1</v>
      </c>
      <c r="N185" s="252" t="s">
        <v>41</v>
      </c>
      <c r="O185" s="253"/>
      <c r="P185" s="254">
        <f>O185*H185</f>
        <v>0</v>
      </c>
      <c r="Q185" s="254">
        <v>0</v>
      </c>
      <c r="R185" s="254">
        <f>Q185*H185</f>
        <v>0</v>
      </c>
      <c r="S185" s="254">
        <v>0</v>
      </c>
      <c r="T185" s="25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139</v>
      </c>
      <c r="AT185" s="238" t="s">
        <v>135</v>
      </c>
      <c r="AU185" s="238" t="s">
        <v>140</v>
      </c>
      <c r="AY185" s="14" t="s">
        <v>133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140</v>
      </c>
      <c r="BK185" s="239">
        <f>ROUND(I185*H185,2)</f>
        <v>0</v>
      </c>
      <c r="BL185" s="14" t="s">
        <v>139</v>
      </c>
      <c r="BM185" s="238" t="s">
        <v>428</v>
      </c>
    </row>
    <row r="186" s="2" customFormat="1" ht="6.96" customHeight="1">
      <c r="A186" s="35"/>
      <c r="B186" s="69"/>
      <c r="C186" s="70"/>
      <c r="D186" s="70"/>
      <c r="E186" s="70"/>
      <c r="F186" s="70"/>
      <c r="G186" s="70"/>
      <c r="H186" s="70"/>
      <c r="I186" s="70"/>
      <c r="J186" s="70"/>
      <c r="K186" s="70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XoHDXdyFxPXCJy2p7pltrNV2ke+auS6mwD5zZOWsLhdCVOPHDBLyFRf+GcELrFeK5iI2OHG9M3clBvFjzmeT0Q==" hashValue="t2+Lglj1oWtkkWNZsb0pwrhK3y8u3HnWTIWb2rkffW8xXjD7LweQhfm0EKWOtdIRrhWurJfSCJkbMrnAJRk5Kg==" algorithmName="SHA-512" password="CC35"/>
  <autoFilter ref="C122:K18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75</v>
      </c>
    </row>
    <row r="4" s="1" customFormat="1" ht="24.96" customHeight="1">
      <c r="B4" s="17"/>
      <c r="D4" s="141" t="s">
        <v>97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AKČNÝ PLÁN PRE ZLEPŠENIE PODMIENOK CYKL. INFRAŠTR. POMOCOU ORGANIZAČNYCH OPATRENÍ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567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18. 3. 2022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5" t="s">
        <v>36</v>
      </c>
      <c r="J32" s="155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39</v>
      </c>
      <c r="E33" s="157" t="s">
        <v>40</v>
      </c>
      <c r="F33" s="158">
        <f>ROUND((SUM(BE121:BE145)),  2)</f>
        <v>0</v>
      </c>
      <c r="G33" s="159"/>
      <c r="H33" s="159"/>
      <c r="I33" s="160">
        <v>0.20000000000000001</v>
      </c>
      <c r="J33" s="158">
        <f>ROUND(((SUM(BE121:BE145))*I33),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41</v>
      </c>
      <c r="F34" s="158">
        <f>ROUND((SUM(BF121:BF145)),  2)</f>
        <v>0</v>
      </c>
      <c r="G34" s="159"/>
      <c r="H34" s="159"/>
      <c r="I34" s="160">
        <v>0.20000000000000001</v>
      </c>
      <c r="J34" s="158">
        <f>ROUND(((SUM(BF121:BF145))*I34),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42</v>
      </c>
      <c r="F35" s="161">
        <f>ROUND((SUM(BG121:BG145)),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43</v>
      </c>
      <c r="F36" s="161">
        <f>ROUND((SUM(BH121:BH145)),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44</v>
      </c>
      <c r="F37" s="158">
        <f>ROUND((SUM(BI121:BI145)),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AKČNÝ PLÁN PRE ZLEPŠENIE PODMIENOK CYKL. INFRAŠTR. POMOCOU ORGANIZAČNYCH OPATRENÍ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05 - SO 05 Automaticke sčítanie cyklistov, cyklostojany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PREŠOV</v>
      </c>
      <c r="G89" s="37"/>
      <c r="H89" s="37"/>
      <c r="I89" s="29" t="s">
        <v>21</v>
      </c>
      <c r="J89" s="82" t="str">
        <f>IF(J12="","",J12)</f>
        <v>18. 3. 2022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23</v>
      </c>
      <c r="D91" s="37"/>
      <c r="E91" s="37"/>
      <c r="F91" s="24" t="str">
        <f>E15</f>
        <v>MESTO PREŠOV</v>
      </c>
      <c r="G91" s="37"/>
      <c r="H91" s="37"/>
      <c r="I91" s="29" t="s">
        <v>29</v>
      </c>
      <c r="J91" s="33" t="str">
        <f>E21</f>
        <v>VÁHOPROJEKT,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101</v>
      </c>
      <c r="D94" s="183"/>
      <c r="E94" s="183"/>
      <c r="F94" s="183"/>
      <c r="G94" s="183"/>
      <c r="H94" s="183"/>
      <c r="I94" s="183"/>
      <c r="J94" s="184" t="s">
        <v>102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103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86"/>
      <c r="C97" s="187"/>
      <c r="D97" s="188" t="s">
        <v>105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106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110</v>
      </c>
      <c r="E99" s="195"/>
      <c r="F99" s="195"/>
      <c r="G99" s="195"/>
      <c r="H99" s="195"/>
      <c r="I99" s="195"/>
      <c r="J99" s="196">
        <f>J132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112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113</v>
      </c>
      <c r="E101" s="195"/>
      <c r="F101" s="195"/>
      <c r="G101" s="195"/>
      <c r="H101" s="195"/>
      <c r="I101" s="195"/>
      <c r="J101" s="196">
        <f>J144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119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81" t="str">
        <f>E7</f>
        <v>AKČNÝ PLÁN PRE ZLEPŠENIE PODMIENOK CYKL. INFRAŠTR. POMOCOU ORGANIZAČNYCH OPATRENÍ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98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>05 - SO 05 Automaticke sčítanie cyklistov, cyklostojany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>PREŠOV</v>
      </c>
      <c r="G115" s="37"/>
      <c r="H115" s="37"/>
      <c r="I115" s="29" t="s">
        <v>21</v>
      </c>
      <c r="J115" s="82" t="str">
        <f>IF(J12="","",J12)</f>
        <v>18. 3. 2022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23</v>
      </c>
      <c r="D117" s="37"/>
      <c r="E117" s="37"/>
      <c r="F117" s="24" t="str">
        <f>E15</f>
        <v>MESTO PREŠOV</v>
      </c>
      <c r="G117" s="37"/>
      <c r="H117" s="37"/>
      <c r="I117" s="29" t="s">
        <v>29</v>
      </c>
      <c r="J117" s="33" t="str">
        <f>E21</f>
        <v>VÁHOPROJEKT, s.r.o.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120</v>
      </c>
      <c r="D120" s="201" t="s">
        <v>60</v>
      </c>
      <c r="E120" s="201" t="s">
        <v>56</v>
      </c>
      <c r="F120" s="201" t="s">
        <v>57</v>
      </c>
      <c r="G120" s="201" t="s">
        <v>121</v>
      </c>
      <c r="H120" s="201" t="s">
        <v>122</v>
      </c>
      <c r="I120" s="201" t="s">
        <v>123</v>
      </c>
      <c r="J120" s="202" t="s">
        <v>102</v>
      </c>
      <c r="K120" s="203" t="s">
        <v>124</v>
      </c>
      <c r="L120" s="204"/>
      <c r="M120" s="103" t="s">
        <v>1</v>
      </c>
      <c r="N120" s="104" t="s">
        <v>39</v>
      </c>
      <c r="O120" s="104" t="s">
        <v>125</v>
      </c>
      <c r="P120" s="104" t="s">
        <v>126</v>
      </c>
      <c r="Q120" s="104" t="s">
        <v>127</v>
      </c>
      <c r="R120" s="104" t="s">
        <v>128</v>
      </c>
      <c r="S120" s="104" t="s">
        <v>129</v>
      </c>
      <c r="T120" s="105" t="s">
        <v>130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103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</f>
        <v>0</v>
      </c>
      <c r="Q121" s="107"/>
      <c r="R121" s="207">
        <f>R122</f>
        <v>84.896300000000011</v>
      </c>
      <c r="S121" s="107"/>
      <c r="T121" s="20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74</v>
      </c>
      <c r="AU121" s="14" t="s">
        <v>104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74</v>
      </c>
      <c r="E122" s="213" t="s">
        <v>131</v>
      </c>
      <c r="F122" s="213" t="s">
        <v>132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P123+P132+P138+P144</f>
        <v>0</v>
      </c>
      <c r="Q122" s="218"/>
      <c r="R122" s="219">
        <f>R123+R132+R138+R144</f>
        <v>84.896300000000011</v>
      </c>
      <c r="S122" s="218"/>
      <c r="T122" s="220">
        <f>T123+T132+T138+T144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83</v>
      </c>
      <c r="AT122" s="222" t="s">
        <v>74</v>
      </c>
      <c r="AU122" s="222" t="s">
        <v>75</v>
      </c>
      <c r="AY122" s="221" t="s">
        <v>133</v>
      </c>
      <c r="BK122" s="223">
        <f>BK123+BK132+BK138+BK144</f>
        <v>0</v>
      </c>
    </row>
    <row r="123" s="12" customFormat="1" ht="22.8" customHeight="1">
      <c r="A123" s="12"/>
      <c r="B123" s="210"/>
      <c r="C123" s="211"/>
      <c r="D123" s="212" t="s">
        <v>74</v>
      </c>
      <c r="E123" s="224" t="s">
        <v>83</v>
      </c>
      <c r="F123" s="224" t="s">
        <v>134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SUM(P124:P131)</f>
        <v>0</v>
      </c>
      <c r="Q123" s="218"/>
      <c r="R123" s="219">
        <f>SUM(R124:R131)</f>
        <v>0</v>
      </c>
      <c r="S123" s="218"/>
      <c r="T123" s="220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74</v>
      </c>
      <c r="AU123" s="222" t="s">
        <v>83</v>
      </c>
      <c r="AY123" s="221" t="s">
        <v>133</v>
      </c>
      <c r="BK123" s="223">
        <f>SUM(BK124:BK131)</f>
        <v>0</v>
      </c>
    </row>
    <row r="124" s="2" customFormat="1" ht="24.15" customHeight="1">
      <c r="A124" s="35"/>
      <c r="B124" s="36"/>
      <c r="C124" s="226" t="s">
        <v>83</v>
      </c>
      <c r="D124" s="226" t="s">
        <v>135</v>
      </c>
      <c r="E124" s="227" t="s">
        <v>568</v>
      </c>
      <c r="F124" s="228" t="s">
        <v>569</v>
      </c>
      <c r="G124" s="229" t="s">
        <v>156</v>
      </c>
      <c r="H124" s="230">
        <v>48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41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139</v>
      </c>
      <c r="AT124" s="238" t="s">
        <v>135</v>
      </c>
      <c r="AU124" s="238" t="s">
        <v>140</v>
      </c>
      <c r="AY124" s="14" t="s">
        <v>133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140</v>
      </c>
      <c r="BK124" s="239">
        <f>ROUND(I124*H124,2)</f>
        <v>0</v>
      </c>
      <c r="BL124" s="14" t="s">
        <v>139</v>
      </c>
      <c r="BM124" s="238" t="s">
        <v>157</v>
      </c>
    </row>
    <row r="125" s="2" customFormat="1" ht="24.15" customHeight="1">
      <c r="A125" s="35"/>
      <c r="B125" s="36"/>
      <c r="C125" s="226" t="s">
        <v>140</v>
      </c>
      <c r="D125" s="226" t="s">
        <v>135</v>
      </c>
      <c r="E125" s="227" t="s">
        <v>159</v>
      </c>
      <c r="F125" s="228" t="s">
        <v>160</v>
      </c>
      <c r="G125" s="229" t="s">
        <v>156</v>
      </c>
      <c r="H125" s="230">
        <v>14.4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41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139</v>
      </c>
      <c r="AT125" s="238" t="s">
        <v>135</v>
      </c>
      <c r="AU125" s="238" t="s">
        <v>140</v>
      </c>
      <c r="AY125" s="14" t="s">
        <v>133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140</v>
      </c>
      <c r="BK125" s="239">
        <f>ROUND(I125*H125,2)</f>
        <v>0</v>
      </c>
      <c r="BL125" s="14" t="s">
        <v>139</v>
      </c>
      <c r="BM125" s="238" t="s">
        <v>161</v>
      </c>
    </row>
    <row r="126" s="2" customFormat="1" ht="33" customHeight="1">
      <c r="A126" s="35"/>
      <c r="B126" s="36"/>
      <c r="C126" s="226" t="s">
        <v>145</v>
      </c>
      <c r="D126" s="226" t="s">
        <v>135</v>
      </c>
      <c r="E126" s="227" t="s">
        <v>570</v>
      </c>
      <c r="F126" s="228" t="s">
        <v>571</v>
      </c>
      <c r="G126" s="229" t="s">
        <v>156</v>
      </c>
      <c r="H126" s="230">
        <v>28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41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139</v>
      </c>
      <c r="AT126" s="238" t="s">
        <v>135</v>
      </c>
      <c r="AU126" s="238" t="s">
        <v>140</v>
      </c>
      <c r="AY126" s="14" t="s">
        <v>133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140</v>
      </c>
      <c r="BK126" s="239">
        <f>ROUND(I126*H126,2)</f>
        <v>0</v>
      </c>
      <c r="BL126" s="14" t="s">
        <v>139</v>
      </c>
      <c r="BM126" s="238" t="s">
        <v>173</v>
      </c>
    </row>
    <row r="127" s="2" customFormat="1" ht="37.8" customHeight="1">
      <c r="A127" s="35"/>
      <c r="B127" s="36"/>
      <c r="C127" s="226" t="s">
        <v>139</v>
      </c>
      <c r="D127" s="226" t="s">
        <v>135</v>
      </c>
      <c r="E127" s="227" t="s">
        <v>572</v>
      </c>
      <c r="F127" s="228" t="s">
        <v>573</v>
      </c>
      <c r="G127" s="229" t="s">
        <v>156</v>
      </c>
      <c r="H127" s="230">
        <v>56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41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139</v>
      </c>
      <c r="AT127" s="238" t="s">
        <v>135</v>
      </c>
      <c r="AU127" s="238" t="s">
        <v>140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139</v>
      </c>
      <c r="BM127" s="238" t="s">
        <v>177</v>
      </c>
    </row>
    <row r="128" s="2" customFormat="1" ht="24.15" customHeight="1">
      <c r="A128" s="35"/>
      <c r="B128" s="36"/>
      <c r="C128" s="226" t="s">
        <v>153</v>
      </c>
      <c r="D128" s="226" t="s">
        <v>135</v>
      </c>
      <c r="E128" s="227" t="s">
        <v>179</v>
      </c>
      <c r="F128" s="228" t="s">
        <v>180</v>
      </c>
      <c r="G128" s="229" t="s">
        <v>156</v>
      </c>
      <c r="H128" s="230">
        <v>20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41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139</v>
      </c>
      <c r="AT128" s="238" t="s">
        <v>135</v>
      </c>
      <c r="AU128" s="238" t="s">
        <v>140</v>
      </c>
      <c r="AY128" s="14" t="s">
        <v>133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140</v>
      </c>
      <c r="BK128" s="239">
        <f>ROUND(I128*H128,2)</f>
        <v>0</v>
      </c>
      <c r="BL128" s="14" t="s">
        <v>139</v>
      </c>
      <c r="BM128" s="238" t="s">
        <v>524</v>
      </c>
    </row>
    <row r="129" s="2" customFormat="1" ht="21.75" customHeight="1">
      <c r="A129" s="35"/>
      <c r="B129" s="36"/>
      <c r="C129" s="226" t="s">
        <v>158</v>
      </c>
      <c r="D129" s="226" t="s">
        <v>135</v>
      </c>
      <c r="E129" s="227" t="s">
        <v>183</v>
      </c>
      <c r="F129" s="228" t="s">
        <v>184</v>
      </c>
      <c r="G129" s="229" t="s">
        <v>156</v>
      </c>
      <c r="H129" s="230">
        <v>28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41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139</v>
      </c>
      <c r="AT129" s="238" t="s">
        <v>135</v>
      </c>
      <c r="AU129" s="238" t="s">
        <v>140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139</v>
      </c>
      <c r="BM129" s="238" t="s">
        <v>185</v>
      </c>
    </row>
    <row r="130" s="2" customFormat="1" ht="24.15" customHeight="1">
      <c r="A130" s="35"/>
      <c r="B130" s="36"/>
      <c r="C130" s="226" t="s">
        <v>162</v>
      </c>
      <c r="D130" s="226" t="s">
        <v>135</v>
      </c>
      <c r="E130" s="227" t="s">
        <v>187</v>
      </c>
      <c r="F130" s="228" t="s">
        <v>188</v>
      </c>
      <c r="G130" s="229" t="s">
        <v>189</v>
      </c>
      <c r="H130" s="230">
        <v>42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41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139</v>
      </c>
      <c r="AT130" s="238" t="s">
        <v>135</v>
      </c>
      <c r="AU130" s="238" t="s">
        <v>140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139</v>
      </c>
      <c r="BM130" s="238" t="s">
        <v>190</v>
      </c>
    </row>
    <row r="131" s="2" customFormat="1" ht="21.75" customHeight="1">
      <c r="A131" s="35"/>
      <c r="B131" s="36"/>
      <c r="C131" s="226" t="s">
        <v>166</v>
      </c>
      <c r="D131" s="226" t="s">
        <v>135</v>
      </c>
      <c r="E131" s="227" t="s">
        <v>205</v>
      </c>
      <c r="F131" s="228" t="s">
        <v>206</v>
      </c>
      <c r="G131" s="229" t="s">
        <v>138</v>
      </c>
      <c r="H131" s="230">
        <v>105.59999999999999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41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139</v>
      </c>
      <c r="AT131" s="238" t="s">
        <v>135</v>
      </c>
      <c r="AU131" s="238" t="s">
        <v>140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139</v>
      </c>
      <c r="BM131" s="238" t="s">
        <v>207</v>
      </c>
    </row>
    <row r="132" s="12" customFormat="1" ht="22.8" customHeight="1">
      <c r="A132" s="12"/>
      <c r="B132" s="210"/>
      <c r="C132" s="211"/>
      <c r="D132" s="212" t="s">
        <v>74</v>
      </c>
      <c r="E132" s="224" t="s">
        <v>153</v>
      </c>
      <c r="F132" s="224" t="s">
        <v>235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SUM(P133:P137)</f>
        <v>0</v>
      </c>
      <c r="Q132" s="218"/>
      <c r="R132" s="219">
        <f>SUM(R133:R137)</f>
        <v>71.406240000000011</v>
      </c>
      <c r="S132" s="218"/>
      <c r="T132" s="220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74</v>
      </c>
      <c r="AU132" s="222" t="s">
        <v>83</v>
      </c>
      <c r="AY132" s="221" t="s">
        <v>133</v>
      </c>
      <c r="BK132" s="223">
        <f>SUM(BK133:BK137)</f>
        <v>0</v>
      </c>
    </row>
    <row r="133" s="2" customFormat="1" ht="24.15" customHeight="1">
      <c r="A133" s="35"/>
      <c r="B133" s="36"/>
      <c r="C133" s="226" t="s">
        <v>170</v>
      </c>
      <c r="D133" s="226" t="s">
        <v>135</v>
      </c>
      <c r="E133" s="227" t="s">
        <v>241</v>
      </c>
      <c r="F133" s="228" t="s">
        <v>242</v>
      </c>
      <c r="G133" s="229" t="s">
        <v>138</v>
      </c>
      <c r="H133" s="230">
        <v>100.8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41</v>
      </c>
      <c r="O133" s="94"/>
      <c r="P133" s="236">
        <f>O133*H133</f>
        <v>0</v>
      </c>
      <c r="Q133" s="236">
        <v>0.48010000000000003</v>
      </c>
      <c r="R133" s="236">
        <f>Q133*H133</f>
        <v>48.394080000000002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139</v>
      </c>
      <c r="AT133" s="238" t="s">
        <v>135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139</v>
      </c>
      <c r="BM133" s="238" t="s">
        <v>243</v>
      </c>
    </row>
    <row r="134" s="2" customFormat="1" ht="33" customHeight="1">
      <c r="A134" s="35"/>
      <c r="B134" s="36"/>
      <c r="C134" s="226" t="s">
        <v>174</v>
      </c>
      <c r="D134" s="226" t="s">
        <v>135</v>
      </c>
      <c r="E134" s="227" t="s">
        <v>245</v>
      </c>
      <c r="F134" s="228" t="s">
        <v>246</v>
      </c>
      <c r="G134" s="229" t="s">
        <v>138</v>
      </c>
      <c r="H134" s="230">
        <v>96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41</v>
      </c>
      <c r="O134" s="94"/>
      <c r="P134" s="236">
        <f>O134*H134</f>
        <v>0</v>
      </c>
      <c r="Q134" s="236">
        <v>0.0058100000000000001</v>
      </c>
      <c r="R134" s="236">
        <f>Q134*H134</f>
        <v>0.55776000000000003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139</v>
      </c>
      <c r="AT134" s="238" t="s">
        <v>135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139</v>
      </c>
      <c r="BM134" s="238" t="s">
        <v>247</v>
      </c>
    </row>
    <row r="135" s="2" customFormat="1" ht="33" customHeight="1">
      <c r="A135" s="35"/>
      <c r="B135" s="36"/>
      <c r="C135" s="226" t="s">
        <v>178</v>
      </c>
      <c r="D135" s="226" t="s">
        <v>135</v>
      </c>
      <c r="E135" s="227" t="s">
        <v>249</v>
      </c>
      <c r="F135" s="228" t="s">
        <v>250</v>
      </c>
      <c r="G135" s="229" t="s">
        <v>138</v>
      </c>
      <c r="H135" s="230">
        <v>96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41</v>
      </c>
      <c r="O135" s="94"/>
      <c r="P135" s="236">
        <f>O135*H135</f>
        <v>0</v>
      </c>
      <c r="Q135" s="236">
        <v>0.00051000000000000004</v>
      </c>
      <c r="R135" s="236">
        <f>Q135*H135</f>
        <v>0.048960000000000004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139</v>
      </c>
      <c r="AT135" s="238" t="s">
        <v>135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139</v>
      </c>
      <c r="BM135" s="238" t="s">
        <v>251</v>
      </c>
    </row>
    <row r="136" s="2" customFormat="1" ht="33" customHeight="1">
      <c r="A136" s="35"/>
      <c r="B136" s="36"/>
      <c r="C136" s="226" t="s">
        <v>182</v>
      </c>
      <c r="D136" s="226" t="s">
        <v>135</v>
      </c>
      <c r="E136" s="227" t="s">
        <v>253</v>
      </c>
      <c r="F136" s="228" t="s">
        <v>254</v>
      </c>
      <c r="G136" s="229" t="s">
        <v>138</v>
      </c>
      <c r="H136" s="230">
        <v>96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41</v>
      </c>
      <c r="O136" s="94"/>
      <c r="P136" s="236">
        <f>O136*H136</f>
        <v>0</v>
      </c>
      <c r="Q136" s="236">
        <v>0.10373</v>
      </c>
      <c r="R136" s="236">
        <f>Q136*H136</f>
        <v>9.9580800000000007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139</v>
      </c>
      <c r="AT136" s="238" t="s">
        <v>135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139</v>
      </c>
      <c r="BM136" s="238" t="s">
        <v>255</v>
      </c>
    </row>
    <row r="137" s="2" customFormat="1" ht="37.8" customHeight="1">
      <c r="A137" s="35"/>
      <c r="B137" s="36"/>
      <c r="C137" s="226" t="s">
        <v>186</v>
      </c>
      <c r="D137" s="226" t="s">
        <v>135</v>
      </c>
      <c r="E137" s="227" t="s">
        <v>527</v>
      </c>
      <c r="F137" s="228" t="s">
        <v>528</v>
      </c>
      <c r="G137" s="229" t="s">
        <v>138</v>
      </c>
      <c r="H137" s="230">
        <v>96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41</v>
      </c>
      <c r="O137" s="94"/>
      <c r="P137" s="236">
        <f>O137*H137</f>
        <v>0</v>
      </c>
      <c r="Q137" s="236">
        <v>0.12966</v>
      </c>
      <c r="R137" s="236">
        <f>Q137*H137</f>
        <v>12.44736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139</v>
      </c>
      <c r="AT137" s="238" t="s">
        <v>135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139</v>
      </c>
      <c r="BM137" s="238" t="s">
        <v>529</v>
      </c>
    </row>
    <row r="138" s="12" customFormat="1" ht="22.8" customHeight="1">
      <c r="A138" s="12"/>
      <c r="B138" s="210"/>
      <c r="C138" s="211"/>
      <c r="D138" s="212" t="s">
        <v>74</v>
      </c>
      <c r="E138" s="224" t="s">
        <v>170</v>
      </c>
      <c r="F138" s="224" t="s">
        <v>281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SUM(P139:P143)</f>
        <v>0</v>
      </c>
      <c r="Q138" s="218"/>
      <c r="R138" s="219">
        <f>SUM(R139:R143)</f>
        <v>13.490060000000002</v>
      </c>
      <c r="S138" s="218"/>
      <c r="T138" s="220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83</v>
      </c>
      <c r="AY138" s="221" t="s">
        <v>133</v>
      </c>
      <c r="BK138" s="223">
        <f>SUM(BK139:BK143)</f>
        <v>0</v>
      </c>
    </row>
    <row r="139" s="2" customFormat="1" ht="16.5" customHeight="1">
      <c r="A139" s="35"/>
      <c r="B139" s="36"/>
      <c r="C139" s="226" t="s">
        <v>191</v>
      </c>
      <c r="D139" s="226" t="s">
        <v>135</v>
      </c>
      <c r="E139" s="227" t="s">
        <v>574</v>
      </c>
      <c r="F139" s="228" t="s">
        <v>575</v>
      </c>
      <c r="G139" s="229" t="s">
        <v>224</v>
      </c>
      <c r="H139" s="230">
        <v>4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41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139</v>
      </c>
      <c r="AT139" s="238" t="s">
        <v>135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139</v>
      </c>
      <c r="BM139" s="238" t="s">
        <v>576</v>
      </c>
    </row>
    <row r="140" s="2" customFormat="1" ht="37.8" customHeight="1">
      <c r="A140" s="35"/>
      <c r="B140" s="36"/>
      <c r="C140" s="226" t="s">
        <v>195</v>
      </c>
      <c r="D140" s="226" t="s">
        <v>135</v>
      </c>
      <c r="E140" s="227" t="s">
        <v>368</v>
      </c>
      <c r="F140" s="228" t="s">
        <v>369</v>
      </c>
      <c r="G140" s="229" t="s">
        <v>148</v>
      </c>
      <c r="H140" s="230">
        <v>106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41</v>
      </c>
      <c r="O140" s="94"/>
      <c r="P140" s="236">
        <f>O140*H140</f>
        <v>0</v>
      </c>
      <c r="Q140" s="236">
        <v>0.098530000000000006</v>
      </c>
      <c r="R140" s="236">
        <f>Q140*H140</f>
        <v>10.444180000000001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139</v>
      </c>
      <c r="AT140" s="238" t="s">
        <v>135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139</v>
      </c>
      <c r="BM140" s="238" t="s">
        <v>370</v>
      </c>
    </row>
    <row r="141" s="2" customFormat="1" ht="16.5" customHeight="1">
      <c r="A141" s="35"/>
      <c r="B141" s="36"/>
      <c r="C141" s="240" t="s">
        <v>199</v>
      </c>
      <c r="D141" s="240" t="s">
        <v>200</v>
      </c>
      <c r="E141" s="241" t="s">
        <v>372</v>
      </c>
      <c r="F141" s="242" t="s">
        <v>373</v>
      </c>
      <c r="G141" s="243" t="s">
        <v>224</v>
      </c>
      <c r="H141" s="244">
        <v>107.06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41</v>
      </c>
      <c r="O141" s="94"/>
      <c r="P141" s="236">
        <f>O141*H141</f>
        <v>0</v>
      </c>
      <c r="Q141" s="236">
        <v>0.023</v>
      </c>
      <c r="R141" s="236">
        <f>Q141*H141</f>
        <v>2.46238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166</v>
      </c>
      <c r="AT141" s="238" t="s">
        <v>200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139</v>
      </c>
      <c r="BM141" s="238" t="s">
        <v>374</v>
      </c>
    </row>
    <row r="142" s="2" customFormat="1" ht="16.5" customHeight="1">
      <c r="A142" s="35"/>
      <c r="B142" s="36"/>
      <c r="C142" s="226" t="s">
        <v>204</v>
      </c>
      <c r="D142" s="226" t="s">
        <v>135</v>
      </c>
      <c r="E142" s="227" t="s">
        <v>577</v>
      </c>
      <c r="F142" s="228" t="s">
        <v>578</v>
      </c>
      <c r="G142" s="229" t="s">
        <v>224</v>
      </c>
      <c r="H142" s="230">
        <v>50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41</v>
      </c>
      <c r="O142" s="94"/>
      <c r="P142" s="236">
        <f>O142*H142</f>
        <v>0</v>
      </c>
      <c r="Q142" s="236">
        <v>0.00067000000000000002</v>
      </c>
      <c r="R142" s="236">
        <f>Q142*H142</f>
        <v>0.033500000000000002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139</v>
      </c>
      <c r="AT142" s="238" t="s">
        <v>135</v>
      </c>
      <c r="AU142" s="238" t="s">
        <v>140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139</v>
      </c>
      <c r="BM142" s="238" t="s">
        <v>579</v>
      </c>
    </row>
    <row r="143" s="2" customFormat="1" ht="37.8" customHeight="1">
      <c r="A143" s="35"/>
      <c r="B143" s="36"/>
      <c r="C143" s="240" t="s">
        <v>209</v>
      </c>
      <c r="D143" s="240" t="s">
        <v>200</v>
      </c>
      <c r="E143" s="241" t="s">
        <v>580</v>
      </c>
      <c r="F143" s="242" t="s">
        <v>581</v>
      </c>
      <c r="G143" s="243" t="s">
        <v>224</v>
      </c>
      <c r="H143" s="244">
        <v>50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41</v>
      </c>
      <c r="O143" s="94"/>
      <c r="P143" s="236">
        <f>O143*H143</f>
        <v>0</v>
      </c>
      <c r="Q143" s="236">
        <v>0.010999999999999999</v>
      </c>
      <c r="R143" s="236">
        <f>Q143*H143</f>
        <v>0.54999999999999993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166</v>
      </c>
      <c r="AT143" s="238" t="s">
        <v>200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139</v>
      </c>
      <c r="BM143" s="238" t="s">
        <v>582</v>
      </c>
    </row>
    <row r="144" s="12" customFormat="1" ht="22.8" customHeight="1">
      <c r="A144" s="12"/>
      <c r="B144" s="210"/>
      <c r="C144" s="211"/>
      <c r="D144" s="212" t="s">
        <v>74</v>
      </c>
      <c r="E144" s="224" t="s">
        <v>423</v>
      </c>
      <c r="F144" s="224" t="s">
        <v>424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P145</f>
        <v>0</v>
      </c>
      <c r="Q144" s="218"/>
      <c r="R144" s="219">
        <f>R145</f>
        <v>0</v>
      </c>
      <c r="S144" s="218"/>
      <c r="T144" s="22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83</v>
      </c>
      <c r="AT144" s="222" t="s">
        <v>74</v>
      </c>
      <c r="AU144" s="222" t="s">
        <v>83</v>
      </c>
      <c r="AY144" s="221" t="s">
        <v>133</v>
      </c>
      <c r="BK144" s="223">
        <f>BK145</f>
        <v>0</v>
      </c>
    </row>
    <row r="145" s="2" customFormat="1" ht="33" customHeight="1">
      <c r="A145" s="35"/>
      <c r="B145" s="36"/>
      <c r="C145" s="226" t="s">
        <v>213</v>
      </c>
      <c r="D145" s="226" t="s">
        <v>135</v>
      </c>
      <c r="E145" s="227" t="s">
        <v>426</v>
      </c>
      <c r="F145" s="228" t="s">
        <v>427</v>
      </c>
      <c r="G145" s="229" t="s">
        <v>189</v>
      </c>
      <c r="H145" s="230">
        <v>84.896000000000001</v>
      </c>
      <c r="I145" s="231"/>
      <c r="J145" s="232">
        <f>ROUND(I145*H145,2)</f>
        <v>0</v>
      </c>
      <c r="K145" s="233"/>
      <c r="L145" s="41"/>
      <c r="M145" s="251" t="s">
        <v>1</v>
      </c>
      <c r="N145" s="252" t="s">
        <v>41</v>
      </c>
      <c r="O145" s="253"/>
      <c r="P145" s="254">
        <f>O145*H145</f>
        <v>0</v>
      </c>
      <c r="Q145" s="254">
        <v>0</v>
      </c>
      <c r="R145" s="254">
        <f>Q145*H145</f>
        <v>0</v>
      </c>
      <c r="S145" s="254">
        <v>0</v>
      </c>
      <c r="T145" s="25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139</v>
      </c>
      <c r="AT145" s="238" t="s">
        <v>135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139</v>
      </c>
      <c r="BM145" s="238" t="s">
        <v>428</v>
      </c>
    </row>
    <row r="146" s="2" customFormat="1" ht="6.96" customHeight="1">
      <c r="A146" s="35"/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IfY+pkbq28kazllpxnSNBfwqV3f/iyu4a5k4T6ScmU0pmrx0gGfMb8DnkdrGzmEgsXPBzILiuS+/uY+mrDA4vg==" hashValue="t7oFRQWYTq2xkZhisMEeLBjwHYIGGmqcnZIzREgfrbhnn5IjKvsSPm7YzDCnxY+AE2D25HHZY3uBGlbhfLp3Eg==" algorithmName="SHA-512" password="CC35"/>
  <autoFilter ref="C120:K14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DESKTOP-2OLC6KV\Michal Macura</dc:creator>
  <cp:lastModifiedBy>DESKTOP-2OLC6KV\Michal Macura</cp:lastModifiedBy>
  <dcterms:created xsi:type="dcterms:W3CDTF">2022-03-18T14:49:33Z</dcterms:created>
  <dcterms:modified xsi:type="dcterms:W3CDTF">2022-03-18T14:49:51Z</dcterms:modified>
</cp:coreProperties>
</file>