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augustinova_l\Pracovná plocha\A Moje dokumenty\2016 - Cyklochodník na Piešťanskej\REALIZÁCIA\"/>
    </mc:Choice>
  </mc:AlternateContent>
  <xr:revisionPtr revIDLastSave="0" documentId="13_ncr:1_{A8C8E8F9-BA23-495D-9097-07AD9950490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 - Sadové úpravy" sheetId="3" r:id="rId1"/>
  </sheets>
  <definedNames>
    <definedName name="_xlnm._FilterDatabase" localSheetId="0" hidden="1">'2 - Sadové úpravy'!$C$121:$K$205</definedName>
    <definedName name="_xlnm.Print_Titles" localSheetId="0">'2 - Sadové úpravy'!$121:$121</definedName>
    <definedName name="_xlnm.Print_Area" localSheetId="0">'2 - Sadové úpravy'!$C$4:$K$76,'2 - Sadové úpravy'!$C$109:$K$205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J35" i="3"/>
  <c r="BI205" i="3"/>
  <c r="BH205" i="3"/>
  <c r="BG205" i="3"/>
  <c r="BE205" i="3"/>
  <c r="T205" i="3"/>
  <c r="T204" i="3" s="1"/>
  <c r="R205" i="3"/>
  <c r="R204" i="3" s="1"/>
  <c r="P205" i="3"/>
  <c r="P204" i="3" s="1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6" i="3"/>
  <c r="E114" i="3"/>
  <c r="J92" i="3"/>
  <c r="J91" i="3"/>
  <c r="F89" i="3"/>
  <c r="E87" i="3"/>
  <c r="J18" i="3"/>
  <c r="E18" i="3"/>
  <c r="F119" i="3" s="1"/>
  <c r="J17" i="3"/>
  <c r="J15" i="3"/>
  <c r="E15" i="3"/>
  <c r="F118" i="3" s="1"/>
  <c r="J14" i="3"/>
  <c r="J12" i="3"/>
  <c r="J116" i="3"/>
  <c r="E7" i="3"/>
  <c r="E112" i="3"/>
  <c r="J198" i="3"/>
  <c r="J205" i="3"/>
  <c r="BK202" i="3"/>
  <c r="J202" i="3"/>
  <c r="BK201" i="3"/>
  <c r="BK205" i="3"/>
  <c r="BK133" i="3"/>
  <c r="J131" i="3"/>
  <c r="J130" i="3"/>
  <c r="BK129" i="3"/>
  <c r="J128" i="3"/>
  <c r="BK127" i="3"/>
  <c r="J201" i="3"/>
  <c r="BK200" i="3"/>
  <c r="J200" i="3"/>
  <c r="BK198" i="3"/>
  <c r="BK197" i="3"/>
  <c r="J197" i="3"/>
  <c r="BK195" i="3"/>
  <c r="J195" i="3"/>
  <c r="BK193" i="3"/>
  <c r="J193" i="3"/>
  <c r="BK191" i="3"/>
  <c r="J191" i="3"/>
  <c r="BK190" i="3"/>
  <c r="J190" i="3"/>
  <c r="BK189" i="3"/>
  <c r="J189" i="3"/>
  <c r="BK188" i="3"/>
  <c r="J188" i="3"/>
  <c r="BK187" i="3"/>
  <c r="J187" i="3"/>
  <c r="BK186" i="3"/>
  <c r="J186" i="3"/>
  <c r="BK185" i="3"/>
  <c r="J185" i="3"/>
  <c r="BK184" i="3"/>
  <c r="J184" i="3"/>
  <c r="BK183" i="3"/>
  <c r="J183" i="3"/>
  <c r="BK182" i="3"/>
  <c r="J182" i="3"/>
  <c r="BK181" i="3"/>
  <c r="J181" i="3"/>
  <c r="BK180" i="3"/>
  <c r="J180" i="3"/>
  <c r="BK179" i="3"/>
  <c r="J179" i="3"/>
  <c r="BK178" i="3"/>
  <c r="J178" i="3"/>
  <c r="BK177" i="3"/>
  <c r="J177" i="3"/>
  <c r="BK176" i="3"/>
  <c r="J176" i="3"/>
  <c r="BK175" i="3"/>
  <c r="J175" i="3"/>
  <c r="BK174" i="3"/>
  <c r="J174" i="3"/>
  <c r="BK173" i="3"/>
  <c r="J173" i="3"/>
  <c r="BK171" i="3"/>
  <c r="J171" i="3"/>
  <c r="BK170" i="3"/>
  <c r="J170" i="3"/>
  <c r="BK169" i="3"/>
  <c r="J169" i="3"/>
  <c r="BK167" i="3"/>
  <c r="J167" i="3"/>
  <c r="BK165" i="3"/>
  <c r="J165" i="3"/>
  <c r="BK163" i="3"/>
  <c r="J163" i="3"/>
  <c r="BK162" i="3"/>
  <c r="J162" i="3"/>
  <c r="BK161" i="3"/>
  <c r="J161" i="3"/>
  <c r="BK159" i="3"/>
  <c r="J159" i="3"/>
  <c r="BK157" i="3"/>
  <c r="J157" i="3"/>
  <c r="BK156" i="3"/>
  <c r="J156" i="3"/>
  <c r="BK155" i="3"/>
  <c r="J155" i="3"/>
  <c r="BK154" i="3"/>
  <c r="J154" i="3"/>
  <c r="BK153" i="3"/>
  <c r="J153" i="3"/>
  <c r="BK152" i="3"/>
  <c r="J152" i="3"/>
  <c r="BK151" i="3"/>
  <c r="J151" i="3"/>
  <c r="BK149" i="3"/>
  <c r="J149" i="3"/>
  <c r="BK147" i="3"/>
  <c r="J147" i="3"/>
  <c r="BK146" i="3"/>
  <c r="J146" i="3"/>
  <c r="BK144" i="3"/>
  <c r="J144" i="3"/>
  <c r="BK142" i="3"/>
  <c r="J142" i="3"/>
  <c r="BK141" i="3"/>
  <c r="J141" i="3"/>
  <c r="BK140" i="3"/>
  <c r="J140" i="3"/>
  <c r="BK138" i="3"/>
  <c r="J138" i="3"/>
  <c r="BK137" i="3"/>
  <c r="J137" i="3"/>
  <c r="BK136" i="3"/>
  <c r="J136" i="3"/>
  <c r="BK134" i="3"/>
  <c r="J134" i="3"/>
  <c r="J133" i="3"/>
  <c r="BK131" i="3"/>
  <c r="BK130" i="3"/>
  <c r="J129" i="3"/>
  <c r="BK128" i="3"/>
  <c r="J127" i="3"/>
  <c r="BK126" i="3"/>
  <c r="J126" i="3"/>
  <c r="BK125" i="3"/>
  <c r="J125" i="3"/>
  <c r="R196" i="3" l="1"/>
  <c r="T196" i="3"/>
  <c r="P196" i="3"/>
  <c r="P168" i="3"/>
  <c r="BK124" i="3"/>
  <c r="J124" i="3" s="1"/>
  <c r="J98" i="3" s="1"/>
  <c r="P124" i="3"/>
  <c r="R124" i="3"/>
  <c r="T124" i="3"/>
  <c r="BK150" i="3"/>
  <c r="J150" i="3" s="1"/>
  <c r="J99" i="3" s="1"/>
  <c r="P150" i="3"/>
  <c r="R150" i="3"/>
  <c r="T150" i="3"/>
  <c r="R168" i="3"/>
  <c r="BK168" i="3"/>
  <c r="J168" i="3" s="1"/>
  <c r="J100" i="3" s="1"/>
  <c r="T168" i="3"/>
  <c r="E85" i="3"/>
  <c r="J89" i="3"/>
  <c r="F91" i="3"/>
  <c r="F92" i="3"/>
  <c r="BF125" i="3"/>
  <c r="BF126" i="3"/>
  <c r="BF128" i="3"/>
  <c r="BF133" i="3"/>
  <c r="BF134" i="3"/>
  <c r="BF136" i="3"/>
  <c r="BF137" i="3"/>
  <c r="BF138" i="3"/>
  <c r="BF140" i="3"/>
  <c r="BF141" i="3"/>
  <c r="BF142" i="3"/>
  <c r="BF144" i="3"/>
  <c r="BF146" i="3"/>
  <c r="BF147" i="3"/>
  <c r="BF149" i="3"/>
  <c r="BF151" i="3"/>
  <c r="BF152" i="3"/>
  <c r="BF153" i="3"/>
  <c r="BF154" i="3"/>
  <c r="BF155" i="3"/>
  <c r="BF156" i="3"/>
  <c r="BF157" i="3"/>
  <c r="BF159" i="3"/>
  <c r="BF161" i="3"/>
  <c r="BF162" i="3"/>
  <c r="BF163" i="3"/>
  <c r="BF165" i="3"/>
  <c r="BF167" i="3"/>
  <c r="BF169" i="3"/>
  <c r="BF170" i="3"/>
  <c r="BF171" i="3"/>
  <c r="BF173" i="3"/>
  <c r="BF174" i="3"/>
  <c r="BF175" i="3"/>
  <c r="BF176" i="3"/>
  <c r="BF177" i="3"/>
  <c r="BF178" i="3"/>
  <c r="BF179" i="3"/>
  <c r="BF180" i="3"/>
  <c r="BF181" i="3"/>
  <c r="BF182" i="3"/>
  <c r="BF183" i="3"/>
  <c r="BF184" i="3"/>
  <c r="BF185" i="3"/>
  <c r="BF186" i="3"/>
  <c r="BF187" i="3"/>
  <c r="BF188" i="3"/>
  <c r="BF189" i="3"/>
  <c r="BF190" i="3"/>
  <c r="BF191" i="3"/>
  <c r="BF193" i="3"/>
  <c r="BF195" i="3"/>
  <c r="BF197" i="3"/>
  <c r="BF200" i="3"/>
  <c r="BF205" i="3"/>
  <c r="BF127" i="3"/>
  <c r="BF129" i="3"/>
  <c r="BF130" i="3"/>
  <c r="BF131" i="3"/>
  <c r="BF201" i="3"/>
  <c r="BF198" i="3"/>
  <c r="BF202" i="3"/>
  <c r="BK204" i="3"/>
  <c r="J204" i="3" s="1"/>
  <c r="J102" i="3" s="1"/>
  <c r="F33" i="3"/>
  <c r="F35" i="3"/>
  <c r="F36" i="3"/>
  <c r="J33" i="3"/>
  <c r="F37" i="3"/>
  <c r="T123" i="3" l="1"/>
  <c r="T122" i="3"/>
  <c r="R123" i="3"/>
  <c r="R122" i="3"/>
  <c r="P123" i="3"/>
  <c r="P122" i="3"/>
  <c r="BK196" i="3"/>
  <c r="J196" i="3" s="1"/>
  <c r="J101" i="3" s="1"/>
  <c r="F34" i="3"/>
  <c r="J34" i="3"/>
  <c r="BK123" i="3" l="1"/>
  <c r="J123" i="3"/>
  <c r="J97" i="3" s="1"/>
  <c r="BK122" i="3" l="1"/>
  <c r="J122" i="3"/>
  <c r="J96" i="3"/>
  <c r="J30" i="3" l="1"/>
  <c r="J39" i="3" l="1"/>
</calcChain>
</file>

<file path=xl/sharedStrings.xml><?xml version="1.0" encoding="utf-8"?>
<sst xmlns="http://schemas.openxmlformats.org/spreadsheetml/2006/main" count="1154" uniqueCount="334">
  <si>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</si>
  <si>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</si>
  <si>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</si>
  <si>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</si>
  <si>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</si>
  <si>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</si>
  <si>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</si>
  <si>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</si>
  <si>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</si>
  <si>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</si>
  <si>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</si>
  <si>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</si>
  <si>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</si>
  <si>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</si>
  <si>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</si>
  <si>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Rudbeckia s.r.o.</t>
  </si>
  <si>
    <t>True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</si>
  <si>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</si>
  <si>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</si>
  <si>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</si>
  <si>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</si>
  <si>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</si>
  <si>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</si>
  <si>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</si>
  <si>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</si>
  <si>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</si>
  <si>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</si>
  <si>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</si>
  <si>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</si>
  <si>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</si>
  <si>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</si>
  <si>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</si>
  <si>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</si>
  <si>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</si>
  <si>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</si>
  <si>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</si>
  <si>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</si>
  <si>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</si>
  <si>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</si>
  <si>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</si>
  <si>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</si>
  <si>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</si>
  <si>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</si>
  <si>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</si>
  <si>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</si>
  <si>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</si>
  <si>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{55afb63a-21aa-4d75-ad70-d99991b73584}</t>
  </si>
  <si>
    <t>KRYCÍ LIST ROZPOČTU</t>
  </si>
  <si>
    <t>Objekt:</t>
  </si>
  <si>
    <t>Trnava</t>
  </si>
  <si>
    <t>REKAPITULÁCIA ROZPOČTU</t>
  </si>
  <si>
    <t>Kód dielu - Popis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</si>
  <si>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</si>
  <si>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</si>
  <si>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</si>
  <si>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</si>
  <si>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</si>
  <si>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</si>
  <si>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</si>
  <si>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</si>
  <si>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</si>
  <si>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</si>
  <si>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</si>
  <si>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</si>
  <si>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</si>
  <si>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</si>
  <si>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</si>
  <si>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</si>
  <si>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K</t>
  </si>
  <si>
    <t>4</t>
  </si>
  <si>
    <t>m2</t>
  </si>
  <si>
    <t>VV</t>
  </si>
  <si>
    <t>3</t>
  </si>
  <si>
    <t>ks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</si>
  <si>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</si>
  <si>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</si>
  <si>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</si>
  <si>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</si>
  <si>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</si>
  <si>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</si>
  <si>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</si>
  <si>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</si>
  <si>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</si>
  <si>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</si>
  <si>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</si>
  <si>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</si>
  <si>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</si>
  <si>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</si>
  <si>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99</t>
  </si>
  <si>
    <t>Presun hmôt HSV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</si>
  <si>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</si>
  <si>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</si>
  <si>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</si>
  <si>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</si>
  <si>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</si>
  <si>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</si>
  <si>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</si>
  <si>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</si>
  <si>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</si>
  <si>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</si>
  <si>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</si>
  <si>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</si>
  <si>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</si>
  <si>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</si>
  <si>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</si>
  <si>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</si>
  <si>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</si>
  <si>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</si>
  <si>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t</t>
  </si>
  <si>
    <t>38</t>
  </si>
  <si>
    <t>2 - Sadové úpravy</t>
  </si>
  <si>
    <t>HSV - HSV</t>
  </si>
  <si>
    <t xml:space="preserve">    A - Výsadba stromov</t>
  </si>
  <si>
    <t xml:space="preserve">    B - Výsadba krov</t>
  </si>
  <si>
    <t xml:space="preserve">    C - Záhonová výsadba trvaliek a cibuľovín</t>
  </si>
  <si>
    <t xml:space="preserve">    D - Výsev parkového trávnika</t>
  </si>
  <si>
    <t xml:space="preserve">      99 - Presun hmôt HSV</t>
  </si>
  <si>
    <t>A</t>
  </si>
  <si>
    <t>Výsadba stromov</t>
  </si>
  <si>
    <t>183101221</t>
  </si>
  <si>
    <t>Hĺbenie jamiek pre výsadbu v horn. 1-4 s výmenou pôdy do 50% v rovine alebo na svahu do 1:5 objemu nad 0, 40 do 1,00 m3</t>
  </si>
  <si>
    <t>1415517861</t>
  </si>
  <si>
    <t>184202113</t>
  </si>
  <si>
    <t>Zhotovenie ochrany proti prerastaniu koreňov umiestnením koreňovej chráničky, dĺžka 2m, výška 1m</t>
  </si>
  <si>
    <t>1733536605</t>
  </si>
  <si>
    <t>M</t>
  </si>
  <si>
    <t>0521742070</t>
  </si>
  <si>
    <t>Protikoreňová bariéra, dĺžka 2m, šírka 1m</t>
  </si>
  <si>
    <t>-1806157115</t>
  </si>
  <si>
    <t>184102116</t>
  </si>
  <si>
    <t>Výsadba dreviny s balom v rovine alebo na svahu do 1:5, priemer balu nad 600 do 800 mm</t>
  </si>
  <si>
    <t>1344227344</t>
  </si>
  <si>
    <t>s1</t>
  </si>
  <si>
    <t>Acer campestre (javor poľný), bal 18/20</t>
  </si>
  <si>
    <t>1885910309</t>
  </si>
  <si>
    <t>s2</t>
  </si>
  <si>
    <t>Tilia tomentosa (lipa striebristá), bal 20/25</t>
  </si>
  <si>
    <t>132029286</t>
  </si>
  <si>
    <t>5812532200</t>
  </si>
  <si>
    <t>Záhradnícky substrát voľne ložený</t>
  </si>
  <si>
    <t>m3</t>
  </si>
  <si>
    <t>747226881</t>
  </si>
  <si>
    <t>21*0,2</t>
  </si>
  <si>
    <t>184202112</t>
  </si>
  <si>
    <t>Zakotvenie dreviny troma a viac kolmi pri priemere kolov do 100 mm pri dĺžke kolov do 2 m do 3 m</t>
  </si>
  <si>
    <t>-1796423314</t>
  </si>
  <si>
    <t>0521742030</t>
  </si>
  <si>
    <t>Kotviace koly, pr. 50mm, dĺžka 2,5m, 3 ks/1strom</t>
  </si>
  <si>
    <t>2017132255</t>
  </si>
  <si>
    <t>3*21</t>
  </si>
  <si>
    <t>0521742040</t>
  </si>
  <si>
    <t>Kotviace polkoly, pr. 50mm, dĺžka 2,5m, 1ks/1strom</t>
  </si>
  <si>
    <t>2146354967</t>
  </si>
  <si>
    <t>0521742050</t>
  </si>
  <si>
    <t>Viazací a spojovací materiál</t>
  </si>
  <si>
    <t>4185281</t>
  </si>
  <si>
    <t>184501114</t>
  </si>
  <si>
    <t>Zhotovenie obalu kmeňa stromu z juty v dvoch vrstvách v rovine alebo na svahu do 1:5</t>
  </si>
  <si>
    <t>1108410769</t>
  </si>
  <si>
    <t>210*0,15</t>
  </si>
  <si>
    <t>052742080</t>
  </si>
  <si>
    <t>Jutová páska, 15cm hrúbka, 10m</t>
  </si>
  <si>
    <t>m</t>
  </si>
  <si>
    <t>-761997022</t>
  </si>
  <si>
    <t>184921093</t>
  </si>
  <si>
    <t>Mulčovanie rastlín pri hrúbke mulča nad 50 do 100 mm v rovine alebo na svahu do 1:5</t>
  </si>
  <si>
    <t>-516465797</t>
  </si>
  <si>
    <t>055410000100</t>
  </si>
  <si>
    <t xml:space="preserve">Mulčovacia kôra </t>
  </si>
  <si>
    <t>l</t>
  </si>
  <si>
    <t>831464677</t>
  </si>
  <si>
    <t>21*70</t>
  </si>
  <si>
    <t>185802114</t>
  </si>
  <si>
    <t>Hnojenie pôdy v rovine alebo na svahu do 1:5 umelým hnojivom</t>
  </si>
  <si>
    <t>863744318</t>
  </si>
  <si>
    <t>0,00008*21</t>
  </si>
  <si>
    <t>251910000100</t>
  </si>
  <si>
    <t>Hnojivo tabletové Silvamix 4x10g</t>
  </si>
  <si>
    <t>1587782916</t>
  </si>
  <si>
    <t>185804311</t>
  </si>
  <si>
    <t>Zaliatie rastlín vodou, plochy jednotlivo do 20 m2</t>
  </si>
  <si>
    <t>1278187496</t>
  </si>
  <si>
    <t>21*100/1000</t>
  </si>
  <si>
    <t>185851111</t>
  </si>
  <si>
    <t>Dovoz vody pre zálievku rastlín na vzdialenosť do 6000 m</t>
  </si>
  <si>
    <t>-1639863792</t>
  </si>
  <si>
    <t>B</t>
  </si>
  <si>
    <t>Výsadba krov</t>
  </si>
  <si>
    <t>111301111</t>
  </si>
  <si>
    <t>Odstránenie mačiny hr. do 100 mm</t>
  </si>
  <si>
    <t>37974183</t>
  </si>
  <si>
    <t>183403116</t>
  </si>
  <si>
    <t>Obrobenie pôdy spätnou frézou v rovine alebo na svahu do 1:5</t>
  </si>
  <si>
    <t>-592033641</t>
  </si>
  <si>
    <t>183403153</t>
  </si>
  <si>
    <t>Obrobenie pôdy hrabaním v rovine alebo na svahu do 1:5</t>
  </si>
  <si>
    <t>469543373</t>
  </si>
  <si>
    <t>183105113</t>
  </si>
  <si>
    <t>Hĺbenie jamky na svahu nad 1:2-1:1 , objemu nad 0,02 do 0,05 m3</t>
  </si>
  <si>
    <t>-572815806</t>
  </si>
  <si>
    <t>184102130</t>
  </si>
  <si>
    <t>Výsadba dreviny s balom na svahu nad 1:2 do 1:1, pri priemere balu do 100 mm</t>
  </si>
  <si>
    <t>1206663805</t>
  </si>
  <si>
    <t>k1</t>
  </si>
  <si>
    <t>Taxus baccata Repandens (tis obyčajný), v 20/30, K 2l</t>
  </si>
  <si>
    <t>1218598640</t>
  </si>
  <si>
    <t>5812532000</t>
  </si>
  <si>
    <t>1132824751</t>
  </si>
  <si>
    <t>105*0,05</t>
  </si>
  <si>
    <t>729963004</t>
  </si>
  <si>
    <t>0,00001*105</t>
  </si>
  <si>
    <t>-2073740741</t>
  </si>
  <si>
    <t>-1837501259</t>
  </si>
  <si>
    <t>-732391778</t>
  </si>
  <si>
    <t>35*70</t>
  </si>
  <si>
    <t>513420704</t>
  </si>
  <si>
    <t>105*20/1000</t>
  </si>
  <si>
    <t>-1664737173</t>
  </si>
  <si>
    <t>C</t>
  </si>
  <si>
    <t>Záhonová výsadba trvaliek a cibuľovín</t>
  </si>
  <si>
    <t>183205111</t>
  </si>
  <si>
    <t>Založenie záhonu v rovine alebo na svahu do 1:5 v hornine 1 až 2</t>
  </si>
  <si>
    <t>-170622857</t>
  </si>
  <si>
    <t>18340311</t>
  </si>
  <si>
    <t>Obrobenie pôdy prekopaním do hĺbky nad 50 do 100 mm v rovine alebo na svahu do 1:5</t>
  </si>
  <si>
    <t>2067871778</t>
  </si>
  <si>
    <t>183403153.z</t>
  </si>
  <si>
    <t>Obrobenie pôdy hrabaním v rovine alebo na svahu do 1:5, 2x</t>
  </si>
  <si>
    <t>-271244527</t>
  </si>
  <si>
    <t>2*106</t>
  </si>
  <si>
    <t>183101112</t>
  </si>
  <si>
    <t>Hĺbenie jamky v rovine alebo na svahu do 1:5, objem nad 0,01 do 0,02 m3</t>
  </si>
  <si>
    <t>-1644454057</t>
  </si>
  <si>
    <t>183204112</t>
  </si>
  <si>
    <t>Výsadba kvetín do pripravovanej pôdy so zaliatím s jednoduchými koreňami trvaliek</t>
  </si>
  <si>
    <t>248749358</t>
  </si>
  <si>
    <t>t2.1</t>
  </si>
  <si>
    <t>Sedum album Coral carpet</t>
  </si>
  <si>
    <t>381148852</t>
  </si>
  <si>
    <t>39</t>
  </si>
  <si>
    <t>t3.1</t>
  </si>
  <si>
    <t>Sedum floriferum</t>
  </si>
  <si>
    <t>238471062</t>
  </si>
  <si>
    <t>40</t>
  </si>
  <si>
    <t>t4.1</t>
  </si>
  <si>
    <t>Sedum spurium Coccineum</t>
  </si>
  <si>
    <t>-562319288</t>
  </si>
  <si>
    <t>41</t>
  </si>
  <si>
    <t>t5</t>
  </si>
  <si>
    <t>Salvia nemorosa Rugen</t>
  </si>
  <si>
    <t>2138266654</t>
  </si>
  <si>
    <t>42</t>
  </si>
  <si>
    <t>t6</t>
  </si>
  <si>
    <t>Stipa tenuissima Ponytails</t>
  </si>
  <si>
    <t>355501697</t>
  </si>
  <si>
    <t>43</t>
  </si>
  <si>
    <t>t7</t>
  </si>
  <si>
    <t>Sedum Sunkissed</t>
  </si>
  <si>
    <t>1454890822</t>
  </si>
  <si>
    <t>44</t>
  </si>
  <si>
    <t>183204113</t>
  </si>
  <si>
    <t>Výsadba kvetín do pripravovanej pôdy so zaliatím s jednoduchými koreňami cibuliek alebo hľúz</t>
  </si>
  <si>
    <t>-1397101624</t>
  </si>
  <si>
    <t>45</t>
  </si>
  <si>
    <t>c1.1</t>
  </si>
  <si>
    <t>Allium caeruleum</t>
  </si>
  <si>
    <t>-1053010107</t>
  </si>
  <si>
    <t>46</t>
  </si>
  <si>
    <t>c2</t>
  </si>
  <si>
    <t>Crocus botanical mix</t>
  </si>
  <si>
    <t>-1343929073</t>
  </si>
  <si>
    <t>47</t>
  </si>
  <si>
    <t>c3</t>
  </si>
  <si>
    <t>Iris reticulata</t>
  </si>
  <si>
    <t>-718146950</t>
  </si>
  <si>
    <t>48</t>
  </si>
  <si>
    <t>c4</t>
  </si>
  <si>
    <t>Hyacinthoides hispanica  Excelsior</t>
  </si>
  <si>
    <t>903760574</t>
  </si>
  <si>
    <t>49</t>
  </si>
  <si>
    <t>c5</t>
  </si>
  <si>
    <t>Muscari armeniacum</t>
  </si>
  <si>
    <t>1033943786</t>
  </si>
  <si>
    <t>50</t>
  </si>
  <si>
    <t>c6</t>
  </si>
  <si>
    <t>Scila bifolia</t>
  </si>
  <si>
    <t>1924138617</t>
  </si>
  <si>
    <t>51</t>
  </si>
  <si>
    <t>c7</t>
  </si>
  <si>
    <t>Narcissus February gold</t>
  </si>
  <si>
    <t>434714840</t>
  </si>
  <si>
    <t>52</t>
  </si>
  <si>
    <t>c8</t>
  </si>
  <si>
    <t>Tulipa turkestanica</t>
  </si>
  <si>
    <t>-100703373</t>
  </si>
  <si>
    <t>53</t>
  </si>
  <si>
    <t>184921240</t>
  </si>
  <si>
    <t>Mulčovanie záhonu štrkom alebo štrkodrvou hr. vrstvy nad 50 do 100 mm v rovine alebo na svahu do 1:5</t>
  </si>
  <si>
    <t>-1037328478</t>
  </si>
  <si>
    <t>54</t>
  </si>
  <si>
    <t>5834372900</t>
  </si>
  <si>
    <t>Kamenivo drvené frakcia 8/16 mm, 10cm hrúbka</t>
  </si>
  <si>
    <t>-1457978942</t>
  </si>
  <si>
    <t>106*0,1</t>
  </si>
  <si>
    <t>55</t>
  </si>
  <si>
    <t>-332629067</t>
  </si>
  <si>
    <t>106*5/1000</t>
  </si>
  <si>
    <t>56</t>
  </si>
  <si>
    <t>353104305</t>
  </si>
  <si>
    <t>Výsev parkového trávnika</t>
  </si>
  <si>
    <t>57</t>
  </si>
  <si>
    <t>-32411815</t>
  </si>
  <si>
    <t>58</t>
  </si>
  <si>
    <t>-1851369624</t>
  </si>
  <si>
    <t>2*451</t>
  </si>
  <si>
    <t>59</t>
  </si>
  <si>
    <t>183403161</t>
  </si>
  <si>
    <t>Obrobenie pôdy valcovaním v rovine alebo na svahu do 1:5</t>
  </si>
  <si>
    <t>1153159014</t>
  </si>
  <si>
    <t>60</t>
  </si>
  <si>
    <t>180402111</t>
  </si>
  <si>
    <t>Založenie trávnika parkového výsevom v rovine do 1:5</t>
  </si>
  <si>
    <t>1810747755</t>
  </si>
  <si>
    <t>61</t>
  </si>
  <si>
    <t>0057211500</t>
  </si>
  <si>
    <t>Trávové semeno - zmes - parkový trávnik, 40g/m2</t>
  </si>
  <si>
    <t>kg</t>
  </si>
  <si>
    <t>-791671925</t>
  </si>
  <si>
    <t>483*0,04</t>
  </si>
  <si>
    <t>62</t>
  </si>
  <si>
    <t>998231311</t>
  </si>
  <si>
    <t>Presun hmôt pre sadovnícke a krajinárske úpravy do 5000 m vodorovne bez zvislého presunu</t>
  </si>
  <si>
    <t>1837274833</t>
  </si>
  <si>
    <t>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</si>
</sst>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6" fillId="0" borderId="0" xfId="0" applyNumberFormat="1" applyFont="1" applyAlignment="1"/>
    <xf numFmtId="166" fontId="19" fillId="0" borderId="12" xfId="0" applyNumberFormat="1" applyFont="1" applyBorder="1" applyAlignment="1"/>
    <xf numFmtId="166" fontId="19" fillId="0" borderId="13" xfId="0" applyNumberFormat="1" applyFont="1" applyBorder="1" applyAlignment="1"/>
    <xf numFmtId="167" fontId="2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5" fillId="3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6"/>
  <sheetViews>
    <sheetView showGridLines="0" tabSelected="1" topLeftCell="A56" zoomScaleNormal="100" workbookViewId="0">
      <selection activeCell="W76" sqref="W7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36" t="s">
        <v>2</v>
      </c>
      <c r="M2" s="137"/>
      <c r="N2" s="137"/>
      <c r="O2" s="137"/>
      <c r="P2" s="137"/>
      <c r="Q2" s="137"/>
      <c r="R2" s="137"/>
      <c r="S2" s="137"/>
      <c r="T2" s="137"/>
      <c r="U2" s="137"/>
      <c r="V2" s="137"/>
      <c r="AT2" s="9" t="s">
        <v>46</v>
      </c>
    </row>
    <row r="3" spans="1:46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43</v>
      </c>
    </row>
    <row r="4" spans="1:46" s="1" customFormat="1" ht="24.95" customHeight="1" x14ac:dyDescent="0.2">
      <c r="B4" s="12"/>
      <c r="D4" s="13" t="s">
        <v>47</v>
      </c>
      <c r="L4" s="12"/>
      <c r="M4" s="42" t="s">
        <v>4</v>
      </c>
      <c r="AT4" s="9" t="s">
        <v>1</v>
      </c>
    </row>
    <row r="5" spans="1:46" s="1" customFormat="1" ht="6.95" customHeight="1" x14ac:dyDescent="0.2">
      <c r="B5" s="12"/>
      <c r="L5" s="12"/>
    </row>
    <row r="6" spans="1:46" s="1" customFormat="1" ht="12" customHeight="1" x14ac:dyDescent="0.2">
      <c r="B6" s="12"/>
      <c r="D6" s="15" t="s">
        <v>5</v>
      </c>
      <c r="L6" s="12"/>
    </row>
    <row r="7" spans="1:46" s="1" customFormat="1" ht="16.5" customHeight="1" x14ac:dyDescent="0.2">
      <c r="B7" s="12"/>
      <c r="E7" s="134" t="e">
        <f>#REF!</f>
        <v>#REF!</v>
      </c>
      <c r="F7" s="135"/>
      <c r="G7" s="135"/>
      <c r="H7" s="135"/>
      <c r="L7" s="12"/>
    </row>
    <row r="8" spans="1:46" s="2" customFormat="1" ht="12" customHeight="1" x14ac:dyDescent="0.2">
      <c r="A8" s="18"/>
      <c r="B8" s="19"/>
      <c r="C8" s="18"/>
      <c r="D8" s="15" t="s">
        <v>48</v>
      </c>
      <c r="E8" s="18"/>
      <c r="F8" s="18"/>
      <c r="G8" s="18"/>
      <c r="H8" s="18"/>
      <c r="I8" s="18"/>
      <c r="J8" s="18"/>
      <c r="K8" s="18"/>
      <c r="L8" s="22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" customFormat="1" ht="16.5" customHeight="1" x14ac:dyDescent="0.2">
      <c r="A9" s="18"/>
      <c r="B9" s="19"/>
      <c r="C9" s="18"/>
      <c r="D9" s="18"/>
      <c r="E9" s="132" t="s">
        <v>110</v>
      </c>
      <c r="F9" s="133"/>
      <c r="G9" s="133"/>
      <c r="H9" s="133"/>
      <c r="I9" s="18"/>
      <c r="J9" s="18"/>
      <c r="K9" s="18"/>
      <c r="L9" s="22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" customFormat="1" x14ac:dyDescent="0.2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2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" customFormat="1" ht="12" customHeight="1" x14ac:dyDescent="0.2">
      <c r="A11" s="18"/>
      <c r="B11" s="19"/>
      <c r="C11" s="18"/>
      <c r="D11" s="15" t="s">
        <v>6</v>
      </c>
      <c r="E11" s="18"/>
      <c r="F11" s="14" t="s">
        <v>0</v>
      </c>
      <c r="G11" s="18"/>
      <c r="H11" s="18"/>
      <c r="I11" s="15" t="s">
        <v>7</v>
      </c>
      <c r="J11" s="14" t="s">
        <v>0</v>
      </c>
      <c r="K11" s="18"/>
      <c r="L11" s="22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" customFormat="1" ht="12" customHeight="1" x14ac:dyDescent="0.2">
      <c r="A12" s="18"/>
      <c r="B12" s="19"/>
      <c r="C12" s="18"/>
      <c r="D12" s="15" t="s">
        <v>8</v>
      </c>
      <c r="E12" s="18"/>
      <c r="F12" s="14" t="s">
        <v>49</v>
      </c>
      <c r="G12" s="18"/>
      <c r="H12" s="18"/>
      <c r="I12" s="15" t="s">
        <v>9</v>
      </c>
      <c r="J12" s="31" t="e">
        <f>#REF!</f>
        <v>#REF!</v>
      </c>
      <c r="K12" s="18"/>
      <c r="L12" s="22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" customFormat="1" ht="10.9" customHeight="1" x14ac:dyDescent="0.2">
      <c r="A13" s="18"/>
      <c r="B13" s="19"/>
      <c r="C13" s="18"/>
      <c r="D13" s="18"/>
      <c r="E13" s="18"/>
      <c r="F13" s="18"/>
      <c r="G13" s="18"/>
      <c r="H13" s="18"/>
      <c r="I13" s="18"/>
      <c r="J13" s="18"/>
      <c r="K13" s="18"/>
      <c r="L13" s="22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" customFormat="1" ht="12" customHeight="1" x14ac:dyDescent="0.2">
      <c r="A14" s="18"/>
      <c r="B14" s="19"/>
      <c r="C14" s="18"/>
      <c r="D14" s="15" t="s">
        <v>10</v>
      </c>
      <c r="E14" s="18"/>
      <c r="F14" s="18"/>
      <c r="G14" s="18"/>
      <c r="H14" s="18"/>
      <c r="I14" s="15" t="s">
        <v>11</v>
      </c>
      <c r="J14" s="14" t="e">
        <f>IF(#REF!="","",#REF!)</f>
        <v>#REF!</v>
      </c>
      <c r="K14" s="18"/>
      <c r="L14" s="22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" customFormat="1" ht="18" customHeight="1" x14ac:dyDescent="0.2">
      <c r="A15" s="18"/>
      <c r="B15" s="19"/>
      <c r="C15" s="18"/>
      <c r="D15" s="18"/>
      <c r="E15" s="14" t="e">
        <f>IF(#REF!="","",#REF!)</f>
        <v>#REF!</v>
      </c>
      <c r="F15" s="18"/>
      <c r="G15" s="18"/>
      <c r="H15" s="18"/>
      <c r="I15" s="15" t="s">
        <v>12</v>
      </c>
      <c r="J15" s="14" t="e">
        <f>IF(#REF!="","",#REF!)</f>
        <v>#REF!</v>
      </c>
      <c r="K15" s="18"/>
      <c r="L15" s="22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" customFormat="1" ht="6.95" customHeight="1" x14ac:dyDescent="0.2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22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" customFormat="1" ht="12" customHeight="1" x14ac:dyDescent="0.2">
      <c r="A17" s="18"/>
      <c r="B17" s="19"/>
      <c r="C17" s="18"/>
      <c r="D17" s="15" t="s">
        <v>13</v>
      </c>
      <c r="E17" s="18"/>
      <c r="F17" s="18"/>
      <c r="G17" s="18"/>
      <c r="H17" s="18"/>
      <c r="I17" s="15" t="s">
        <v>11</v>
      </c>
      <c r="J17" s="16" t="e">
        <f>#REF!</f>
        <v>#REF!</v>
      </c>
      <c r="K17" s="18"/>
      <c r="L17" s="22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" customFormat="1" ht="18" customHeight="1" x14ac:dyDescent="0.2">
      <c r="A18" s="18"/>
      <c r="B18" s="19"/>
      <c r="C18" s="18"/>
      <c r="D18" s="18"/>
      <c r="E18" s="138" t="e">
        <f>#REF!</f>
        <v>#REF!</v>
      </c>
      <c r="F18" s="139"/>
      <c r="G18" s="139"/>
      <c r="H18" s="139"/>
      <c r="I18" s="15" t="s">
        <v>12</v>
      </c>
      <c r="J18" s="16" t="e">
        <f>#REF!</f>
        <v>#REF!</v>
      </c>
      <c r="K18" s="18"/>
      <c r="L18" s="22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" customFormat="1" ht="6.95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2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" customFormat="1" ht="12" customHeight="1" x14ac:dyDescent="0.2">
      <c r="A20" s="18"/>
      <c r="B20" s="19"/>
      <c r="C20" s="18"/>
      <c r="D20" s="15" t="s">
        <v>14</v>
      </c>
      <c r="E20" s="18"/>
      <c r="F20" s="18"/>
      <c r="G20" s="18"/>
      <c r="H20" s="18"/>
      <c r="I20" s="15" t="s">
        <v>11</v>
      </c>
      <c r="J20" s="14" t="s">
        <v>0</v>
      </c>
      <c r="K20" s="18"/>
      <c r="L20" s="2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ht="18" customHeight="1" x14ac:dyDescent="0.2">
      <c r="A21" s="18"/>
      <c r="B21" s="19"/>
      <c r="C21" s="18"/>
      <c r="D21" s="18"/>
      <c r="E21" s="14" t="s">
        <v>15</v>
      </c>
      <c r="F21" s="18"/>
      <c r="G21" s="18"/>
      <c r="H21" s="18"/>
      <c r="I21" s="15" t="s">
        <v>12</v>
      </c>
      <c r="J21" s="14" t="s">
        <v>0</v>
      </c>
      <c r="K21" s="18"/>
      <c r="L21" s="2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ht="6.95" customHeight="1" x14ac:dyDescent="0.2">
      <c r="A22" s="18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2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" customFormat="1" ht="12" customHeight="1" x14ac:dyDescent="0.2">
      <c r="A23" s="18"/>
      <c r="B23" s="19"/>
      <c r="C23" s="18"/>
      <c r="D23" s="15" t="s">
        <v>17</v>
      </c>
      <c r="E23" s="18"/>
      <c r="F23" s="18"/>
      <c r="G23" s="18"/>
      <c r="H23" s="18"/>
      <c r="I23" s="15" t="s">
        <v>11</v>
      </c>
      <c r="J23" s="14" t="s">
        <v>0</v>
      </c>
      <c r="K23" s="18"/>
      <c r="L23" s="2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" customFormat="1" ht="18" customHeight="1" x14ac:dyDescent="0.2">
      <c r="A24" s="18"/>
      <c r="B24" s="19"/>
      <c r="C24" s="18"/>
      <c r="D24" s="18"/>
      <c r="E24" s="14" t="s">
        <v>18</v>
      </c>
      <c r="F24" s="18"/>
      <c r="G24" s="18"/>
      <c r="H24" s="18"/>
      <c r="I24" s="15" t="s">
        <v>12</v>
      </c>
      <c r="J24" s="14" t="s">
        <v>0</v>
      </c>
      <c r="K24" s="18"/>
      <c r="L24" s="2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" customFormat="1" ht="6.95" customHeight="1" x14ac:dyDescent="0.2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18"/>
      <c r="L25" s="2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" customFormat="1" ht="12" customHeight="1" x14ac:dyDescent="0.2">
      <c r="A26" s="18"/>
      <c r="B26" s="19"/>
      <c r="C26" s="18"/>
      <c r="D26" s="15" t="s">
        <v>19</v>
      </c>
      <c r="E26" s="18"/>
      <c r="F26" s="18"/>
      <c r="G26" s="18"/>
      <c r="H26" s="18"/>
      <c r="I26" s="18"/>
      <c r="J26" s="18"/>
      <c r="K26" s="18"/>
      <c r="L26" s="2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" customFormat="1" ht="16.5" customHeight="1" x14ac:dyDescent="0.2">
      <c r="A27" s="43"/>
      <c r="B27" s="44"/>
      <c r="C27" s="43"/>
      <c r="D27" s="43"/>
      <c r="E27" s="140" t="s">
        <v>0</v>
      </c>
      <c r="F27" s="140"/>
      <c r="G27" s="140"/>
      <c r="H27" s="140"/>
      <c r="I27" s="43"/>
      <c r="J27" s="43"/>
      <c r="K27" s="43"/>
      <c r="L27" s="45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2" customFormat="1" ht="6.95" customHeight="1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" customFormat="1" ht="6.95" customHeight="1" x14ac:dyDescent="0.2">
      <c r="A29" s="18"/>
      <c r="B29" s="19"/>
      <c r="C29" s="18"/>
      <c r="D29" s="39"/>
      <c r="E29" s="39"/>
      <c r="F29" s="39"/>
      <c r="G29" s="39"/>
      <c r="H29" s="39"/>
      <c r="I29" s="39"/>
      <c r="J29" s="39"/>
      <c r="K29" s="39"/>
      <c r="L29" s="22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" customFormat="1" ht="25.35" customHeight="1" x14ac:dyDescent="0.2">
      <c r="A30" s="18"/>
      <c r="B30" s="19"/>
      <c r="C30" s="18"/>
      <c r="D30" s="46" t="s">
        <v>20</v>
      </c>
      <c r="E30" s="18"/>
      <c r="F30" s="18"/>
      <c r="G30" s="18"/>
      <c r="H30" s="18"/>
      <c r="I30" s="18"/>
      <c r="J30" s="41">
        <f>ROUND(J122, 2)</f>
        <v>0</v>
      </c>
      <c r="K30" s="18"/>
      <c r="L30" s="22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" customFormat="1" ht="6.95" customHeight="1" x14ac:dyDescent="0.2">
      <c r="A31" s="18"/>
      <c r="B31" s="19"/>
      <c r="C31" s="18"/>
      <c r="D31" s="39"/>
      <c r="E31" s="39"/>
      <c r="F31" s="39"/>
      <c r="G31" s="39"/>
      <c r="H31" s="39"/>
      <c r="I31" s="39"/>
      <c r="J31" s="39"/>
      <c r="K31" s="39"/>
      <c r="L31" s="22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" customFormat="1" ht="14.45" customHeight="1" x14ac:dyDescent="0.2">
      <c r="A32" s="18"/>
      <c r="B32" s="19"/>
      <c r="C32" s="18"/>
      <c r="D32" s="18"/>
      <c r="E32" s="18"/>
      <c r="F32" s="21" t="s">
        <v>22</v>
      </c>
      <c r="G32" s="18"/>
      <c r="H32" s="18"/>
      <c r="I32" s="21" t="s">
        <v>21</v>
      </c>
      <c r="J32" s="21" t="s">
        <v>23</v>
      </c>
      <c r="K32" s="18"/>
      <c r="L32" s="2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" customFormat="1" ht="14.45" customHeight="1" x14ac:dyDescent="0.2">
      <c r="A33" s="18"/>
      <c r="B33" s="19"/>
      <c r="C33" s="18"/>
      <c r="D33" s="47" t="s">
        <v>24</v>
      </c>
      <c r="E33" s="15" t="s">
        <v>25</v>
      </c>
      <c r="F33" s="48">
        <f>ROUND((SUM(BE122:BE205)),  2)</f>
        <v>0</v>
      </c>
      <c r="G33" s="18"/>
      <c r="H33" s="18"/>
      <c r="I33" s="49">
        <v>0.2</v>
      </c>
      <c r="J33" s="48">
        <f>ROUND(((SUM(BE122:BE205))*I33),  2)</f>
        <v>0</v>
      </c>
      <c r="K33" s="18"/>
      <c r="L33" s="22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" customFormat="1" ht="14.45" customHeight="1" x14ac:dyDescent="0.2">
      <c r="A34" s="18"/>
      <c r="B34" s="19"/>
      <c r="C34" s="18"/>
      <c r="D34" s="18"/>
      <c r="E34" s="15" t="s">
        <v>26</v>
      </c>
      <c r="F34" s="48">
        <f>ROUND((SUM(BF122:BF205)),  2)</f>
        <v>0</v>
      </c>
      <c r="G34" s="18"/>
      <c r="H34" s="18"/>
      <c r="I34" s="49">
        <v>0.2</v>
      </c>
      <c r="J34" s="48">
        <f>ROUND(((SUM(BF122:BF205))*I34),  2)</f>
        <v>0</v>
      </c>
      <c r="K34" s="18"/>
      <c r="L34" s="22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" customFormat="1" ht="14.45" hidden="1" customHeight="1" x14ac:dyDescent="0.2">
      <c r="A35" s="18"/>
      <c r="B35" s="19"/>
      <c r="C35" s="18"/>
      <c r="D35" s="18"/>
      <c r="E35" s="15" t="s">
        <v>27</v>
      </c>
      <c r="F35" s="48">
        <f>ROUND((SUM(BG122:BG205)),  2)</f>
        <v>0</v>
      </c>
      <c r="G35" s="18"/>
      <c r="H35" s="18"/>
      <c r="I35" s="49">
        <v>0.2</v>
      </c>
      <c r="J35" s="48">
        <f>0</f>
        <v>0</v>
      </c>
      <c r="K35" s="18"/>
      <c r="L35" s="22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" customFormat="1" ht="14.45" hidden="1" customHeight="1" x14ac:dyDescent="0.2">
      <c r="A36" s="18"/>
      <c r="B36" s="19"/>
      <c r="C36" s="18"/>
      <c r="D36" s="18"/>
      <c r="E36" s="15" t="s">
        <v>28</v>
      </c>
      <c r="F36" s="48">
        <f>ROUND((SUM(BH122:BH205)),  2)</f>
        <v>0</v>
      </c>
      <c r="G36" s="18"/>
      <c r="H36" s="18"/>
      <c r="I36" s="49">
        <v>0.2</v>
      </c>
      <c r="J36" s="48">
        <f>0</f>
        <v>0</v>
      </c>
      <c r="K36" s="18"/>
      <c r="L36" s="22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" customFormat="1" ht="14.45" hidden="1" customHeight="1" x14ac:dyDescent="0.2">
      <c r="A37" s="18"/>
      <c r="B37" s="19"/>
      <c r="C37" s="18"/>
      <c r="D37" s="18"/>
      <c r="E37" s="15" t="s">
        <v>29</v>
      </c>
      <c r="F37" s="48">
        <f>ROUND((SUM(BI122:BI205)),  2)</f>
        <v>0</v>
      </c>
      <c r="G37" s="18"/>
      <c r="H37" s="18"/>
      <c r="I37" s="49">
        <v>0</v>
      </c>
      <c r="J37" s="48">
        <f>0</f>
        <v>0</v>
      </c>
      <c r="K37" s="18"/>
      <c r="L37" s="22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" customFormat="1" ht="6.95" customHeight="1" x14ac:dyDescent="0.2">
      <c r="A38" s="18"/>
      <c r="B38" s="19"/>
      <c r="C38" s="18"/>
      <c r="D38" s="18"/>
      <c r="E38" s="18"/>
      <c r="F38" s="18"/>
      <c r="G38" s="18"/>
      <c r="H38" s="18"/>
      <c r="I38" s="18"/>
      <c r="J38" s="18"/>
      <c r="K38" s="18"/>
      <c r="L38" s="2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" customFormat="1" ht="25.35" customHeight="1" x14ac:dyDescent="0.2">
      <c r="A39" s="18"/>
      <c r="B39" s="19"/>
      <c r="C39" s="50"/>
      <c r="D39" s="51" t="s">
        <v>30</v>
      </c>
      <c r="E39" s="34"/>
      <c r="F39" s="34"/>
      <c r="G39" s="52" t="s">
        <v>31</v>
      </c>
      <c r="H39" s="53" t="s">
        <v>32</v>
      </c>
      <c r="I39" s="34"/>
      <c r="J39" s="54">
        <f>SUM(J30:J37)</f>
        <v>0</v>
      </c>
      <c r="K39" s="55"/>
      <c r="L39" s="2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" customFormat="1" ht="14.45" customHeight="1" x14ac:dyDescent="0.2">
      <c r="A40" s="18"/>
      <c r="B40" s="19"/>
      <c r="C40" s="18"/>
      <c r="D40" s="18"/>
      <c r="E40" s="18"/>
      <c r="F40" s="18"/>
      <c r="G40" s="18"/>
      <c r="H40" s="18"/>
      <c r="I40" s="18"/>
      <c r="J40" s="18"/>
      <c r="K40" s="18"/>
      <c r="L40" s="2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s="1" customFormat="1" ht="14.45" customHeight="1" x14ac:dyDescent="0.2">
      <c r="B41" s="12"/>
      <c r="L41" s="12"/>
    </row>
    <row r="42" spans="1:31" s="1" customFormat="1" ht="14.45" customHeight="1" x14ac:dyDescent="0.2">
      <c r="B42" s="12"/>
      <c r="L42" s="12"/>
    </row>
    <row r="43" spans="1:31" s="1" customFormat="1" ht="14.45" customHeight="1" x14ac:dyDescent="0.2">
      <c r="B43" s="12"/>
      <c r="L43" s="12"/>
    </row>
    <row r="44" spans="1:31" s="1" customFormat="1" ht="14.45" customHeight="1" x14ac:dyDescent="0.2">
      <c r="B44" s="12"/>
      <c r="L44" s="12"/>
    </row>
    <row r="45" spans="1:31" s="1" customFormat="1" ht="14.45" customHeight="1" x14ac:dyDescent="0.2">
      <c r="B45" s="12"/>
      <c r="L45" s="12"/>
    </row>
    <row r="46" spans="1:31" s="1" customFormat="1" ht="14.45" customHeight="1" x14ac:dyDescent="0.2">
      <c r="B46" s="12"/>
      <c r="L46" s="12"/>
    </row>
    <row r="47" spans="1:31" s="1" customFormat="1" ht="14.45" customHeight="1" x14ac:dyDescent="0.2">
      <c r="B47" s="12"/>
      <c r="L47" s="12"/>
    </row>
    <row r="48" spans="1:31" s="1" customFormat="1" ht="14.45" customHeight="1" x14ac:dyDescent="0.2">
      <c r="B48" s="12"/>
      <c r="L48" s="12"/>
    </row>
    <row r="49" spans="1:31" s="1" customFormat="1" ht="14.45" customHeight="1" x14ac:dyDescent="0.2">
      <c r="B49" s="12"/>
      <c r="L49" s="12"/>
    </row>
    <row r="50" spans="1:31" s="2" customFormat="1" ht="14.45" customHeight="1" x14ac:dyDescent="0.2">
      <c r="B50" s="22"/>
      <c r="D50" s="23" t="s">
        <v>33</v>
      </c>
      <c r="E50" s="24"/>
      <c r="F50" s="24"/>
      <c r="G50" s="23" t="s">
        <v>34</v>
      </c>
      <c r="H50" s="24"/>
      <c r="I50" s="24"/>
      <c r="J50" s="24"/>
      <c r="K50" s="24"/>
      <c r="L50" s="22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" customFormat="1" ht="12.75" x14ac:dyDescent="0.2">
      <c r="A61" s="18"/>
      <c r="B61" s="19"/>
      <c r="C61" s="18"/>
      <c r="D61" s="25" t="s">
        <v>35</v>
      </c>
      <c r="E61" s="20"/>
      <c r="F61" s="56" t="s">
        <v>36</v>
      </c>
      <c r="G61" s="25" t="s">
        <v>35</v>
      </c>
      <c r="H61" s="20"/>
      <c r="I61" s="20"/>
      <c r="J61" s="57" t="s">
        <v>36</v>
      </c>
      <c r="K61" s="20"/>
      <c r="L61" s="2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" customFormat="1" ht="12.75" x14ac:dyDescent="0.2">
      <c r="A65" s="18"/>
      <c r="B65" s="19"/>
      <c r="C65" s="18"/>
      <c r="D65" s="23" t="s">
        <v>37</v>
      </c>
      <c r="E65" s="26"/>
      <c r="F65" s="26"/>
      <c r="G65" s="23" t="s">
        <v>38</v>
      </c>
      <c r="H65" s="26"/>
      <c r="I65" s="26"/>
      <c r="J65" s="26"/>
      <c r="K65" s="26"/>
      <c r="L65" s="2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" customFormat="1" ht="12.75" x14ac:dyDescent="0.2">
      <c r="A76" s="18"/>
      <c r="B76" s="19"/>
      <c r="C76" s="18"/>
      <c r="D76" s="25" t="s">
        <v>35</v>
      </c>
      <c r="E76" s="20"/>
      <c r="F76" s="56" t="s">
        <v>36</v>
      </c>
      <c r="G76" s="25" t="s">
        <v>35</v>
      </c>
      <c r="H76" s="20"/>
      <c r="I76" s="20"/>
      <c r="J76" s="57" t="s">
        <v>36</v>
      </c>
      <c r="K76" s="20"/>
      <c r="L76" s="2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" customFormat="1" ht="14.45" customHeight="1" x14ac:dyDescent="0.2">
      <c r="A77" s="18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" customFormat="1" ht="6.95" hidden="1" customHeight="1" x14ac:dyDescent="0.2">
      <c r="A81" s="18"/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2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" customFormat="1" ht="24.95" hidden="1" customHeight="1" x14ac:dyDescent="0.2">
      <c r="A82" s="18"/>
      <c r="B82" s="19"/>
      <c r="C82" s="13" t="s">
        <v>50</v>
      </c>
      <c r="D82" s="18"/>
      <c r="E82" s="18"/>
      <c r="F82" s="18"/>
      <c r="G82" s="18"/>
      <c r="H82" s="18"/>
      <c r="I82" s="18"/>
      <c r="J82" s="18"/>
      <c r="K82" s="18"/>
      <c r="L82" s="2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" customFormat="1" ht="6.95" hidden="1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2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" customFormat="1" ht="12" hidden="1" customHeight="1" x14ac:dyDescent="0.2">
      <c r="A84" s="18"/>
      <c r="B84" s="19"/>
      <c r="C84" s="15" t="s">
        <v>5</v>
      </c>
      <c r="D84" s="18"/>
      <c r="E84" s="18"/>
      <c r="F84" s="18"/>
      <c r="G84" s="18"/>
      <c r="H84" s="18"/>
      <c r="I84" s="18"/>
      <c r="J84" s="18"/>
      <c r="K84" s="18"/>
      <c r="L84" s="2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" customFormat="1" ht="16.5" hidden="1" customHeight="1" x14ac:dyDescent="0.2">
      <c r="A85" s="18"/>
      <c r="B85" s="19"/>
      <c r="C85" s="18"/>
      <c r="D85" s="18"/>
      <c r="E85" s="134" t="e">
        <f>E7</f>
        <v>#REF!</v>
      </c>
      <c r="F85" s="135"/>
      <c r="G85" s="135"/>
      <c r="H85" s="135"/>
      <c r="I85" s="18"/>
      <c r="J85" s="18"/>
      <c r="K85" s="18"/>
      <c r="L85" s="2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" customFormat="1" ht="12" hidden="1" customHeight="1" x14ac:dyDescent="0.2">
      <c r="A86" s="18"/>
      <c r="B86" s="19"/>
      <c r="C86" s="15" t="s">
        <v>48</v>
      </c>
      <c r="D86" s="18"/>
      <c r="E86" s="18"/>
      <c r="F86" s="18"/>
      <c r="G86" s="18"/>
      <c r="H86" s="18"/>
      <c r="I86" s="18"/>
      <c r="J86" s="18"/>
      <c r="K86" s="18"/>
      <c r="L86" s="2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" customFormat="1" ht="16.5" hidden="1" customHeight="1" x14ac:dyDescent="0.2">
      <c r="A87" s="18"/>
      <c r="B87" s="19"/>
      <c r="C87" s="18"/>
      <c r="D87" s="18"/>
      <c r="E87" s="132" t="str">
        <f>E9</f>
        <v>2 - Sadové úpravy</v>
      </c>
      <c r="F87" s="133"/>
      <c r="G87" s="133"/>
      <c r="H87" s="133"/>
      <c r="I87" s="18"/>
      <c r="J87" s="18"/>
      <c r="K87" s="18"/>
      <c r="L87" s="2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" customFormat="1" ht="6.95" hidden="1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2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" customFormat="1" ht="12" hidden="1" customHeight="1" x14ac:dyDescent="0.2">
      <c r="A89" s="18"/>
      <c r="B89" s="19"/>
      <c r="C89" s="15" t="s">
        <v>8</v>
      </c>
      <c r="D89" s="18"/>
      <c r="E89" s="18"/>
      <c r="F89" s="14" t="str">
        <f>F12</f>
        <v>Trnava</v>
      </c>
      <c r="G89" s="18"/>
      <c r="H89" s="18"/>
      <c r="I89" s="15" t="s">
        <v>9</v>
      </c>
      <c r="J89" s="31" t="e">
        <f>IF(J12="","",J12)</f>
        <v>#REF!</v>
      </c>
      <c r="K89" s="18"/>
      <c r="L89" s="2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" customFormat="1" ht="6.95" hidden="1" customHeight="1" x14ac:dyDescent="0.2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2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" customFormat="1" ht="15.2" hidden="1" customHeight="1" x14ac:dyDescent="0.2">
      <c r="A91" s="18"/>
      <c r="B91" s="19"/>
      <c r="C91" s="15" t="s">
        <v>10</v>
      </c>
      <c r="D91" s="18"/>
      <c r="E91" s="18"/>
      <c r="F91" s="14" t="e">
        <f>E15</f>
        <v>#REF!</v>
      </c>
      <c r="G91" s="18"/>
      <c r="H91" s="18"/>
      <c r="I91" s="15" t="s">
        <v>14</v>
      </c>
      <c r="J91" s="17" t="str">
        <f>E21</f>
        <v>Rudbeckia s.r.o.</v>
      </c>
      <c r="K91" s="18"/>
      <c r="L91" s="2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" customFormat="1" ht="25.7" hidden="1" customHeight="1" x14ac:dyDescent="0.2">
      <c r="A92" s="18"/>
      <c r="B92" s="19"/>
      <c r="C92" s="15" t="s">
        <v>13</v>
      </c>
      <c r="D92" s="18"/>
      <c r="E92" s="18"/>
      <c r="F92" s="14" t="e">
        <f>IF(E18="","",E18)</f>
        <v>#REF!</v>
      </c>
      <c r="G92" s="18"/>
      <c r="H92" s="18"/>
      <c r="I92" s="15" t="s">
        <v>17</v>
      </c>
      <c r="J92" s="17" t="str">
        <f>E24</f>
        <v>Ing. Júlia Straňáková</v>
      </c>
      <c r="K92" s="18"/>
      <c r="L92" s="2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" customFormat="1" ht="10.35" hidden="1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2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" customFormat="1" ht="29.25" hidden="1" customHeight="1" x14ac:dyDescent="0.2">
      <c r="A94" s="18"/>
      <c r="B94" s="19"/>
      <c r="C94" s="58" t="s">
        <v>51</v>
      </c>
      <c r="D94" s="50"/>
      <c r="E94" s="50"/>
      <c r="F94" s="50"/>
      <c r="G94" s="50"/>
      <c r="H94" s="50"/>
      <c r="I94" s="50"/>
      <c r="J94" s="59" t="s">
        <v>52</v>
      </c>
      <c r="K94" s="50"/>
      <c r="L94" s="2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" customFormat="1" ht="10.35" hidden="1" customHeight="1" x14ac:dyDescent="0.2">
      <c r="A95" s="18"/>
      <c r="B95" s="19"/>
      <c r="C95" s="18"/>
      <c r="D95" s="18"/>
      <c r="E95" s="18"/>
      <c r="F95" s="18"/>
      <c r="G95" s="18"/>
      <c r="H95" s="18"/>
      <c r="I95" s="18"/>
      <c r="J95" s="18"/>
      <c r="K95" s="18"/>
      <c r="L95" s="2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" customFormat="1" ht="22.9" hidden="1" customHeight="1" x14ac:dyDescent="0.2">
      <c r="A96" s="18"/>
      <c r="B96" s="19"/>
      <c r="C96" s="60" t="s">
        <v>53</v>
      </c>
      <c r="D96" s="18"/>
      <c r="E96" s="18"/>
      <c r="F96" s="18"/>
      <c r="G96" s="18"/>
      <c r="H96" s="18"/>
      <c r="I96" s="18"/>
      <c r="J96" s="41">
        <f>J122</f>
        <v>0</v>
      </c>
      <c r="K96" s="18"/>
      <c r="L96" s="2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9" t="s">
        <v>54</v>
      </c>
    </row>
    <row r="97" spans="1:31" s="4" customFormat="1" ht="24.95" hidden="1" customHeight="1" x14ac:dyDescent="0.2">
      <c r="B97" s="61"/>
      <c r="D97" s="62" t="s">
        <v>111</v>
      </c>
      <c r="E97" s="63"/>
      <c r="F97" s="63"/>
      <c r="G97" s="63"/>
      <c r="H97" s="63"/>
      <c r="I97" s="63"/>
      <c r="J97" s="64">
        <f>J123</f>
        <v>0</v>
      </c>
      <c r="L97" s="61"/>
    </row>
    <row r="98" spans="1:31" s="5" customFormat="1" ht="19.899999999999999" hidden="1" customHeight="1" x14ac:dyDescent="0.2">
      <c r="B98" s="65"/>
      <c r="D98" s="66" t="s">
        <v>112</v>
      </c>
      <c r="E98" s="67"/>
      <c r="F98" s="67"/>
      <c r="G98" s="67"/>
      <c r="H98" s="67"/>
      <c r="I98" s="67"/>
      <c r="J98" s="68">
        <f>J124</f>
        <v>0</v>
      </c>
      <c r="L98" s="65"/>
    </row>
    <row r="99" spans="1:31" s="5" customFormat="1" ht="19.899999999999999" hidden="1" customHeight="1" x14ac:dyDescent="0.2">
      <c r="B99" s="65"/>
      <c r="D99" s="66" t="s">
        <v>113</v>
      </c>
      <c r="E99" s="67"/>
      <c r="F99" s="67"/>
      <c r="G99" s="67"/>
      <c r="H99" s="67"/>
      <c r="I99" s="67"/>
      <c r="J99" s="68">
        <f>J150</f>
        <v>0</v>
      </c>
      <c r="L99" s="65"/>
    </row>
    <row r="100" spans="1:31" s="5" customFormat="1" ht="19.899999999999999" hidden="1" customHeight="1" x14ac:dyDescent="0.2">
      <c r="B100" s="65"/>
      <c r="D100" s="66" t="s">
        <v>114</v>
      </c>
      <c r="E100" s="67"/>
      <c r="F100" s="67"/>
      <c r="G100" s="67"/>
      <c r="H100" s="67"/>
      <c r="I100" s="67"/>
      <c r="J100" s="68">
        <f>J168</f>
        <v>0</v>
      </c>
      <c r="L100" s="65"/>
    </row>
    <row r="101" spans="1:31" s="5" customFormat="1" ht="19.899999999999999" hidden="1" customHeight="1" x14ac:dyDescent="0.2">
      <c r="B101" s="65"/>
      <c r="D101" s="66" t="s">
        <v>115</v>
      </c>
      <c r="E101" s="67"/>
      <c r="F101" s="67"/>
      <c r="G101" s="67"/>
      <c r="H101" s="67"/>
      <c r="I101" s="67"/>
      <c r="J101" s="68">
        <f>J196</f>
        <v>0</v>
      </c>
      <c r="L101" s="65"/>
    </row>
    <row r="102" spans="1:31" s="5" customFormat="1" ht="14.85" hidden="1" customHeight="1" x14ac:dyDescent="0.2">
      <c r="B102" s="65"/>
      <c r="D102" s="66" t="s">
        <v>116</v>
      </c>
      <c r="E102" s="67"/>
      <c r="F102" s="67"/>
      <c r="G102" s="67"/>
      <c r="H102" s="67"/>
      <c r="I102" s="67"/>
      <c r="J102" s="68">
        <f>J204</f>
        <v>0</v>
      </c>
      <c r="L102" s="65"/>
    </row>
    <row r="103" spans="1:31" s="2" customFormat="1" ht="21.75" hidden="1" customHeight="1" x14ac:dyDescent="0.2">
      <c r="A103" s="18"/>
      <c r="B103" s="19"/>
      <c r="C103" s="18"/>
      <c r="D103" s="18"/>
      <c r="E103" s="18"/>
      <c r="F103" s="18"/>
      <c r="G103" s="18"/>
      <c r="H103" s="18"/>
      <c r="I103" s="18"/>
      <c r="J103" s="18"/>
      <c r="K103" s="18"/>
      <c r="L103" s="22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</row>
    <row r="104" spans="1:31" s="2" customFormat="1" ht="6.95" hidden="1" customHeight="1" x14ac:dyDescent="0.2">
      <c r="A104" s="18"/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2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</row>
    <row r="105" spans="1:31" hidden="1" x14ac:dyDescent="0.2"/>
    <row r="106" spans="1:31" hidden="1" x14ac:dyDescent="0.2"/>
    <row r="107" spans="1:31" hidden="1" x14ac:dyDescent="0.2"/>
    <row r="108" spans="1:31" s="2" customFormat="1" ht="6.95" customHeight="1" x14ac:dyDescent="0.2">
      <c r="A108" s="1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22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" customFormat="1" ht="24.95" customHeight="1" x14ac:dyDescent="0.2">
      <c r="A109" s="18"/>
      <c r="B109" s="19"/>
      <c r="C109" s="13" t="s">
        <v>55</v>
      </c>
      <c r="D109" s="18"/>
      <c r="E109" s="18"/>
      <c r="F109" s="18"/>
      <c r="G109" s="18"/>
      <c r="H109" s="18"/>
      <c r="I109" s="18"/>
      <c r="J109" s="18"/>
      <c r="K109" s="18"/>
      <c r="L109" s="2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" customFormat="1" ht="6.95" customHeight="1" x14ac:dyDescent="0.2">
      <c r="A110" s="18"/>
      <c r="B110" s="19"/>
      <c r="C110" s="18"/>
      <c r="D110" s="18"/>
      <c r="E110" s="18"/>
      <c r="F110" s="18"/>
      <c r="G110" s="18"/>
      <c r="H110" s="18"/>
      <c r="I110" s="18"/>
      <c r="J110" s="18"/>
      <c r="K110" s="18"/>
      <c r="L110" s="2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" customFormat="1" ht="12" customHeight="1" x14ac:dyDescent="0.2">
      <c r="A111" s="18"/>
      <c r="B111" s="19"/>
      <c r="C111" s="15" t="s">
        <v>5</v>
      </c>
      <c r="D111" s="18"/>
      <c r="E111" s="18"/>
      <c r="F111" s="18"/>
      <c r="G111" s="18"/>
      <c r="H111" s="18"/>
      <c r="I111" s="18"/>
      <c r="J111" s="18"/>
      <c r="K111" s="18"/>
      <c r="L111" s="2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" customFormat="1" ht="16.5" customHeight="1" x14ac:dyDescent="0.2">
      <c r="A112" s="18"/>
      <c r="B112" s="19"/>
      <c r="C112" s="18"/>
      <c r="D112" s="18"/>
      <c r="E112" s="134" t="e">
        <f>E7</f>
        <v>#REF!</v>
      </c>
      <c r="F112" s="135"/>
      <c r="G112" s="135"/>
      <c r="H112" s="135"/>
      <c r="I112" s="18"/>
      <c r="J112" s="18"/>
      <c r="K112" s="18"/>
      <c r="L112" s="2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" customFormat="1" ht="12" customHeight="1" x14ac:dyDescent="0.2">
      <c r="A113" s="18"/>
      <c r="B113" s="19"/>
      <c r="C113" s="15" t="s">
        <v>48</v>
      </c>
      <c r="D113" s="18"/>
      <c r="E113" s="18"/>
      <c r="F113" s="18"/>
      <c r="G113" s="18"/>
      <c r="H113" s="18"/>
      <c r="I113" s="18"/>
      <c r="J113" s="18"/>
      <c r="K113" s="18"/>
      <c r="L113" s="2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" customFormat="1" ht="16.5" customHeight="1" x14ac:dyDescent="0.2">
      <c r="A114" s="18"/>
      <c r="B114" s="19"/>
      <c r="C114" s="18"/>
      <c r="D114" s="18"/>
      <c r="E114" s="132" t="str">
        <f>E9</f>
        <v>2 - Sadové úpravy</v>
      </c>
      <c r="F114" s="133"/>
      <c r="G114" s="133"/>
      <c r="H114" s="133"/>
      <c r="I114" s="18"/>
      <c r="J114" s="18"/>
      <c r="K114" s="18"/>
      <c r="L114" s="2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" customFormat="1" ht="6.95" customHeight="1" x14ac:dyDescent="0.2">
      <c r="A115" s="18"/>
      <c r="B115" s="19"/>
      <c r="C115" s="18"/>
      <c r="D115" s="18"/>
      <c r="E115" s="18"/>
      <c r="F115" s="18"/>
      <c r="G115" s="18"/>
      <c r="H115" s="18"/>
      <c r="I115" s="18"/>
      <c r="J115" s="18"/>
      <c r="K115" s="18"/>
      <c r="L115" s="2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" customFormat="1" ht="12" customHeight="1" x14ac:dyDescent="0.2">
      <c r="A116" s="18"/>
      <c r="B116" s="19"/>
      <c r="C116" s="15" t="s">
        <v>8</v>
      </c>
      <c r="D116" s="18"/>
      <c r="E116" s="18"/>
      <c r="F116" s="14" t="str">
        <f>F12</f>
        <v>Trnava</v>
      </c>
      <c r="G116" s="18"/>
      <c r="H116" s="18"/>
      <c r="I116" s="15" t="s">
        <v>9</v>
      </c>
      <c r="J116" s="31" t="e">
        <f>IF(J12="","",J12)</f>
        <v>#REF!</v>
      </c>
      <c r="K116" s="18"/>
      <c r="L116" s="2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" customFormat="1" ht="6.95" customHeight="1" x14ac:dyDescent="0.2">
      <c r="A117" s="18"/>
      <c r="B117" s="19"/>
      <c r="C117" s="18"/>
      <c r="D117" s="18"/>
      <c r="E117" s="18"/>
      <c r="F117" s="18"/>
      <c r="G117" s="18"/>
      <c r="H117" s="18"/>
      <c r="I117" s="18"/>
      <c r="J117" s="18"/>
      <c r="K117" s="18"/>
      <c r="L117" s="2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" customFormat="1" ht="15.2" customHeight="1" x14ac:dyDescent="0.2">
      <c r="A118" s="18"/>
      <c r="B118" s="19"/>
      <c r="C118" s="15" t="s">
        <v>10</v>
      </c>
      <c r="D118" s="18"/>
      <c r="E118" s="18"/>
      <c r="F118" s="14" t="e">
        <f>E15</f>
        <v>#REF!</v>
      </c>
      <c r="G118" s="18"/>
      <c r="H118" s="18"/>
      <c r="I118" s="15" t="s">
        <v>14</v>
      </c>
      <c r="J118" s="17" t="str">
        <f>E21</f>
        <v>Rudbeckia s.r.o.</v>
      </c>
      <c r="K118" s="18"/>
      <c r="L118" s="2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" customFormat="1" ht="25.7" customHeight="1" x14ac:dyDescent="0.2">
      <c r="A119" s="18"/>
      <c r="B119" s="19"/>
      <c r="C119" s="15" t="s">
        <v>13</v>
      </c>
      <c r="D119" s="18"/>
      <c r="E119" s="18"/>
      <c r="F119" s="14" t="e">
        <f>IF(E18="","",E18)</f>
        <v>#REF!</v>
      </c>
      <c r="G119" s="18"/>
      <c r="H119" s="18"/>
      <c r="I119" s="15" t="s">
        <v>17</v>
      </c>
      <c r="J119" s="17" t="str">
        <f>E24</f>
        <v>Ing. Júlia Straňáková</v>
      </c>
      <c r="K119" s="18"/>
      <c r="L119" s="2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" customFormat="1" ht="10.35" customHeight="1" x14ac:dyDescent="0.2">
      <c r="A120" s="18"/>
      <c r="B120" s="19"/>
      <c r="C120" s="18"/>
      <c r="D120" s="18"/>
      <c r="E120" s="18"/>
      <c r="F120" s="18"/>
      <c r="G120" s="18"/>
      <c r="H120" s="18"/>
      <c r="I120" s="18"/>
      <c r="J120" s="18"/>
      <c r="K120" s="18"/>
      <c r="L120" s="2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6" customFormat="1" ht="29.25" customHeight="1" x14ac:dyDescent="0.2">
      <c r="A121" s="69"/>
      <c r="B121" s="70"/>
      <c r="C121" s="71" t="s">
        <v>56</v>
      </c>
      <c r="D121" s="72" t="s">
        <v>41</v>
      </c>
      <c r="E121" s="72" t="s">
        <v>39</v>
      </c>
      <c r="F121" s="72" t="s">
        <v>40</v>
      </c>
      <c r="G121" s="72" t="s">
        <v>57</v>
      </c>
      <c r="H121" s="72" t="s">
        <v>58</v>
      </c>
      <c r="I121" s="72" t="s">
        <v>59</v>
      </c>
      <c r="J121" s="73" t="s">
        <v>52</v>
      </c>
      <c r="K121" s="74" t="s">
        <v>333</v>
      </c>
      <c r="L121" s="75"/>
      <c r="M121" s="35" t="s">
        <v>0</v>
      </c>
      <c r="N121" s="36" t="s">
        <v>24</v>
      </c>
      <c r="O121" s="36" t="s">
        <v>60</v>
      </c>
      <c r="P121" s="36" t="s">
        <v>61</v>
      </c>
      <c r="Q121" s="36" t="s">
        <v>62</v>
      </c>
      <c r="R121" s="36" t="s">
        <v>63</v>
      </c>
      <c r="S121" s="36" t="s">
        <v>64</v>
      </c>
      <c r="T121" s="37" t="s">
        <v>65</v>
      </c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</row>
    <row r="122" spans="1:65" s="2" customFormat="1" ht="22.9" customHeight="1" x14ac:dyDescent="0.25">
      <c r="A122" s="18"/>
      <c r="B122" s="19"/>
      <c r="C122" s="40" t="s">
        <v>53</v>
      </c>
      <c r="D122" s="18"/>
      <c r="E122" s="18"/>
      <c r="F122" s="18"/>
      <c r="G122" s="18"/>
      <c r="H122" s="18"/>
      <c r="I122" s="18"/>
      <c r="J122" s="76">
        <f>BK122</f>
        <v>0</v>
      </c>
      <c r="K122" s="18"/>
      <c r="L122" s="19"/>
      <c r="M122" s="38"/>
      <c r="N122" s="32"/>
      <c r="O122" s="39"/>
      <c r="P122" s="77">
        <f>P123</f>
        <v>0</v>
      </c>
      <c r="Q122" s="39"/>
      <c r="R122" s="77">
        <f>R123</f>
        <v>73.673455000000004</v>
      </c>
      <c r="S122" s="39"/>
      <c r="T122" s="78">
        <f>T123</f>
        <v>0</v>
      </c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T122" s="9" t="s">
        <v>42</v>
      </c>
      <c r="AU122" s="9" t="s">
        <v>54</v>
      </c>
      <c r="BK122" s="79">
        <f>BK123</f>
        <v>0</v>
      </c>
    </row>
    <row r="123" spans="1:65" s="7" customFormat="1" ht="25.9" customHeight="1" x14ac:dyDescent="0.2">
      <c r="B123" s="80"/>
      <c r="D123" s="81" t="s">
        <v>42</v>
      </c>
      <c r="E123" s="82" t="s">
        <v>66</v>
      </c>
      <c r="F123" s="82" t="s">
        <v>66</v>
      </c>
      <c r="I123" s="83"/>
      <c r="J123" s="84">
        <f>BK123</f>
        <v>0</v>
      </c>
      <c r="L123" s="80"/>
      <c r="M123" s="85"/>
      <c r="N123" s="86"/>
      <c r="O123" s="86"/>
      <c r="P123" s="87">
        <f>P124+P150+P168+P196</f>
        <v>0</v>
      </c>
      <c r="Q123" s="86"/>
      <c r="R123" s="87">
        <f>R124+R150+R168+R196</f>
        <v>73.673455000000004</v>
      </c>
      <c r="S123" s="86"/>
      <c r="T123" s="88">
        <f>T124+T150+T168+T196</f>
        <v>0</v>
      </c>
      <c r="AR123" s="81" t="s">
        <v>44</v>
      </c>
      <c r="AT123" s="89" t="s">
        <v>42</v>
      </c>
      <c r="AU123" s="89" t="s">
        <v>43</v>
      </c>
      <c r="AY123" s="81" t="s">
        <v>67</v>
      </c>
      <c r="BK123" s="90">
        <f>BK124+BK150+BK168+BK196</f>
        <v>0</v>
      </c>
    </row>
    <row r="124" spans="1:65" s="7" customFormat="1" ht="22.9" customHeight="1" x14ac:dyDescent="0.2">
      <c r="B124" s="80"/>
      <c r="D124" s="81" t="s">
        <v>42</v>
      </c>
      <c r="E124" s="91" t="s">
        <v>117</v>
      </c>
      <c r="F124" s="91" t="s">
        <v>118</v>
      </c>
      <c r="I124" s="83"/>
      <c r="J124" s="92">
        <f>BK124</f>
        <v>0</v>
      </c>
      <c r="L124" s="80"/>
      <c r="M124" s="85"/>
      <c r="N124" s="86"/>
      <c r="O124" s="86"/>
      <c r="P124" s="87">
        <f>SUM(P125:P149)</f>
        <v>0</v>
      </c>
      <c r="Q124" s="86"/>
      <c r="R124" s="87">
        <f>SUM(R125:R149)</f>
        <v>47.794955000000002</v>
      </c>
      <c r="S124" s="86"/>
      <c r="T124" s="88">
        <f>SUM(T125:T149)</f>
        <v>0</v>
      </c>
      <c r="AR124" s="81" t="s">
        <v>44</v>
      </c>
      <c r="AT124" s="89" t="s">
        <v>42</v>
      </c>
      <c r="AU124" s="89" t="s">
        <v>44</v>
      </c>
      <c r="AY124" s="81" t="s">
        <v>67</v>
      </c>
      <c r="BK124" s="90">
        <f>SUM(BK125:BK149)</f>
        <v>0</v>
      </c>
    </row>
    <row r="125" spans="1:65" s="2" customFormat="1" ht="37.9" customHeight="1" x14ac:dyDescent="0.2">
      <c r="A125" s="18"/>
      <c r="B125" s="93"/>
      <c r="C125" s="94" t="s">
        <v>44</v>
      </c>
      <c r="D125" s="94" t="s">
        <v>68</v>
      </c>
      <c r="E125" s="95" t="s">
        <v>119</v>
      </c>
      <c r="F125" s="96" t="s">
        <v>120</v>
      </c>
      <c r="G125" s="97" t="s">
        <v>73</v>
      </c>
      <c r="H125" s="98">
        <v>21</v>
      </c>
      <c r="I125" s="99"/>
      <c r="J125" s="98">
        <f t="shared" ref="J125:J131" si="0">ROUND(I125*H125,3)</f>
        <v>0</v>
      </c>
      <c r="K125" s="100"/>
      <c r="L125" s="19"/>
      <c r="M125" s="101" t="s">
        <v>0</v>
      </c>
      <c r="N125" s="102" t="s">
        <v>26</v>
      </c>
      <c r="O125" s="33"/>
      <c r="P125" s="103">
        <f t="shared" ref="P125:P131" si="1">O125*H125</f>
        <v>0</v>
      </c>
      <c r="Q125" s="103">
        <v>0</v>
      </c>
      <c r="R125" s="103">
        <f t="shared" ref="R125:R131" si="2">Q125*H125</f>
        <v>0</v>
      </c>
      <c r="S125" s="103">
        <v>0</v>
      </c>
      <c r="T125" s="104">
        <f t="shared" ref="T125:T131" si="3">S125*H125</f>
        <v>0</v>
      </c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R125" s="105" t="s">
        <v>69</v>
      </c>
      <c r="AT125" s="105" t="s">
        <v>68</v>
      </c>
      <c r="AU125" s="105" t="s">
        <v>45</v>
      </c>
      <c r="AY125" s="9" t="s">
        <v>67</v>
      </c>
      <c r="BE125" s="106">
        <f t="shared" ref="BE125:BE131" si="4">IF(N125="základná",J125,0)</f>
        <v>0</v>
      </c>
      <c r="BF125" s="106">
        <f t="shared" ref="BF125:BF131" si="5">IF(N125="znížená",J125,0)</f>
        <v>0</v>
      </c>
      <c r="BG125" s="106">
        <f t="shared" ref="BG125:BG131" si="6">IF(N125="zákl. prenesená",J125,0)</f>
        <v>0</v>
      </c>
      <c r="BH125" s="106">
        <f t="shared" ref="BH125:BH131" si="7">IF(N125="zníž. prenesená",J125,0)</f>
        <v>0</v>
      </c>
      <c r="BI125" s="106">
        <f t="shared" ref="BI125:BI131" si="8">IF(N125="nulová",J125,0)</f>
        <v>0</v>
      </c>
      <c r="BJ125" s="9" t="s">
        <v>45</v>
      </c>
      <c r="BK125" s="107">
        <f t="shared" ref="BK125:BK131" si="9">ROUND(I125*H125,3)</f>
        <v>0</v>
      </c>
      <c r="BL125" s="9" t="s">
        <v>69</v>
      </c>
      <c r="BM125" s="105" t="s">
        <v>121</v>
      </c>
    </row>
    <row r="126" spans="1:65" s="2" customFormat="1" ht="24.2" customHeight="1" x14ac:dyDescent="0.2">
      <c r="A126" s="18"/>
      <c r="B126" s="93"/>
      <c r="C126" s="94" t="s">
        <v>45</v>
      </c>
      <c r="D126" s="94" t="s">
        <v>68</v>
      </c>
      <c r="E126" s="95" t="s">
        <v>122</v>
      </c>
      <c r="F126" s="96" t="s">
        <v>123</v>
      </c>
      <c r="G126" s="97" t="s">
        <v>73</v>
      </c>
      <c r="H126" s="98">
        <v>13</v>
      </c>
      <c r="I126" s="99"/>
      <c r="J126" s="98">
        <f t="shared" si="0"/>
        <v>0</v>
      </c>
      <c r="K126" s="100"/>
      <c r="L126" s="19"/>
      <c r="M126" s="101" t="s">
        <v>0</v>
      </c>
      <c r="N126" s="102" t="s">
        <v>26</v>
      </c>
      <c r="O126" s="33"/>
      <c r="P126" s="103">
        <f t="shared" si="1"/>
        <v>0</v>
      </c>
      <c r="Q126" s="103">
        <v>0</v>
      </c>
      <c r="R126" s="103">
        <f t="shared" si="2"/>
        <v>0</v>
      </c>
      <c r="S126" s="103">
        <v>0</v>
      </c>
      <c r="T126" s="104">
        <f t="shared" si="3"/>
        <v>0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105" t="s">
        <v>69</v>
      </c>
      <c r="AT126" s="105" t="s">
        <v>68</v>
      </c>
      <c r="AU126" s="105" t="s">
        <v>45</v>
      </c>
      <c r="AY126" s="9" t="s">
        <v>67</v>
      </c>
      <c r="BE126" s="106">
        <f t="shared" si="4"/>
        <v>0</v>
      </c>
      <c r="BF126" s="106">
        <f t="shared" si="5"/>
        <v>0</v>
      </c>
      <c r="BG126" s="106">
        <f t="shared" si="6"/>
        <v>0</v>
      </c>
      <c r="BH126" s="106">
        <f t="shared" si="7"/>
        <v>0</v>
      </c>
      <c r="BI126" s="106">
        <f t="shared" si="8"/>
        <v>0</v>
      </c>
      <c r="BJ126" s="9" t="s">
        <v>45</v>
      </c>
      <c r="BK126" s="107">
        <f t="shared" si="9"/>
        <v>0</v>
      </c>
      <c r="BL126" s="9" t="s">
        <v>69</v>
      </c>
      <c r="BM126" s="105" t="s">
        <v>124</v>
      </c>
    </row>
    <row r="127" spans="1:65" s="2" customFormat="1" ht="14.45" customHeight="1" x14ac:dyDescent="0.2">
      <c r="A127" s="18"/>
      <c r="B127" s="93"/>
      <c r="C127" s="122" t="s">
        <v>72</v>
      </c>
      <c r="D127" s="122" t="s">
        <v>125</v>
      </c>
      <c r="E127" s="123" t="s">
        <v>126</v>
      </c>
      <c r="F127" s="124" t="s">
        <v>127</v>
      </c>
      <c r="G127" s="125" t="s">
        <v>73</v>
      </c>
      <c r="H127" s="126">
        <v>13</v>
      </c>
      <c r="I127" s="127"/>
      <c r="J127" s="126">
        <f t="shared" si="0"/>
        <v>0</v>
      </c>
      <c r="K127" s="128"/>
      <c r="L127" s="129"/>
      <c r="M127" s="130" t="s">
        <v>0</v>
      </c>
      <c r="N127" s="131" t="s">
        <v>26</v>
      </c>
      <c r="O127" s="33"/>
      <c r="P127" s="103">
        <f t="shared" si="1"/>
        <v>0</v>
      </c>
      <c r="Q127" s="103">
        <v>0</v>
      </c>
      <c r="R127" s="103">
        <f t="shared" si="2"/>
        <v>0</v>
      </c>
      <c r="S127" s="103">
        <v>0</v>
      </c>
      <c r="T127" s="104">
        <f t="shared" si="3"/>
        <v>0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105" t="s">
        <v>77</v>
      </c>
      <c r="AT127" s="105" t="s">
        <v>125</v>
      </c>
      <c r="AU127" s="105" t="s">
        <v>45</v>
      </c>
      <c r="AY127" s="9" t="s">
        <v>67</v>
      </c>
      <c r="BE127" s="106">
        <f t="shared" si="4"/>
        <v>0</v>
      </c>
      <c r="BF127" s="106">
        <f t="shared" si="5"/>
        <v>0</v>
      </c>
      <c r="BG127" s="106">
        <f t="shared" si="6"/>
        <v>0</v>
      </c>
      <c r="BH127" s="106">
        <f t="shared" si="7"/>
        <v>0</v>
      </c>
      <c r="BI127" s="106">
        <f t="shared" si="8"/>
        <v>0</v>
      </c>
      <c r="BJ127" s="9" t="s">
        <v>45</v>
      </c>
      <c r="BK127" s="107">
        <f t="shared" si="9"/>
        <v>0</v>
      </c>
      <c r="BL127" s="9" t="s">
        <v>69</v>
      </c>
      <c r="BM127" s="105" t="s">
        <v>128</v>
      </c>
    </row>
    <row r="128" spans="1:65" s="2" customFormat="1" ht="24.2" customHeight="1" x14ac:dyDescent="0.2">
      <c r="A128" s="18"/>
      <c r="B128" s="93"/>
      <c r="C128" s="94" t="s">
        <v>69</v>
      </c>
      <c r="D128" s="94" t="s">
        <v>68</v>
      </c>
      <c r="E128" s="95" t="s">
        <v>129</v>
      </c>
      <c r="F128" s="96" t="s">
        <v>130</v>
      </c>
      <c r="G128" s="97" t="s">
        <v>73</v>
      </c>
      <c r="H128" s="98">
        <v>21</v>
      </c>
      <c r="I128" s="99"/>
      <c r="J128" s="98">
        <f t="shared" si="0"/>
        <v>0</v>
      </c>
      <c r="K128" s="100"/>
      <c r="L128" s="19"/>
      <c r="M128" s="101" t="s">
        <v>0</v>
      </c>
      <c r="N128" s="102" t="s">
        <v>26</v>
      </c>
      <c r="O128" s="33"/>
      <c r="P128" s="103">
        <f t="shared" si="1"/>
        <v>0</v>
      </c>
      <c r="Q128" s="103">
        <v>0</v>
      </c>
      <c r="R128" s="103">
        <f t="shared" si="2"/>
        <v>0</v>
      </c>
      <c r="S128" s="103">
        <v>0</v>
      </c>
      <c r="T128" s="104">
        <f t="shared" si="3"/>
        <v>0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105" t="s">
        <v>69</v>
      </c>
      <c r="AT128" s="105" t="s">
        <v>68</v>
      </c>
      <c r="AU128" s="105" t="s">
        <v>45</v>
      </c>
      <c r="AY128" s="9" t="s">
        <v>67</v>
      </c>
      <c r="BE128" s="106">
        <f t="shared" si="4"/>
        <v>0</v>
      </c>
      <c r="BF128" s="106">
        <f t="shared" si="5"/>
        <v>0</v>
      </c>
      <c r="BG128" s="106">
        <f t="shared" si="6"/>
        <v>0</v>
      </c>
      <c r="BH128" s="106">
        <f t="shared" si="7"/>
        <v>0</v>
      </c>
      <c r="BI128" s="106">
        <f t="shared" si="8"/>
        <v>0</v>
      </c>
      <c r="BJ128" s="9" t="s">
        <v>45</v>
      </c>
      <c r="BK128" s="107">
        <f t="shared" si="9"/>
        <v>0</v>
      </c>
      <c r="BL128" s="9" t="s">
        <v>69</v>
      </c>
      <c r="BM128" s="105" t="s">
        <v>131</v>
      </c>
    </row>
    <row r="129" spans="1:65" s="2" customFormat="1" ht="14.45" customHeight="1" x14ac:dyDescent="0.2">
      <c r="A129" s="18"/>
      <c r="B129" s="93"/>
      <c r="C129" s="122" t="s">
        <v>74</v>
      </c>
      <c r="D129" s="122" t="s">
        <v>125</v>
      </c>
      <c r="E129" s="123" t="s">
        <v>132</v>
      </c>
      <c r="F129" s="124" t="s">
        <v>133</v>
      </c>
      <c r="G129" s="125" t="s">
        <v>73</v>
      </c>
      <c r="H129" s="126">
        <v>5</v>
      </c>
      <c r="I129" s="127"/>
      <c r="J129" s="126">
        <f t="shared" si="0"/>
        <v>0</v>
      </c>
      <c r="K129" s="128"/>
      <c r="L129" s="129"/>
      <c r="M129" s="130" t="s">
        <v>0</v>
      </c>
      <c r="N129" s="131" t="s">
        <v>26</v>
      </c>
      <c r="O129" s="33"/>
      <c r="P129" s="103">
        <f t="shared" si="1"/>
        <v>0</v>
      </c>
      <c r="Q129" s="103">
        <v>0.35</v>
      </c>
      <c r="R129" s="103">
        <f t="shared" si="2"/>
        <v>1.75</v>
      </c>
      <c r="S129" s="103">
        <v>0</v>
      </c>
      <c r="T129" s="104">
        <f t="shared" si="3"/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05" t="s">
        <v>77</v>
      </c>
      <c r="AT129" s="105" t="s">
        <v>125</v>
      </c>
      <c r="AU129" s="105" t="s">
        <v>45</v>
      </c>
      <c r="AY129" s="9" t="s">
        <v>67</v>
      </c>
      <c r="BE129" s="106">
        <f t="shared" si="4"/>
        <v>0</v>
      </c>
      <c r="BF129" s="106">
        <f t="shared" si="5"/>
        <v>0</v>
      </c>
      <c r="BG129" s="106">
        <f t="shared" si="6"/>
        <v>0</v>
      </c>
      <c r="BH129" s="106">
        <f t="shared" si="7"/>
        <v>0</v>
      </c>
      <c r="BI129" s="106">
        <f t="shared" si="8"/>
        <v>0</v>
      </c>
      <c r="BJ129" s="9" t="s">
        <v>45</v>
      </c>
      <c r="BK129" s="107">
        <f t="shared" si="9"/>
        <v>0</v>
      </c>
      <c r="BL129" s="9" t="s">
        <v>69</v>
      </c>
      <c r="BM129" s="105" t="s">
        <v>134</v>
      </c>
    </row>
    <row r="130" spans="1:65" s="2" customFormat="1" ht="14.45" customHeight="1" x14ac:dyDescent="0.2">
      <c r="A130" s="18"/>
      <c r="B130" s="93"/>
      <c r="C130" s="122" t="s">
        <v>75</v>
      </c>
      <c r="D130" s="122" t="s">
        <v>125</v>
      </c>
      <c r="E130" s="123" t="s">
        <v>135</v>
      </c>
      <c r="F130" s="124" t="s">
        <v>136</v>
      </c>
      <c r="G130" s="125" t="s">
        <v>73</v>
      </c>
      <c r="H130" s="126">
        <v>16</v>
      </c>
      <c r="I130" s="127"/>
      <c r="J130" s="126">
        <f t="shared" si="0"/>
        <v>0</v>
      </c>
      <c r="K130" s="128"/>
      <c r="L130" s="129"/>
      <c r="M130" s="130" t="s">
        <v>0</v>
      </c>
      <c r="N130" s="131" t="s">
        <v>26</v>
      </c>
      <c r="O130" s="33"/>
      <c r="P130" s="103">
        <f t="shared" si="1"/>
        <v>0</v>
      </c>
      <c r="Q130" s="103">
        <v>0.35</v>
      </c>
      <c r="R130" s="103">
        <f t="shared" si="2"/>
        <v>5.6</v>
      </c>
      <c r="S130" s="103">
        <v>0</v>
      </c>
      <c r="T130" s="104">
        <f t="shared" si="3"/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105" t="s">
        <v>77</v>
      </c>
      <c r="AT130" s="105" t="s">
        <v>125</v>
      </c>
      <c r="AU130" s="105" t="s">
        <v>45</v>
      </c>
      <c r="AY130" s="9" t="s">
        <v>67</v>
      </c>
      <c r="BE130" s="106">
        <f t="shared" si="4"/>
        <v>0</v>
      </c>
      <c r="BF130" s="106">
        <f t="shared" si="5"/>
        <v>0</v>
      </c>
      <c r="BG130" s="106">
        <f t="shared" si="6"/>
        <v>0</v>
      </c>
      <c r="BH130" s="106">
        <f t="shared" si="7"/>
        <v>0</v>
      </c>
      <c r="BI130" s="106">
        <f t="shared" si="8"/>
        <v>0</v>
      </c>
      <c r="BJ130" s="9" t="s">
        <v>45</v>
      </c>
      <c r="BK130" s="107">
        <f t="shared" si="9"/>
        <v>0</v>
      </c>
      <c r="BL130" s="9" t="s">
        <v>69</v>
      </c>
      <c r="BM130" s="105" t="s">
        <v>137</v>
      </c>
    </row>
    <row r="131" spans="1:65" s="2" customFormat="1" ht="14.45" customHeight="1" x14ac:dyDescent="0.2">
      <c r="A131" s="18"/>
      <c r="B131" s="93"/>
      <c r="C131" s="122" t="s">
        <v>76</v>
      </c>
      <c r="D131" s="122" t="s">
        <v>125</v>
      </c>
      <c r="E131" s="123" t="s">
        <v>138</v>
      </c>
      <c r="F131" s="124" t="s">
        <v>139</v>
      </c>
      <c r="G131" s="125" t="s">
        <v>140</v>
      </c>
      <c r="H131" s="126">
        <v>4.2</v>
      </c>
      <c r="I131" s="127"/>
      <c r="J131" s="126">
        <f t="shared" si="0"/>
        <v>0</v>
      </c>
      <c r="K131" s="128"/>
      <c r="L131" s="129"/>
      <c r="M131" s="130" t="s">
        <v>0</v>
      </c>
      <c r="N131" s="131" t="s">
        <v>26</v>
      </c>
      <c r="O131" s="33"/>
      <c r="P131" s="103">
        <f t="shared" si="1"/>
        <v>0</v>
      </c>
      <c r="Q131" s="103">
        <v>0.77</v>
      </c>
      <c r="R131" s="103">
        <f t="shared" si="2"/>
        <v>3.2340000000000004</v>
      </c>
      <c r="S131" s="103">
        <v>0</v>
      </c>
      <c r="T131" s="104">
        <f t="shared" si="3"/>
        <v>0</v>
      </c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R131" s="105" t="s">
        <v>77</v>
      </c>
      <c r="AT131" s="105" t="s">
        <v>125</v>
      </c>
      <c r="AU131" s="105" t="s">
        <v>45</v>
      </c>
      <c r="AY131" s="9" t="s">
        <v>67</v>
      </c>
      <c r="BE131" s="106">
        <f t="shared" si="4"/>
        <v>0</v>
      </c>
      <c r="BF131" s="106">
        <f t="shared" si="5"/>
        <v>0</v>
      </c>
      <c r="BG131" s="106">
        <f t="shared" si="6"/>
        <v>0</v>
      </c>
      <c r="BH131" s="106">
        <f t="shared" si="7"/>
        <v>0</v>
      </c>
      <c r="BI131" s="106">
        <f t="shared" si="8"/>
        <v>0</v>
      </c>
      <c r="BJ131" s="9" t="s">
        <v>45</v>
      </c>
      <c r="BK131" s="107">
        <f t="shared" si="9"/>
        <v>0</v>
      </c>
      <c r="BL131" s="9" t="s">
        <v>69</v>
      </c>
      <c r="BM131" s="105" t="s">
        <v>141</v>
      </c>
    </row>
    <row r="132" spans="1:65" s="8" customFormat="1" x14ac:dyDescent="0.2">
      <c r="B132" s="108"/>
      <c r="D132" s="109" t="s">
        <v>71</v>
      </c>
      <c r="E132" s="110" t="s">
        <v>0</v>
      </c>
      <c r="F132" s="111" t="s">
        <v>142</v>
      </c>
      <c r="H132" s="112">
        <v>4.2</v>
      </c>
      <c r="I132" s="113"/>
      <c r="L132" s="108"/>
      <c r="M132" s="114"/>
      <c r="N132" s="115"/>
      <c r="O132" s="115"/>
      <c r="P132" s="115"/>
      <c r="Q132" s="115"/>
      <c r="R132" s="115"/>
      <c r="S132" s="115"/>
      <c r="T132" s="116"/>
      <c r="AT132" s="110" t="s">
        <v>71</v>
      </c>
      <c r="AU132" s="110" t="s">
        <v>45</v>
      </c>
      <c r="AV132" s="8" t="s">
        <v>45</v>
      </c>
      <c r="AW132" s="8" t="s">
        <v>16</v>
      </c>
      <c r="AX132" s="8" t="s">
        <v>44</v>
      </c>
      <c r="AY132" s="110" t="s">
        <v>67</v>
      </c>
    </row>
    <row r="133" spans="1:65" s="2" customFormat="1" ht="24.2" customHeight="1" x14ac:dyDescent="0.2">
      <c r="A133" s="18"/>
      <c r="B133" s="93"/>
      <c r="C133" s="94" t="s">
        <v>77</v>
      </c>
      <c r="D133" s="94" t="s">
        <v>68</v>
      </c>
      <c r="E133" s="95" t="s">
        <v>143</v>
      </c>
      <c r="F133" s="96" t="s">
        <v>144</v>
      </c>
      <c r="G133" s="97" t="s">
        <v>73</v>
      </c>
      <c r="H133" s="98">
        <v>21</v>
      </c>
      <c r="I133" s="99"/>
      <c r="J133" s="98">
        <f>ROUND(I133*H133,3)</f>
        <v>0</v>
      </c>
      <c r="K133" s="100"/>
      <c r="L133" s="19"/>
      <c r="M133" s="101" t="s">
        <v>0</v>
      </c>
      <c r="N133" s="102" t="s">
        <v>26</v>
      </c>
      <c r="O133" s="33"/>
      <c r="P133" s="103">
        <f>O133*H133</f>
        <v>0</v>
      </c>
      <c r="Q133" s="103">
        <v>4.8000000000000001E-4</v>
      </c>
      <c r="R133" s="103">
        <f>Q133*H133</f>
        <v>1.008E-2</v>
      </c>
      <c r="S133" s="103">
        <v>0</v>
      </c>
      <c r="T133" s="104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05" t="s">
        <v>69</v>
      </c>
      <c r="AT133" s="105" t="s">
        <v>68</v>
      </c>
      <c r="AU133" s="105" t="s">
        <v>45</v>
      </c>
      <c r="AY133" s="9" t="s">
        <v>67</v>
      </c>
      <c r="BE133" s="106">
        <f>IF(N133="základná",J133,0)</f>
        <v>0</v>
      </c>
      <c r="BF133" s="106">
        <f>IF(N133="znížená",J133,0)</f>
        <v>0</v>
      </c>
      <c r="BG133" s="106">
        <f>IF(N133="zákl. prenesená",J133,0)</f>
        <v>0</v>
      </c>
      <c r="BH133" s="106">
        <f>IF(N133="zníž. prenesená",J133,0)</f>
        <v>0</v>
      </c>
      <c r="BI133" s="106">
        <f>IF(N133="nulová",J133,0)</f>
        <v>0</v>
      </c>
      <c r="BJ133" s="9" t="s">
        <v>45</v>
      </c>
      <c r="BK133" s="107">
        <f>ROUND(I133*H133,3)</f>
        <v>0</v>
      </c>
      <c r="BL133" s="9" t="s">
        <v>69</v>
      </c>
      <c r="BM133" s="105" t="s">
        <v>145</v>
      </c>
    </row>
    <row r="134" spans="1:65" s="2" customFormat="1" ht="14.45" customHeight="1" x14ac:dyDescent="0.2">
      <c r="A134" s="18"/>
      <c r="B134" s="93"/>
      <c r="C134" s="122" t="s">
        <v>78</v>
      </c>
      <c r="D134" s="122" t="s">
        <v>125</v>
      </c>
      <c r="E134" s="123" t="s">
        <v>146</v>
      </c>
      <c r="F134" s="124" t="s">
        <v>147</v>
      </c>
      <c r="G134" s="125" t="s">
        <v>73</v>
      </c>
      <c r="H134" s="126">
        <v>63</v>
      </c>
      <c r="I134" s="127"/>
      <c r="J134" s="126">
        <f>ROUND(I134*H134,3)</f>
        <v>0</v>
      </c>
      <c r="K134" s="128"/>
      <c r="L134" s="129"/>
      <c r="M134" s="130" t="s">
        <v>0</v>
      </c>
      <c r="N134" s="131" t="s">
        <v>26</v>
      </c>
      <c r="O134" s="33"/>
      <c r="P134" s="103">
        <f>O134*H134</f>
        <v>0</v>
      </c>
      <c r="Q134" s="103">
        <v>0.5</v>
      </c>
      <c r="R134" s="103">
        <f>Q134*H134</f>
        <v>31.5</v>
      </c>
      <c r="S134" s="103">
        <v>0</v>
      </c>
      <c r="T134" s="104">
        <f>S134*H134</f>
        <v>0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105" t="s">
        <v>77</v>
      </c>
      <c r="AT134" s="105" t="s">
        <v>125</v>
      </c>
      <c r="AU134" s="105" t="s">
        <v>45</v>
      </c>
      <c r="AY134" s="9" t="s">
        <v>67</v>
      </c>
      <c r="BE134" s="106">
        <f>IF(N134="základná",J134,0)</f>
        <v>0</v>
      </c>
      <c r="BF134" s="106">
        <f>IF(N134="znížená",J134,0)</f>
        <v>0</v>
      </c>
      <c r="BG134" s="106">
        <f>IF(N134="zákl. prenesená",J134,0)</f>
        <v>0</v>
      </c>
      <c r="BH134" s="106">
        <f>IF(N134="zníž. prenesená",J134,0)</f>
        <v>0</v>
      </c>
      <c r="BI134" s="106">
        <f>IF(N134="nulová",J134,0)</f>
        <v>0</v>
      </c>
      <c r="BJ134" s="9" t="s">
        <v>45</v>
      </c>
      <c r="BK134" s="107">
        <f>ROUND(I134*H134,3)</f>
        <v>0</v>
      </c>
      <c r="BL134" s="9" t="s">
        <v>69</v>
      </c>
      <c r="BM134" s="105" t="s">
        <v>148</v>
      </c>
    </row>
    <row r="135" spans="1:65" s="8" customFormat="1" x14ac:dyDescent="0.2">
      <c r="B135" s="108"/>
      <c r="D135" s="109" t="s">
        <v>71</v>
      </c>
      <c r="E135" s="110" t="s">
        <v>0</v>
      </c>
      <c r="F135" s="111" t="s">
        <v>149</v>
      </c>
      <c r="H135" s="112">
        <v>63</v>
      </c>
      <c r="I135" s="113"/>
      <c r="L135" s="108"/>
      <c r="M135" s="114"/>
      <c r="N135" s="115"/>
      <c r="O135" s="115"/>
      <c r="P135" s="115"/>
      <c r="Q135" s="115"/>
      <c r="R135" s="115"/>
      <c r="S135" s="115"/>
      <c r="T135" s="116"/>
      <c r="AT135" s="110" t="s">
        <v>71</v>
      </c>
      <c r="AU135" s="110" t="s">
        <v>45</v>
      </c>
      <c r="AV135" s="8" t="s">
        <v>45</v>
      </c>
      <c r="AW135" s="8" t="s">
        <v>16</v>
      </c>
      <c r="AX135" s="8" t="s">
        <v>44</v>
      </c>
      <c r="AY135" s="110" t="s">
        <v>67</v>
      </c>
    </row>
    <row r="136" spans="1:65" s="2" customFormat="1" ht="14.45" customHeight="1" x14ac:dyDescent="0.2">
      <c r="A136" s="18"/>
      <c r="B136" s="93"/>
      <c r="C136" s="122" t="s">
        <v>79</v>
      </c>
      <c r="D136" s="122" t="s">
        <v>125</v>
      </c>
      <c r="E136" s="123" t="s">
        <v>150</v>
      </c>
      <c r="F136" s="124" t="s">
        <v>151</v>
      </c>
      <c r="G136" s="125" t="s">
        <v>73</v>
      </c>
      <c r="H136" s="126">
        <v>21</v>
      </c>
      <c r="I136" s="127"/>
      <c r="J136" s="126">
        <f>ROUND(I136*H136,3)</f>
        <v>0</v>
      </c>
      <c r="K136" s="128"/>
      <c r="L136" s="129"/>
      <c r="M136" s="130" t="s">
        <v>0</v>
      </c>
      <c r="N136" s="131" t="s">
        <v>26</v>
      </c>
      <c r="O136" s="33"/>
      <c r="P136" s="103">
        <f>O136*H136</f>
        <v>0</v>
      </c>
      <c r="Q136" s="103">
        <v>0.25</v>
      </c>
      <c r="R136" s="103">
        <f>Q136*H136</f>
        <v>5.25</v>
      </c>
      <c r="S136" s="103">
        <v>0</v>
      </c>
      <c r="T136" s="104">
        <f>S136*H136</f>
        <v>0</v>
      </c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R136" s="105" t="s">
        <v>77</v>
      </c>
      <c r="AT136" s="105" t="s">
        <v>125</v>
      </c>
      <c r="AU136" s="105" t="s">
        <v>45</v>
      </c>
      <c r="AY136" s="9" t="s">
        <v>67</v>
      </c>
      <c r="BE136" s="106">
        <f>IF(N136="základná",J136,0)</f>
        <v>0</v>
      </c>
      <c r="BF136" s="106">
        <f>IF(N136="znížená",J136,0)</f>
        <v>0</v>
      </c>
      <c r="BG136" s="106">
        <f>IF(N136="zákl. prenesená",J136,0)</f>
        <v>0</v>
      </c>
      <c r="BH136" s="106">
        <f>IF(N136="zníž. prenesená",J136,0)</f>
        <v>0</v>
      </c>
      <c r="BI136" s="106">
        <f>IF(N136="nulová",J136,0)</f>
        <v>0</v>
      </c>
      <c r="BJ136" s="9" t="s">
        <v>45</v>
      </c>
      <c r="BK136" s="107">
        <f>ROUND(I136*H136,3)</f>
        <v>0</v>
      </c>
      <c r="BL136" s="9" t="s">
        <v>69</v>
      </c>
      <c r="BM136" s="105" t="s">
        <v>152</v>
      </c>
    </row>
    <row r="137" spans="1:65" s="2" customFormat="1" ht="14.45" customHeight="1" x14ac:dyDescent="0.2">
      <c r="A137" s="18"/>
      <c r="B137" s="93"/>
      <c r="C137" s="122" t="s">
        <v>80</v>
      </c>
      <c r="D137" s="122" t="s">
        <v>125</v>
      </c>
      <c r="E137" s="123" t="s">
        <v>153</v>
      </c>
      <c r="F137" s="124" t="s">
        <v>154</v>
      </c>
      <c r="G137" s="125" t="s">
        <v>73</v>
      </c>
      <c r="H137" s="126">
        <v>21</v>
      </c>
      <c r="I137" s="127"/>
      <c r="J137" s="126">
        <f>ROUND(I137*H137,3)</f>
        <v>0</v>
      </c>
      <c r="K137" s="128"/>
      <c r="L137" s="129"/>
      <c r="M137" s="130" t="s">
        <v>0</v>
      </c>
      <c r="N137" s="131" t="s">
        <v>26</v>
      </c>
      <c r="O137" s="33"/>
      <c r="P137" s="103">
        <f>O137*H137</f>
        <v>0</v>
      </c>
      <c r="Q137" s="103">
        <v>0</v>
      </c>
      <c r="R137" s="103">
        <f>Q137*H137</f>
        <v>0</v>
      </c>
      <c r="S137" s="103">
        <v>0</v>
      </c>
      <c r="T137" s="104">
        <f>S137*H137</f>
        <v>0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105" t="s">
        <v>77</v>
      </c>
      <c r="AT137" s="105" t="s">
        <v>125</v>
      </c>
      <c r="AU137" s="105" t="s">
        <v>45</v>
      </c>
      <c r="AY137" s="9" t="s">
        <v>67</v>
      </c>
      <c r="BE137" s="106">
        <f>IF(N137="základná",J137,0)</f>
        <v>0</v>
      </c>
      <c r="BF137" s="106">
        <f>IF(N137="znížená",J137,0)</f>
        <v>0</v>
      </c>
      <c r="BG137" s="106">
        <f>IF(N137="zákl. prenesená",J137,0)</f>
        <v>0</v>
      </c>
      <c r="BH137" s="106">
        <f>IF(N137="zníž. prenesená",J137,0)</f>
        <v>0</v>
      </c>
      <c r="BI137" s="106">
        <f>IF(N137="nulová",J137,0)</f>
        <v>0</v>
      </c>
      <c r="BJ137" s="9" t="s">
        <v>45</v>
      </c>
      <c r="BK137" s="107">
        <f>ROUND(I137*H137,3)</f>
        <v>0</v>
      </c>
      <c r="BL137" s="9" t="s">
        <v>69</v>
      </c>
      <c r="BM137" s="105" t="s">
        <v>155</v>
      </c>
    </row>
    <row r="138" spans="1:65" s="2" customFormat="1" ht="24.2" customHeight="1" x14ac:dyDescent="0.2">
      <c r="A138" s="18"/>
      <c r="B138" s="93"/>
      <c r="C138" s="94" t="s">
        <v>81</v>
      </c>
      <c r="D138" s="94" t="s">
        <v>68</v>
      </c>
      <c r="E138" s="95" t="s">
        <v>156</v>
      </c>
      <c r="F138" s="96" t="s">
        <v>157</v>
      </c>
      <c r="G138" s="97" t="s">
        <v>70</v>
      </c>
      <c r="H138" s="98">
        <v>31.5</v>
      </c>
      <c r="I138" s="99"/>
      <c r="J138" s="98">
        <f>ROUND(I138*H138,3)</f>
        <v>0</v>
      </c>
      <c r="K138" s="100"/>
      <c r="L138" s="19"/>
      <c r="M138" s="101" t="s">
        <v>0</v>
      </c>
      <c r="N138" s="102" t="s">
        <v>26</v>
      </c>
      <c r="O138" s="33"/>
      <c r="P138" s="103">
        <f>O138*H138</f>
        <v>0</v>
      </c>
      <c r="Q138" s="103">
        <v>2.5000000000000001E-4</v>
      </c>
      <c r="R138" s="103">
        <f>Q138*H138</f>
        <v>7.8750000000000001E-3</v>
      </c>
      <c r="S138" s="103">
        <v>0</v>
      </c>
      <c r="T138" s="104">
        <f>S138*H138</f>
        <v>0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R138" s="105" t="s">
        <v>69</v>
      </c>
      <c r="AT138" s="105" t="s">
        <v>68</v>
      </c>
      <c r="AU138" s="105" t="s">
        <v>45</v>
      </c>
      <c r="AY138" s="9" t="s">
        <v>67</v>
      </c>
      <c r="BE138" s="106">
        <f>IF(N138="základná",J138,0)</f>
        <v>0</v>
      </c>
      <c r="BF138" s="106">
        <f>IF(N138="znížená",J138,0)</f>
        <v>0</v>
      </c>
      <c r="BG138" s="106">
        <f>IF(N138="zákl. prenesená",J138,0)</f>
        <v>0</v>
      </c>
      <c r="BH138" s="106">
        <f>IF(N138="zníž. prenesená",J138,0)</f>
        <v>0</v>
      </c>
      <c r="BI138" s="106">
        <f>IF(N138="nulová",J138,0)</f>
        <v>0</v>
      </c>
      <c r="BJ138" s="9" t="s">
        <v>45</v>
      </c>
      <c r="BK138" s="107">
        <f>ROUND(I138*H138,3)</f>
        <v>0</v>
      </c>
      <c r="BL138" s="9" t="s">
        <v>69</v>
      </c>
      <c r="BM138" s="105" t="s">
        <v>158</v>
      </c>
    </row>
    <row r="139" spans="1:65" s="8" customFormat="1" x14ac:dyDescent="0.2">
      <c r="B139" s="108"/>
      <c r="D139" s="109" t="s">
        <v>71</v>
      </c>
      <c r="E139" s="110" t="s">
        <v>0</v>
      </c>
      <c r="F139" s="111" t="s">
        <v>159</v>
      </c>
      <c r="H139" s="112">
        <v>31.5</v>
      </c>
      <c r="I139" s="113"/>
      <c r="L139" s="108"/>
      <c r="M139" s="114"/>
      <c r="N139" s="115"/>
      <c r="O139" s="115"/>
      <c r="P139" s="115"/>
      <c r="Q139" s="115"/>
      <c r="R139" s="115"/>
      <c r="S139" s="115"/>
      <c r="T139" s="116"/>
      <c r="AT139" s="110" t="s">
        <v>71</v>
      </c>
      <c r="AU139" s="110" t="s">
        <v>45</v>
      </c>
      <c r="AV139" s="8" t="s">
        <v>45</v>
      </c>
      <c r="AW139" s="8" t="s">
        <v>16</v>
      </c>
      <c r="AX139" s="8" t="s">
        <v>44</v>
      </c>
      <c r="AY139" s="110" t="s">
        <v>67</v>
      </c>
    </row>
    <row r="140" spans="1:65" s="2" customFormat="1" ht="14.45" customHeight="1" x14ac:dyDescent="0.2">
      <c r="A140" s="18"/>
      <c r="B140" s="93"/>
      <c r="C140" s="122" t="s">
        <v>82</v>
      </c>
      <c r="D140" s="122" t="s">
        <v>125</v>
      </c>
      <c r="E140" s="123" t="s">
        <v>160</v>
      </c>
      <c r="F140" s="124" t="s">
        <v>161</v>
      </c>
      <c r="G140" s="125" t="s">
        <v>162</v>
      </c>
      <c r="H140" s="126">
        <v>210</v>
      </c>
      <c r="I140" s="127"/>
      <c r="J140" s="126">
        <f>ROUND(I140*H140,3)</f>
        <v>0</v>
      </c>
      <c r="K140" s="128"/>
      <c r="L140" s="129"/>
      <c r="M140" s="130" t="s">
        <v>0</v>
      </c>
      <c r="N140" s="131" t="s">
        <v>26</v>
      </c>
      <c r="O140" s="33"/>
      <c r="P140" s="103">
        <f>O140*H140</f>
        <v>0</v>
      </c>
      <c r="Q140" s="103">
        <v>0</v>
      </c>
      <c r="R140" s="103">
        <f>Q140*H140</f>
        <v>0</v>
      </c>
      <c r="S140" s="103">
        <v>0</v>
      </c>
      <c r="T140" s="104">
        <f>S140*H140</f>
        <v>0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105" t="s">
        <v>77</v>
      </c>
      <c r="AT140" s="105" t="s">
        <v>125</v>
      </c>
      <c r="AU140" s="105" t="s">
        <v>45</v>
      </c>
      <c r="AY140" s="9" t="s">
        <v>67</v>
      </c>
      <c r="BE140" s="106">
        <f>IF(N140="základná",J140,0)</f>
        <v>0</v>
      </c>
      <c r="BF140" s="106">
        <f>IF(N140="znížená",J140,0)</f>
        <v>0</v>
      </c>
      <c r="BG140" s="106">
        <f>IF(N140="zákl. prenesená",J140,0)</f>
        <v>0</v>
      </c>
      <c r="BH140" s="106">
        <f>IF(N140="zníž. prenesená",J140,0)</f>
        <v>0</v>
      </c>
      <c r="BI140" s="106">
        <f>IF(N140="nulová",J140,0)</f>
        <v>0</v>
      </c>
      <c r="BJ140" s="9" t="s">
        <v>45</v>
      </c>
      <c r="BK140" s="107">
        <f>ROUND(I140*H140,3)</f>
        <v>0</v>
      </c>
      <c r="BL140" s="9" t="s">
        <v>69</v>
      </c>
      <c r="BM140" s="105" t="s">
        <v>163</v>
      </c>
    </row>
    <row r="141" spans="1:65" s="2" customFormat="1" ht="24.2" customHeight="1" x14ac:dyDescent="0.2">
      <c r="A141" s="18"/>
      <c r="B141" s="93"/>
      <c r="C141" s="94" t="s">
        <v>83</v>
      </c>
      <c r="D141" s="94" t="s">
        <v>68</v>
      </c>
      <c r="E141" s="95" t="s">
        <v>164</v>
      </c>
      <c r="F141" s="96" t="s">
        <v>165</v>
      </c>
      <c r="G141" s="97" t="s">
        <v>70</v>
      </c>
      <c r="H141" s="98">
        <v>21</v>
      </c>
      <c r="I141" s="99"/>
      <c r="J141" s="98">
        <f>ROUND(I141*H141,3)</f>
        <v>0</v>
      </c>
      <c r="K141" s="100"/>
      <c r="L141" s="19"/>
      <c r="M141" s="101" t="s">
        <v>0</v>
      </c>
      <c r="N141" s="102" t="s">
        <v>26</v>
      </c>
      <c r="O141" s="33"/>
      <c r="P141" s="103">
        <f>O141*H141</f>
        <v>0</v>
      </c>
      <c r="Q141" s="103">
        <v>0</v>
      </c>
      <c r="R141" s="103">
        <f>Q141*H141</f>
        <v>0</v>
      </c>
      <c r="S141" s="103">
        <v>0</v>
      </c>
      <c r="T141" s="104">
        <f>S141*H141</f>
        <v>0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R141" s="105" t="s">
        <v>69</v>
      </c>
      <c r="AT141" s="105" t="s">
        <v>68</v>
      </c>
      <c r="AU141" s="105" t="s">
        <v>45</v>
      </c>
      <c r="AY141" s="9" t="s">
        <v>67</v>
      </c>
      <c r="BE141" s="106">
        <f>IF(N141="základná",J141,0)</f>
        <v>0</v>
      </c>
      <c r="BF141" s="106">
        <f>IF(N141="znížená",J141,0)</f>
        <v>0</v>
      </c>
      <c r="BG141" s="106">
        <f>IF(N141="zákl. prenesená",J141,0)</f>
        <v>0</v>
      </c>
      <c r="BH141" s="106">
        <f>IF(N141="zníž. prenesená",J141,0)</f>
        <v>0</v>
      </c>
      <c r="BI141" s="106">
        <f>IF(N141="nulová",J141,0)</f>
        <v>0</v>
      </c>
      <c r="BJ141" s="9" t="s">
        <v>45</v>
      </c>
      <c r="BK141" s="107">
        <f>ROUND(I141*H141,3)</f>
        <v>0</v>
      </c>
      <c r="BL141" s="9" t="s">
        <v>69</v>
      </c>
      <c r="BM141" s="105" t="s">
        <v>166</v>
      </c>
    </row>
    <row r="142" spans="1:65" s="2" customFormat="1" ht="14.45" customHeight="1" x14ac:dyDescent="0.2">
      <c r="A142" s="18"/>
      <c r="B142" s="93"/>
      <c r="C142" s="122" t="s">
        <v>84</v>
      </c>
      <c r="D142" s="122" t="s">
        <v>125</v>
      </c>
      <c r="E142" s="123" t="s">
        <v>167</v>
      </c>
      <c r="F142" s="124" t="s">
        <v>168</v>
      </c>
      <c r="G142" s="125" t="s">
        <v>169</v>
      </c>
      <c r="H142" s="126">
        <v>1470</v>
      </c>
      <c r="I142" s="127"/>
      <c r="J142" s="126">
        <f>ROUND(I142*H142,3)</f>
        <v>0</v>
      </c>
      <c r="K142" s="128"/>
      <c r="L142" s="129"/>
      <c r="M142" s="130" t="s">
        <v>0</v>
      </c>
      <c r="N142" s="131" t="s">
        <v>26</v>
      </c>
      <c r="O142" s="33"/>
      <c r="P142" s="103">
        <f>O142*H142</f>
        <v>0</v>
      </c>
      <c r="Q142" s="103">
        <v>2.9999999999999997E-4</v>
      </c>
      <c r="R142" s="103">
        <f>Q142*H142</f>
        <v>0.44099999999999995</v>
      </c>
      <c r="S142" s="103">
        <v>0</v>
      </c>
      <c r="T142" s="104">
        <f>S142*H142</f>
        <v>0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105" t="s">
        <v>77</v>
      </c>
      <c r="AT142" s="105" t="s">
        <v>125</v>
      </c>
      <c r="AU142" s="105" t="s">
        <v>45</v>
      </c>
      <c r="AY142" s="9" t="s">
        <v>67</v>
      </c>
      <c r="BE142" s="106">
        <f>IF(N142="základná",J142,0)</f>
        <v>0</v>
      </c>
      <c r="BF142" s="106">
        <f>IF(N142="znížená",J142,0)</f>
        <v>0</v>
      </c>
      <c r="BG142" s="106">
        <f>IF(N142="zákl. prenesená",J142,0)</f>
        <v>0</v>
      </c>
      <c r="BH142" s="106">
        <f>IF(N142="zníž. prenesená",J142,0)</f>
        <v>0</v>
      </c>
      <c r="BI142" s="106">
        <f>IF(N142="nulová",J142,0)</f>
        <v>0</v>
      </c>
      <c r="BJ142" s="9" t="s">
        <v>45</v>
      </c>
      <c r="BK142" s="107">
        <f>ROUND(I142*H142,3)</f>
        <v>0</v>
      </c>
      <c r="BL142" s="9" t="s">
        <v>69</v>
      </c>
      <c r="BM142" s="105" t="s">
        <v>170</v>
      </c>
    </row>
    <row r="143" spans="1:65" s="8" customFormat="1" x14ac:dyDescent="0.2">
      <c r="B143" s="108"/>
      <c r="D143" s="109" t="s">
        <v>71</v>
      </c>
      <c r="E143" s="110" t="s">
        <v>0</v>
      </c>
      <c r="F143" s="111" t="s">
        <v>171</v>
      </c>
      <c r="H143" s="112">
        <v>1470</v>
      </c>
      <c r="I143" s="113"/>
      <c r="L143" s="108"/>
      <c r="M143" s="114"/>
      <c r="N143" s="115"/>
      <c r="O143" s="115"/>
      <c r="P143" s="115"/>
      <c r="Q143" s="115"/>
      <c r="R143" s="115"/>
      <c r="S143" s="115"/>
      <c r="T143" s="116"/>
      <c r="AT143" s="110" t="s">
        <v>71</v>
      </c>
      <c r="AU143" s="110" t="s">
        <v>45</v>
      </c>
      <c r="AV143" s="8" t="s">
        <v>45</v>
      </c>
      <c r="AW143" s="8" t="s">
        <v>16</v>
      </c>
      <c r="AX143" s="8" t="s">
        <v>44</v>
      </c>
      <c r="AY143" s="110" t="s">
        <v>67</v>
      </c>
    </row>
    <row r="144" spans="1:65" s="2" customFormat="1" ht="24.2" customHeight="1" x14ac:dyDescent="0.2">
      <c r="A144" s="18"/>
      <c r="B144" s="93"/>
      <c r="C144" s="94" t="s">
        <v>85</v>
      </c>
      <c r="D144" s="94" t="s">
        <v>68</v>
      </c>
      <c r="E144" s="95" t="s">
        <v>172</v>
      </c>
      <c r="F144" s="96" t="s">
        <v>173</v>
      </c>
      <c r="G144" s="97" t="s">
        <v>108</v>
      </c>
      <c r="H144" s="98">
        <v>2E-3</v>
      </c>
      <c r="I144" s="99"/>
      <c r="J144" s="98">
        <f>ROUND(I144*H144,3)</f>
        <v>0</v>
      </c>
      <c r="K144" s="100"/>
      <c r="L144" s="19"/>
      <c r="M144" s="101" t="s">
        <v>0</v>
      </c>
      <c r="N144" s="102" t="s">
        <v>26</v>
      </c>
      <c r="O144" s="33"/>
      <c r="P144" s="103">
        <f>O144*H144</f>
        <v>0</v>
      </c>
      <c r="Q144" s="103">
        <v>0</v>
      </c>
      <c r="R144" s="103">
        <f>Q144*H144</f>
        <v>0</v>
      </c>
      <c r="S144" s="103">
        <v>0</v>
      </c>
      <c r="T144" s="104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05" t="s">
        <v>69</v>
      </c>
      <c r="AT144" s="105" t="s">
        <v>68</v>
      </c>
      <c r="AU144" s="105" t="s">
        <v>45</v>
      </c>
      <c r="AY144" s="9" t="s">
        <v>67</v>
      </c>
      <c r="BE144" s="106">
        <f>IF(N144="základná",J144,0)</f>
        <v>0</v>
      </c>
      <c r="BF144" s="106">
        <f>IF(N144="znížená",J144,0)</f>
        <v>0</v>
      </c>
      <c r="BG144" s="106">
        <f>IF(N144="zákl. prenesená",J144,0)</f>
        <v>0</v>
      </c>
      <c r="BH144" s="106">
        <f>IF(N144="zníž. prenesená",J144,0)</f>
        <v>0</v>
      </c>
      <c r="BI144" s="106">
        <f>IF(N144="nulová",J144,0)</f>
        <v>0</v>
      </c>
      <c r="BJ144" s="9" t="s">
        <v>45</v>
      </c>
      <c r="BK144" s="107">
        <f>ROUND(I144*H144,3)</f>
        <v>0</v>
      </c>
      <c r="BL144" s="9" t="s">
        <v>69</v>
      </c>
      <c r="BM144" s="105" t="s">
        <v>174</v>
      </c>
    </row>
    <row r="145" spans="1:65" s="8" customFormat="1" x14ac:dyDescent="0.2">
      <c r="B145" s="108"/>
      <c r="D145" s="109" t="s">
        <v>71</v>
      </c>
      <c r="E145" s="110" t="s">
        <v>0</v>
      </c>
      <c r="F145" s="111" t="s">
        <v>175</v>
      </c>
      <c r="H145" s="112">
        <v>2E-3</v>
      </c>
      <c r="I145" s="113"/>
      <c r="L145" s="108"/>
      <c r="M145" s="114"/>
      <c r="N145" s="115"/>
      <c r="O145" s="115"/>
      <c r="P145" s="115"/>
      <c r="Q145" s="115"/>
      <c r="R145" s="115"/>
      <c r="S145" s="115"/>
      <c r="T145" s="116"/>
      <c r="AT145" s="110" t="s">
        <v>71</v>
      </c>
      <c r="AU145" s="110" t="s">
        <v>45</v>
      </c>
      <c r="AV145" s="8" t="s">
        <v>45</v>
      </c>
      <c r="AW145" s="8" t="s">
        <v>16</v>
      </c>
      <c r="AX145" s="8" t="s">
        <v>44</v>
      </c>
      <c r="AY145" s="110" t="s">
        <v>67</v>
      </c>
    </row>
    <row r="146" spans="1:65" s="2" customFormat="1" ht="14.45" customHeight="1" x14ac:dyDescent="0.2">
      <c r="A146" s="18"/>
      <c r="B146" s="93"/>
      <c r="C146" s="122" t="s">
        <v>86</v>
      </c>
      <c r="D146" s="122" t="s">
        <v>125</v>
      </c>
      <c r="E146" s="123" t="s">
        <v>176</v>
      </c>
      <c r="F146" s="124" t="s">
        <v>177</v>
      </c>
      <c r="G146" s="125" t="s">
        <v>108</v>
      </c>
      <c r="H146" s="126">
        <v>2E-3</v>
      </c>
      <c r="I146" s="127"/>
      <c r="J146" s="126">
        <f>ROUND(I146*H146,3)</f>
        <v>0</v>
      </c>
      <c r="K146" s="128"/>
      <c r="L146" s="129"/>
      <c r="M146" s="130" t="s">
        <v>0</v>
      </c>
      <c r="N146" s="131" t="s">
        <v>26</v>
      </c>
      <c r="O146" s="33"/>
      <c r="P146" s="103">
        <f>O146*H146</f>
        <v>0</v>
      </c>
      <c r="Q146" s="103">
        <v>1</v>
      </c>
      <c r="R146" s="103">
        <f>Q146*H146</f>
        <v>2E-3</v>
      </c>
      <c r="S146" s="103">
        <v>0</v>
      </c>
      <c r="T146" s="104">
        <f>S146*H146</f>
        <v>0</v>
      </c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R146" s="105" t="s">
        <v>77</v>
      </c>
      <c r="AT146" s="105" t="s">
        <v>125</v>
      </c>
      <c r="AU146" s="105" t="s">
        <v>45</v>
      </c>
      <c r="AY146" s="9" t="s">
        <v>67</v>
      </c>
      <c r="BE146" s="106">
        <f>IF(N146="základná",J146,0)</f>
        <v>0</v>
      </c>
      <c r="BF146" s="106">
        <f>IF(N146="znížená",J146,0)</f>
        <v>0</v>
      </c>
      <c r="BG146" s="106">
        <f>IF(N146="zákl. prenesená",J146,0)</f>
        <v>0</v>
      </c>
      <c r="BH146" s="106">
        <f>IF(N146="zníž. prenesená",J146,0)</f>
        <v>0</v>
      </c>
      <c r="BI146" s="106">
        <f>IF(N146="nulová",J146,0)</f>
        <v>0</v>
      </c>
      <c r="BJ146" s="9" t="s">
        <v>45</v>
      </c>
      <c r="BK146" s="107">
        <f>ROUND(I146*H146,3)</f>
        <v>0</v>
      </c>
      <c r="BL146" s="9" t="s">
        <v>69</v>
      </c>
      <c r="BM146" s="105" t="s">
        <v>178</v>
      </c>
    </row>
    <row r="147" spans="1:65" s="2" customFormat="1" ht="14.45" customHeight="1" x14ac:dyDescent="0.2">
      <c r="A147" s="18"/>
      <c r="B147" s="93"/>
      <c r="C147" s="94" t="s">
        <v>87</v>
      </c>
      <c r="D147" s="94" t="s">
        <v>68</v>
      </c>
      <c r="E147" s="95" t="s">
        <v>179</v>
      </c>
      <c r="F147" s="96" t="s">
        <v>180</v>
      </c>
      <c r="G147" s="97" t="s">
        <v>140</v>
      </c>
      <c r="H147" s="98">
        <v>2.1</v>
      </c>
      <c r="I147" s="99"/>
      <c r="J147" s="98">
        <f>ROUND(I147*H147,3)</f>
        <v>0</v>
      </c>
      <c r="K147" s="100"/>
      <c r="L147" s="19"/>
      <c r="M147" s="101" t="s">
        <v>0</v>
      </c>
      <c r="N147" s="102" t="s">
        <v>26</v>
      </c>
      <c r="O147" s="33"/>
      <c r="P147" s="103">
        <f>O147*H147</f>
        <v>0</v>
      </c>
      <c r="Q147" s="103">
        <v>0</v>
      </c>
      <c r="R147" s="103">
        <f>Q147*H147</f>
        <v>0</v>
      </c>
      <c r="S147" s="103">
        <v>0</v>
      </c>
      <c r="T147" s="104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05" t="s">
        <v>69</v>
      </c>
      <c r="AT147" s="105" t="s">
        <v>68</v>
      </c>
      <c r="AU147" s="105" t="s">
        <v>45</v>
      </c>
      <c r="AY147" s="9" t="s">
        <v>67</v>
      </c>
      <c r="BE147" s="106">
        <f>IF(N147="základná",J147,0)</f>
        <v>0</v>
      </c>
      <c r="BF147" s="106">
        <f>IF(N147="znížená",J147,0)</f>
        <v>0</v>
      </c>
      <c r="BG147" s="106">
        <f>IF(N147="zákl. prenesená",J147,0)</f>
        <v>0</v>
      </c>
      <c r="BH147" s="106">
        <f>IF(N147="zníž. prenesená",J147,0)</f>
        <v>0</v>
      </c>
      <c r="BI147" s="106">
        <f>IF(N147="nulová",J147,0)</f>
        <v>0</v>
      </c>
      <c r="BJ147" s="9" t="s">
        <v>45</v>
      </c>
      <c r="BK147" s="107">
        <f>ROUND(I147*H147,3)</f>
        <v>0</v>
      </c>
      <c r="BL147" s="9" t="s">
        <v>69</v>
      </c>
      <c r="BM147" s="105" t="s">
        <v>181</v>
      </c>
    </row>
    <row r="148" spans="1:65" s="8" customFormat="1" x14ac:dyDescent="0.2">
      <c r="B148" s="108"/>
      <c r="D148" s="109" t="s">
        <v>71</v>
      </c>
      <c r="E148" s="110" t="s">
        <v>0</v>
      </c>
      <c r="F148" s="111" t="s">
        <v>182</v>
      </c>
      <c r="H148" s="112">
        <v>2.1</v>
      </c>
      <c r="I148" s="113"/>
      <c r="L148" s="108"/>
      <c r="M148" s="114"/>
      <c r="N148" s="115"/>
      <c r="O148" s="115"/>
      <c r="P148" s="115"/>
      <c r="Q148" s="115"/>
      <c r="R148" s="115"/>
      <c r="S148" s="115"/>
      <c r="T148" s="116"/>
      <c r="AT148" s="110" t="s">
        <v>71</v>
      </c>
      <c r="AU148" s="110" t="s">
        <v>45</v>
      </c>
      <c r="AV148" s="8" t="s">
        <v>45</v>
      </c>
      <c r="AW148" s="8" t="s">
        <v>16</v>
      </c>
      <c r="AX148" s="8" t="s">
        <v>44</v>
      </c>
      <c r="AY148" s="110" t="s">
        <v>67</v>
      </c>
    </row>
    <row r="149" spans="1:65" s="2" customFormat="1" ht="24.2" customHeight="1" x14ac:dyDescent="0.2">
      <c r="A149" s="18"/>
      <c r="B149" s="93"/>
      <c r="C149" s="94" t="s">
        <v>90</v>
      </c>
      <c r="D149" s="94" t="s">
        <v>68</v>
      </c>
      <c r="E149" s="95" t="s">
        <v>183</v>
      </c>
      <c r="F149" s="96" t="s">
        <v>184</v>
      </c>
      <c r="G149" s="97" t="s">
        <v>140</v>
      </c>
      <c r="H149" s="98">
        <v>2.1</v>
      </c>
      <c r="I149" s="99"/>
      <c r="J149" s="98">
        <f>ROUND(I149*H149,3)</f>
        <v>0</v>
      </c>
      <c r="K149" s="100"/>
      <c r="L149" s="19"/>
      <c r="M149" s="101" t="s">
        <v>0</v>
      </c>
      <c r="N149" s="102" t="s">
        <v>26</v>
      </c>
      <c r="O149" s="33"/>
      <c r="P149" s="103">
        <f>O149*H149</f>
        <v>0</v>
      </c>
      <c r="Q149" s="103">
        <v>0</v>
      </c>
      <c r="R149" s="103">
        <f>Q149*H149</f>
        <v>0</v>
      </c>
      <c r="S149" s="103">
        <v>0</v>
      </c>
      <c r="T149" s="104">
        <f>S149*H149</f>
        <v>0</v>
      </c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R149" s="105" t="s">
        <v>69</v>
      </c>
      <c r="AT149" s="105" t="s">
        <v>68</v>
      </c>
      <c r="AU149" s="105" t="s">
        <v>45</v>
      </c>
      <c r="AY149" s="9" t="s">
        <v>67</v>
      </c>
      <c r="BE149" s="106">
        <f>IF(N149="základná",J149,0)</f>
        <v>0</v>
      </c>
      <c r="BF149" s="106">
        <f>IF(N149="znížená",J149,0)</f>
        <v>0</v>
      </c>
      <c r="BG149" s="106">
        <f>IF(N149="zákl. prenesená",J149,0)</f>
        <v>0</v>
      </c>
      <c r="BH149" s="106">
        <f>IF(N149="zníž. prenesená",J149,0)</f>
        <v>0</v>
      </c>
      <c r="BI149" s="106">
        <f>IF(N149="nulová",J149,0)</f>
        <v>0</v>
      </c>
      <c r="BJ149" s="9" t="s">
        <v>45</v>
      </c>
      <c r="BK149" s="107">
        <f>ROUND(I149*H149,3)</f>
        <v>0</v>
      </c>
      <c r="BL149" s="9" t="s">
        <v>69</v>
      </c>
      <c r="BM149" s="105" t="s">
        <v>185</v>
      </c>
    </row>
    <row r="150" spans="1:65" s="7" customFormat="1" ht="22.9" customHeight="1" x14ac:dyDescent="0.2">
      <c r="B150" s="80"/>
      <c r="D150" s="81" t="s">
        <v>42</v>
      </c>
      <c r="E150" s="91" t="s">
        <v>186</v>
      </c>
      <c r="F150" s="91" t="s">
        <v>187</v>
      </c>
      <c r="I150" s="83"/>
      <c r="J150" s="92">
        <f>BK150</f>
        <v>0</v>
      </c>
      <c r="L150" s="80"/>
      <c r="M150" s="85"/>
      <c r="N150" s="86"/>
      <c r="O150" s="86"/>
      <c r="P150" s="87">
        <f>SUM(P151:P167)</f>
        <v>0</v>
      </c>
      <c r="Q150" s="86"/>
      <c r="R150" s="87">
        <f>SUM(R151:R167)</f>
        <v>15.278499999999999</v>
      </c>
      <c r="S150" s="86"/>
      <c r="T150" s="88">
        <f>SUM(T151:T167)</f>
        <v>0</v>
      </c>
      <c r="AR150" s="81" t="s">
        <v>44</v>
      </c>
      <c r="AT150" s="89" t="s">
        <v>42</v>
      </c>
      <c r="AU150" s="89" t="s">
        <v>44</v>
      </c>
      <c r="AY150" s="81" t="s">
        <v>67</v>
      </c>
      <c r="BK150" s="90">
        <f>SUM(BK151:BK167)</f>
        <v>0</v>
      </c>
    </row>
    <row r="151" spans="1:65" s="2" customFormat="1" ht="14.45" customHeight="1" x14ac:dyDescent="0.2">
      <c r="A151" s="18"/>
      <c r="B151" s="93"/>
      <c r="C151" s="94" t="s">
        <v>3</v>
      </c>
      <c r="D151" s="94" t="s">
        <v>68</v>
      </c>
      <c r="E151" s="95" t="s">
        <v>188</v>
      </c>
      <c r="F151" s="96" t="s">
        <v>189</v>
      </c>
      <c r="G151" s="97" t="s">
        <v>70</v>
      </c>
      <c r="H151" s="98">
        <v>35</v>
      </c>
      <c r="I151" s="99"/>
      <c r="J151" s="98">
        <f t="shared" ref="J151:J157" si="10">ROUND(I151*H151,3)</f>
        <v>0</v>
      </c>
      <c r="K151" s="100"/>
      <c r="L151" s="19"/>
      <c r="M151" s="101" t="s">
        <v>0</v>
      </c>
      <c r="N151" s="102" t="s">
        <v>26</v>
      </c>
      <c r="O151" s="33"/>
      <c r="P151" s="103">
        <f t="shared" ref="P151:P157" si="11">O151*H151</f>
        <v>0</v>
      </c>
      <c r="Q151" s="103">
        <v>0</v>
      </c>
      <c r="R151" s="103">
        <f t="shared" ref="R151:R157" si="12">Q151*H151</f>
        <v>0</v>
      </c>
      <c r="S151" s="103">
        <v>0</v>
      </c>
      <c r="T151" s="104">
        <f t="shared" ref="T151:T157" si="13"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05" t="s">
        <v>69</v>
      </c>
      <c r="AT151" s="105" t="s">
        <v>68</v>
      </c>
      <c r="AU151" s="105" t="s">
        <v>45</v>
      </c>
      <c r="AY151" s="9" t="s">
        <v>67</v>
      </c>
      <c r="BE151" s="106">
        <f t="shared" ref="BE151:BE157" si="14">IF(N151="základná",J151,0)</f>
        <v>0</v>
      </c>
      <c r="BF151" s="106">
        <f t="shared" ref="BF151:BF157" si="15">IF(N151="znížená",J151,0)</f>
        <v>0</v>
      </c>
      <c r="BG151" s="106">
        <f t="shared" ref="BG151:BG157" si="16">IF(N151="zákl. prenesená",J151,0)</f>
        <v>0</v>
      </c>
      <c r="BH151" s="106">
        <f t="shared" ref="BH151:BH157" si="17">IF(N151="zníž. prenesená",J151,0)</f>
        <v>0</v>
      </c>
      <c r="BI151" s="106">
        <f t="shared" ref="BI151:BI157" si="18">IF(N151="nulová",J151,0)</f>
        <v>0</v>
      </c>
      <c r="BJ151" s="9" t="s">
        <v>45</v>
      </c>
      <c r="BK151" s="107">
        <f t="shared" ref="BK151:BK157" si="19">ROUND(I151*H151,3)</f>
        <v>0</v>
      </c>
      <c r="BL151" s="9" t="s">
        <v>69</v>
      </c>
      <c r="BM151" s="105" t="s">
        <v>190</v>
      </c>
    </row>
    <row r="152" spans="1:65" s="2" customFormat="1" ht="24.2" customHeight="1" x14ac:dyDescent="0.2">
      <c r="A152" s="18"/>
      <c r="B152" s="93"/>
      <c r="C152" s="94" t="s">
        <v>91</v>
      </c>
      <c r="D152" s="94" t="s">
        <v>68</v>
      </c>
      <c r="E152" s="95" t="s">
        <v>191</v>
      </c>
      <c r="F152" s="96" t="s">
        <v>192</v>
      </c>
      <c r="G152" s="97" t="s">
        <v>70</v>
      </c>
      <c r="H152" s="98">
        <v>35</v>
      </c>
      <c r="I152" s="99"/>
      <c r="J152" s="98">
        <f t="shared" si="10"/>
        <v>0</v>
      </c>
      <c r="K152" s="100"/>
      <c r="L152" s="19"/>
      <c r="M152" s="101" t="s">
        <v>0</v>
      </c>
      <c r="N152" s="102" t="s">
        <v>26</v>
      </c>
      <c r="O152" s="33"/>
      <c r="P152" s="103">
        <f t="shared" si="11"/>
        <v>0</v>
      </c>
      <c r="Q152" s="103">
        <v>0</v>
      </c>
      <c r="R152" s="103">
        <f t="shared" si="12"/>
        <v>0</v>
      </c>
      <c r="S152" s="103">
        <v>0</v>
      </c>
      <c r="T152" s="104">
        <f t="shared" si="13"/>
        <v>0</v>
      </c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R152" s="105" t="s">
        <v>69</v>
      </c>
      <c r="AT152" s="105" t="s">
        <v>68</v>
      </c>
      <c r="AU152" s="105" t="s">
        <v>45</v>
      </c>
      <c r="AY152" s="9" t="s">
        <v>67</v>
      </c>
      <c r="BE152" s="106">
        <f t="shared" si="14"/>
        <v>0</v>
      </c>
      <c r="BF152" s="106">
        <f t="shared" si="15"/>
        <v>0</v>
      </c>
      <c r="BG152" s="106">
        <f t="shared" si="16"/>
        <v>0</v>
      </c>
      <c r="BH152" s="106">
        <f t="shared" si="17"/>
        <v>0</v>
      </c>
      <c r="BI152" s="106">
        <f t="shared" si="18"/>
        <v>0</v>
      </c>
      <c r="BJ152" s="9" t="s">
        <v>45</v>
      </c>
      <c r="BK152" s="107">
        <f t="shared" si="19"/>
        <v>0</v>
      </c>
      <c r="BL152" s="9" t="s">
        <v>69</v>
      </c>
      <c r="BM152" s="105" t="s">
        <v>193</v>
      </c>
    </row>
    <row r="153" spans="1:65" s="2" customFormat="1" ht="24.2" customHeight="1" x14ac:dyDescent="0.2">
      <c r="A153" s="18"/>
      <c r="B153" s="93"/>
      <c r="C153" s="94" t="s">
        <v>92</v>
      </c>
      <c r="D153" s="94" t="s">
        <v>68</v>
      </c>
      <c r="E153" s="95" t="s">
        <v>194</v>
      </c>
      <c r="F153" s="96" t="s">
        <v>195</v>
      </c>
      <c r="G153" s="97" t="s">
        <v>70</v>
      </c>
      <c r="H153" s="98">
        <v>35</v>
      </c>
      <c r="I153" s="99"/>
      <c r="J153" s="98">
        <f t="shared" si="10"/>
        <v>0</v>
      </c>
      <c r="K153" s="100"/>
      <c r="L153" s="19"/>
      <c r="M153" s="101" t="s">
        <v>0</v>
      </c>
      <c r="N153" s="102" t="s">
        <v>26</v>
      </c>
      <c r="O153" s="33"/>
      <c r="P153" s="103">
        <f t="shared" si="11"/>
        <v>0</v>
      </c>
      <c r="Q153" s="103">
        <v>0</v>
      </c>
      <c r="R153" s="103">
        <f t="shared" si="12"/>
        <v>0</v>
      </c>
      <c r="S153" s="103">
        <v>0</v>
      </c>
      <c r="T153" s="104">
        <f t="shared" si="13"/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05" t="s">
        <v>69</v>
      </c>
      <c r="AT153" s="105" t="s">
        <v>68</v>
      </c>
      <c r="AU153" s="105" t="s">
        <v>45</v>
      </c>
      <c r="AY153" s="9" t="s">
        <v>67</v>
      </c>
      <c r="BE153" s="106">
        <f t="shared" si="14"/>
        <v>0</v>
      </c>
      <c r="BF153" s="106">
        <f t="shared" si="15"/>
        <v>0</v>
      </c>
      <c r="BG153" s="106">
        <f t="shared" si="16"/>
        <v>0</v>
      </c>
      <c r="BH153" s="106">
        <f t="shared" si="17"/>
        <v>0</v>
      </c>
      <c r="BI153" s="106">
        <f t="shared" si="18"/>
        <v>0</v>
      </c>
      <c r="BJ153" s="9" t="s">
        <v>45</v>
      </c>
      <c r="BK153" s="107">
        <f t="shared" si="19"/>
        <v>0</v>
      </c>
      <c r="BL153" s="9" t="s">
        <v>69</v>
      </c>
      <c r="BM153" s="105" t="s">
        <v>196</v>
      </c>
    </row>
    <row r="154" spans="1:65" s="2" customFormat="1" ht="24.2" customHeight="1" x14ac:dyDescent="0.2">
      <c r="A154" s="18"/>
      <c r="B154" s="93"/>
      <c r="C154" s="94" t="s">
        <v>93</v>
      </c>
      <c r="D154" s="94" t="s">
        <v>68</v>
      </c>
      <c r="E154" s="95" t="s">
        <v>197</v>
      </c>
      <c r="F154" s="96" t="s">
        <v>198</v>
      </c>
      <c r="G154" s="97" t="s">
        <v>73</v>
      </c>
      <c r="H154" s="98">
        <v>105</v>
      </c>
      <c r="I154" s="99"/>
      <c r="J154" s="98">
        <f t="shared" si="10"/>
        <v>0</v>
      </c>
      <c r="K154" s="100"/>
      <c r="L154" s="19"/>
      <c r="M154" s="101" t="s">
        <v>0</v>
      </c>
      <c r="N154" s="102" t="s">
        <v>26</v>
      </c>
      <c r="O154" s="33"/>
      <c r="P154" s="103">
        <f t="shared" si="11"/>
        <v>0</v>
      </c>
      <c r="Q154" s="103">
        <v>0</v>
      </c>
      <c r="R154" s="103">
        <f t="shared" si="12"/>
        <v>0</v>
      </c>
      <c r="S154" s="103">
        <v>0</v>
      </c>
      <c r="T154" s="104">
        <f t="shared" si="13"/>
        <v>0</v>
      </c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R154" s="105" t="s">
        <v>69</v>
      </c>
      <c r="AT154" s="105" t="s">
        <v>68</v>
      </c>
      <c r="AU154" s="105" t="s">
        <v>45</v>
      </c>
      <c r="AY154" s="9" t="s">
        <v>67</v>
      </c>
      <c r="BE154" s="106">
        <f t="shared" si="14"/>
        <v>0</v>
      </c>
      <c r="BF154" s="106">
        <f t="shared" si="15"/>
        <v>0</v>
      </c>
      <c r="BG154" s="106">
        <f t="shared" si="16"/>
        <v>0</v>
      </c>
      <c r="BH154" s="106">
        <f t="shared" si="17"/>
        <v>0</v>
      </c>
      <c r="BI154" s="106">
        <f t="shared" si="18"/>
        <v>0</v>
      </c>
      <c r="BJ154" s="9" t="s">
        <v>45</v>
      </c>
      <c r="BK154" s="107">
        <f t="shared" si="19"/>
        <v>0</v>
      </c>
      <c r="BL154" s="9" t="s">
        <v>69</v>
      </c>
      <c r="BM154" s="105" t="s">
        <v>199</v>
      </c>
    </row>
    <row r="155" spans="1:65" s="2" customFormat="1" ht="24.2" customHeight="1" x14ac:dyDescent="0.2">
      <c r="A155" s="18"/>
      <c r="B155" s="93"/>
      <c r="C155" s="94" t="s">
        <v>94</v>
      </c>
      <c r="D155" s="94" t="s">
        <v>68</v>
      </c>
      <c r="E155" s="95" t="s">
        <v>200</v>
      </c>
      <c r="F155" s="96" t="s">
        <v>201</v>
      </c>
      <c r="G155" s="97" t="s">
        <v>73</v>
      </c>
      <c r="H155" s="98">
        <v>105</v>
      </c>
      <c r="I155" s="99"/>
      <c r="J155" s="98">
        <f t="shared" si="10"/>
        <v>0</v>
      </c>
      <c r="K155" s="100"/>
      <c r="L155" s="19"/>
      <c r="M155" s="101" t="s">
        <v>0</v>
      </c>
      <c r="N155" s="102" t="s">
        <v>26</v>
      </c>
      <c r="O155" s="33"/>
      <c r="P155" s="103">
        <f t="shared" si="11"/>
        <v>0</v>
      </c>
      <c r="Q155" s="103">
        <v>0</v>
      </c>
      <c r="R155" s="103">
        <f t="shared" si="12"/>
        <v>0</v>
      </c>
      <c r="S155" s="103">
        <v>0</v>
      </c>
      <c r="T155" s="104">
        <f t="shared" si="13"/>
        <v>0</v>
      </c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R155" s="105" t="s">
        <v>69</v>
      </c>
      <c r="AT155" s="105" t="s">
        <v>68</v>
      </c>
      <c r="AU155" s="105" t="s">
        <v>45</v>
      </c>
      <c r="AY155" s="9" t="s">
        <v>67</v>
      </c>
      <c r="BE155" s="106">
        <f t="shared" si="14"/>
        <v>0</v>
      </c>
      <c r="BF155" s="106">
        <f t="shared" si="15"/>
        <v>0</v>
      </c>
      <c r="BG155" s="106">
        <f t="shared" si="16"/>
        <v>0</v>
      </c>
      <c r="BH155" s="106">
        <f t="shared" si="17"/>
        <v>0</v>
      </c>
      <c r="BI155" s="106">
        <f t="shared" si="18"/>
        <v>0</v>
      </c>
      <c r="BJ155" s="9" t="s">
        <v>45</v>
      </c>
      <c r="BK155" s="107">
        <f t="shared" si="19"/>
        <v>0</v>
      </c>
      <c r="BL155" s="9" t="s">
        <v>69</v>
      </c>
      <c r="BM155" s="105" t="s">
        <v>202</v>
      </c>
    </row>
    <row r="156" spans="1:65" s="2" customFormat="1" ht="14.45" customHeight="1" x14ac:dyDescent="0.2">
      <c r="A156" s="18"/>
      <c r="B156" s="93"/>
      <c r="C156" s="122" t="s">
        <v>95</v>
      </c>
      <c r="D156" s="122" t="s">
        <v>125</v>
      </c>
      <c r="E156" s="123" t="s">
        <v>203</v>
      </c>
      <c r="F156" s="124" t="s">
        <v>204</v>
      </c>
      <c r="G156" s="125" t="s">
        <v>73</v>
      </c>
      <c r="H156" s="126">
        <v>105</v>
      </c>
      <c r="I156" s="127"/>
      <c r="J156" s="126">
        <f t="shared" si="10"/>
        <v>0</v>
      </c>
      <c r="K156" s="128"/>
      <c r="L156" s="129"/>
      <c r="M156" s="130" t="s">
        <v>0</v>
      </c>
      <c r="N156" s="131" t="s">
        <v>26</v>
      </c>
      <c r="O156" s="33"/>
      <c r="P156" s="103">
        <f t="shared" si="11"/>
        <v>0</v>
      </c>
      <c r="Q156" s="103">
        <v>0.1</v>
      </c>
      <c r="R156" s="103">
        <f t="shared" si="12"/>
        <v>10.5</v>
      </c>
      <c r="S156" s="103">
        <v>0</v>
      </c>
      <c r="T156" s="104">
        <f t="shared" si="13"/>
        <v>0</v>
      </c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R156" s="105" t="s">
        <v>77</v>
      </c>
      <c r="AT156" s="105" t="s">
        <v>125</v>
      </c>
      <c r="AU156" s="105" t="s">
        <v>45</v>
      </c>
      <c r="AY156" s="9" t="s">
        <v>67</v>
      </c>
      <c r="BE156" s="106">
        <f t="shared" si="14"/>
        <v>0</v>
      </c>
      <c r="BF156" s="106">
        <f t="shared" si="15"/>
        <v>0</v>
      </c>
      <c r="BG156" s="106">
        <f t="shared" si="16"/>
        <v>0</v>
      </c>
      <c r="BH156" s="106">
        <f t="shared" si="17"/>
        <v>0</v>
      </c>
      <c r="BI156" s="106">
        <f t="shared" si="18"/>
        <v>0</v>
      </c>
      <c r="BJ156" s="9" t="s">
        <v>45</v>
      </c>
      <c r="BK156" s="107">
        <f t="shared" si="19"/>
        <v>0</v>
      </c>
      <c r="BL156" s="9" t="s">
        <v>69</v>
      </c>
      <c r="BM156" s="105" t="s">
        <v>205</v>
      </c>
    </row>
    <row r="157" spans="1:65" s="2" customFormat="1" ht="14.45" customHeight="1" x14ac:dyDescent="0.2">
      <c r="A157" s="18"/>
      <c r="B157" s="93"/>
      <c r="C157" s="122" t="s">
        <v>96</v>
      </c>
      <c r="D157" s="122" t="s">
        <v>125</v>
      </c>
      <c r="E157" s="123" t="s">
        <v>206</v>
      </c>
      <c r="F157" s="124" t="s">
        <v>139</v>
      </c>
      <c r="G157" s="125" t="s">
        <v>140</v>
      </c>
      <c r="H157" s="126">
        <v>5.25</v>
      </c>
      <c r="I157" s="127"/>
      <c r="J157" s="126">
        <f t="shared" si="10"/>
        <v>0</v>
      </c>
      <c r="K157" s="128"/>
      <c r="L157" s="129"/>
      <c r="M157" s="130" t="s">
        <v>0</v>
      </c>
      <c r="N157" s="131" t="s">
        <v>26</v>
      </c>
      <c r="O157" s="33"/>
      <c r="P157" s="103">
        <f t="shared" si="11"/>
        <v>0</v>
      </c>
      <c r="Q157" s="103">
        <v>0.77</v>
      </c>
      <c r="R157" s="103">
        <f t="shared" si="12"/>
        <v>4.0425000000000004</v>
      </c>
      <c r="S157" s="103">
        <v>0</v>
      </c>
      <c r="T157" s="104">
        <f t="shared" si="13"/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05" t="s">
        <v>77</v>
      </c>
      <c r="AT157" s="105" t="s">
        <v>125</v>
      </c>
      <c r="AU157" s="105" t="s">
        <v>45</v>
      </c>
      <c r="AY157" s="9" t="s">
        <v>67</v>
      </c>
      <c r="BE157" s="106">
        <f t="shared" si="14"/>
        <v>0</v>
      </c>
      <c r="BF157" s="106">
        <f t="shared" si="15"/>
        <v>0</v>
      </c>
      <c r="BG157" s="106">
        <f t="shared" si="16"/>
        <v>0</v>
      </c>
      <c r="BH157" s="106">
        <f t="shared" si="17"/>
        <v>0</v>
      </c>
      <c r="BI157" s="106">
        <f t="shared" si="18"/>
        <v>0</v>
      </c>
      <c r="BJ157" s="9" t="s">
        <v>45</v>
      </c>
      <c r="BK157" s="107">
        <f t="shared" si="19"/>
        <v>0</v>
      </c>
      <c r="BL157" s="9" t="s">
        <v>69</v>
      </c>
      <c r="BM157" s="105" t="s">
        <v>207</v>
      </c>
    </row>
    <row r="158" spans="1:65" s="8" customFormat="1" x14ac:dyDescent="0.2">
      <c r="B158" s="108"/>
      <c r="D158" s="109" t="s">
        <v>71</v>
      </c>
      <c r="E158" s="110" t="s">
        <v>0</v>
      </c>
      <c r="F158" s="111" t="s">
        <v>208</v>
      </c>
      <c r="H158" s="112">
        <v>5.25</v>
      </c>
      <c r="I158" s="113"/>
      <c r="L158" s="108"/>
      <c r="M158" s="114"/>
      <c r="N158" s="115"/>
      <c r="O158" s="115"/>
      <c r="P158" s="115"/>
      <c r="Q158" s="115"/>
      <c r="R158" s="115"/>
      <c r="S158" s="115"/>
      <c r="T158" s="116"/>
      <c r="AT158" s="110" t="s">
        <v>71</v>
      </c>
      <c r="AU158" s="110" t="s">
        <v>45</v>
      </c>
      <c r="AV158" s="8" t="s">
        <v>45</v>
      </c>
      <c r="AW158" s="8" t="s">
        <v>16</v>
      </c>
      <c r="AX158" s="8" t="s">
        <v>44</v>
      </c>
      <c r="AY158" s="110" t="s">
        <v>67</v>
      </c>
    </row>
    <row r="159" spans="1:65" s="2" customFormat="1" ht="24.2" customHeight="1" x14ac:dyDescent="0.2">
      <c r="A159" s="18"/>
      <c r="B159" s="93"/>
      <c r="C159" s="94" t="s">
        <v>97</v>
      </c>
      <c r="D159" s="94" t="s">
        <v>68</v>
      </c>
      <c r="E159" s="95" t="s">
        <v>172</v>
      </c>
      <c r="F159" s="96" t="s">
        <v>173</v>
      </c>
      <c r="G159" s="97" t="s">
        <v>108</v>
      </c>
      <c r="H159" s="98">
        <v>1E-3</v>
      </c>
      <c r="I159" s="99"/>
      <c r="J159" s="98">
        <f>ROUND(I159*H159,3)</f>
        <v>0</v>
      </c>
      <c r="K159" s="100"/>
      <c r="L159" s="19"/>
      <c r="M159" s="101" t="s">
        <v>0</v>
      </c>
      <c r="N159" s="102" t="s">
        <v>26</v>
      </c>
      <c r="O159" s="33"/>
      <c r="P159" s="103">
        <f>O159*H159</f>
        <v>0</v>
      </c>
      <c r="Q159" s="103">
        <v>0</v>
      </c>
      <c r="R159" s="103">
        <f>Q159*H159</f>
        <v>0</v>
      </c>
      <c r="S159" s="103">
        <v>0</v>
      </c>
      <c r="T159" s="104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05" t="s">
        <v>69</v>
      </c>
      <c r="AT159" s="105" t="s">
        <v>68</v>
      </c>
      <c r="AU159" s="105" t="s">
        <v>45</v>
      </c>
      <c r="AY159" s="9" t="s">
        <v>67</v>
      </c>
      <c r="BE159" s="106">
        <f>IF(N159="základná",J159,0)</f>
        <v>0</v>
      </c>
      <c r="BF159" s="106">
        <f>IF(N159="znížená",J159,0)</f>
        <v>0</v>
      </c>
      <c r="BG159" s="106">
        <f>IF(N159="zákl. prenesená",J159,0)</f>
        <v>0</v>
      </c>
      <c r="BH159" s="106">
        <f>IF(N159="zníž. prenesená",J159,0)</f>
        <v>0</v>
      </c>
      <c r="BI159" s="106">
        <f>IF(N159="nulová",J159,0)</f>
        <v>0</v>
      </c>
      <c r="BJ159" s="9" t="s">
        <v>45</v>
      </c>
      <c r="BK159" s="107">
        <f>ROUND(I159*H159,3)</f>
        <v>0</v>
      </c>
      <c r="BL159" s="9" t="s">
        <v>69</v>
      </c>
      <c r="BM159" s="105" t="s">
        <v>209</v>
      </c>
    </row>
    <row r="160" spans="1:65" s="8" customFormat="1" x14ac:dyDescent="0.2">
      <c r="B160" s="108"/>
      <c r="D160" s="109" t="s">
        <v>71</v>
      </c>
      <c r="E160" s="110" t="s">
        <v>0</v>
      </c>
      <c r="F160" s="111" t="s">
        <v>210</v>
      </c>
      <c r="H160" s="112">
        <v>1E-3</v>
      </c>
      <c r="I160" s="113"/>
      <c r="L160" s="108"/>
      <c r="M160" s="114"/>
      <c r="N160" s="115"/>
      <c r="O160" s="115"/>
      <c r="P160" s="115"/>
      <c r="Q160" s="115"/>
      <c r="R160" s="115"/>
      <c r="S160" s="115"/>
      <c r="T160" s="116"/>
      <c r="AT160" s="110" t="s">
        <v>71</v>
      </c>
      <c r="AU160" s="110" t="s">
        <v>45</v>
      </c>
      <c r="AV160" s="8" t="s">
        <v>45</v>
      </c>
      <c r="AW160" s="8" t="s">
        <v>16</v>
      </c>
      <c r="AX160" s="8" t="s">
        <v>44</v>
      </c>
      <c r="AY160" s="110" t="s">
        <v>67</v>
      </c>
    </row>
    <row r="161" spans="1:65" s="2" customFormat="1" ht="14.45" customHeight="1" x14ac:dyDescent="0.2">
      <c r="A161" s="18"/>
      <c r="B161" s="93"/>
      <c r="C161" s="122" t="s">
        <v>98</v>
      </c>
      <c r="D161" s="122" t="s">
        <v>125</v>
      </c>
      <c r="E161" s="123" t="s">
        <v>176</v>
      </c>
      <c r="F161" s="124" t="s">
        <v>177</v>
      </c>
      <c r="G161" s="125" t="s">
        <v>108</v>
      </c>
      <c r="H161" s="126">
        <v>1E-3</v>
      </c>
      <c r="I161" s="127"/>
      <c r="J161" s="126">
        <f>ROUND(I161*H161,3)</f>
        <v>0</v>
      </c>
      <c r="K161" s="128"/>
      <c r="L161" s="129"/>
      <c r="M161" s="130" t="s">
        <v>0</v>
      </c>
      <c r="N161" s="131" t="s">
        <v>26</v>
      </c>
      <c r="O161" s="33"/>
      <c r="P161" s="103">
        <f>O161*H161</f>
        <v>0</v>
      </c>
      <c r="Q161" s="103">
        <v>1</v>
      </c>
      <c r="R161" s="103">
        <f>Q161*H161</f>
        <v>1E-3</v>
      </c>
      <c r="S161" s="103">
        <v>0</v>
      </c>
      <c r="T161" s="104">
        <f>S161*H161</f>
        <v>0</v>
      </c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R161" s="105" t="s">
        <v>77</v>
      </c>
      <c r="AT161" s="105" t="s">
        <v>125</v>
      </c>
      <c r="AU161" s="105" t="s">
        <v>45</v>
      </c>
      <c r="AY161" s="9" t="s">
        <v>67</v>
      </c>
      <c r="BE161" s="106">
        <f>IF(N161="základná",J161,0)</f>
        <v>0</v>
      </c>
      <c r="BF161" s="106">
        <f>IF(N161="znížená",J161,0)</f>
        <v>0</v>
      </c>
      <c r="BG161" s="106">
        <f>IF(N161="zákl. prenesená",J161,0)</f>
        <v>0</v>
      </c>
      <c r="BH161" s="106">
        <f>IF(N161="zníž. prenesená",J161,0)</f>
        <v>0</v>
      </c>
      <c r="BI161" s="106">
        <f>IF(N161="nulová",J161,0)</f>
        <v>0</v>
      </c>
      <c r="BJ161" s="9" t="s">
        <v>45</v>
      </c>
      <c r="BK161" s="107">
        <f>ROUND(I161*H161,3)</f>
        <v>0</v>
      </c>
      <c r="BL161" s="9" t="s">
        <v>69</v>
      </c>
      <c r="BM161" s="105" t="s">
        <v>211</v>
      </c>
    </row>
    <row r="162" spans="1:65" s="2" customFormat="1" ht="24.2" customHeight="1" x14ac:dyDescent="0.2">
      <c r="A162" s="18"/>
      <c r="B162" s="93"/>
      <c r="C162" s="94" t="s">
        <v>99</v>
      </c>
      <c r="D162" s="94" t="s">
        <v>68</v>
      </c>
      <c r="E162" s="95" t="s">
        <v>164</v>
      </c>
      <c r="F162" s="96" t="s">
        <v>165</v>
      </c>
      <c r="G162" s="97" t="s">
        <v>70</v>
      </c>
      <c r="H162" s="98">
        <v>35</v>
      </c>
      <c r="I162" s="99"/>
      <c r="J162" s="98">
        <f>ROUND(I162*H162,3)</f>
        <v>0</v>
      </c>
      <c r="K162" s="100"/>
      <c r="L162" s="19"/>
      <c r="M162" s="101" t="s">
        <v>0</v>
      </c>
      <c r="N162" s="102" t="s">
        <v>26</v>
      </c>
      <c r="O162" s="33"/>
      <c r="P162" s="103">
        <f>O162*H162</f>
        <v>0</v>
      </c>
      <c r="Q162" s="103">
        <v>0</v>
      </c>
      <c r="R162" s="103">
        <f>Q162*H162</f>
        <v>0</v>
      </c>
      <c r="S162" s="103">
        <v>0</v>
      </c>
      <c r="T162" s="104">
        <f>S162*H162</f>
        <v>0</v>
      </c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R162" s="105" t="s">
        <v>69</v>
      </c>
      <c r="AT162" s="105" t="s">
        <v>68</v>
      </c>
      <c r="AU162" s="105" t="s">
        <v>45</v>
      </c>
      <c r="AY162" s="9" t="s">
        <v>67</v>
      </c>
      <c r="BE162" s="106">
        <f>IF(N162="základná",J162,0)</f>
        <v>0</v>
      </c>
      <c r="BF162" s="106">
        <f>IF(N162="znížená",J162,0)</f>
        <v>0</v>
      </c>
      <c r="BG162" s="106">
        <f>IF(N162="zákl. prenesená",J162,0)</f>
        <v>0</v>
      </c>
      <c r="BH162" s="106">
        <f>IF(N162="zníž. prenesená",J162,0)</f>
        <v>0</v>
      </c>
      <c r="BI162" s="106">
        <f>IF(N162="nulová",J162,0)</f>
        <v>0</v>
      </c>
      <c r="BJ162" s="9" t="s">
        <v>45</v>
      </c>
      <c r="BK162" s="107">
        <f>ROUND(I162*H162,3)</f>
        <v>0</v>
      </c>
      <c r="BL162" s="9" t="s">
        <v>69</v>
      </c>
      <c r="BM162" s="105" t="s">
        <v>212</v>
      </c>
    </row>
    <row r="163" spans="1:65" s="2" customFormat="1" ht="14.45" customHeight="1" x14ac:dyDescent="0.2">
      <c r="A163" s="18"/>
      <c r="B163" s="93"/>
      <c r="C163" s="122" t="s">
        <v>100</v>
      </c>
      <c r="D163" s="122" t="s">
        <v>125</v>
      </c>
      <c r="E163" s="123" t="s">
        <v>167</v>
      </c>
      <c r="F163" s="124" t="s">
        <v>168</v>
      </c>
      <c r="G163" s="125" t="s">
        <v>169</v>
      </c>
      <c r="H163" s="126">
        <v>2450</v>
      </c>
      <c r="I163" s="127"/>
      <c r="J163" s="126">
        <f>ROUND(I163*H163,3)</f>
        <v>0</v>
      </c>
      <c r="K163" s="128"/>
      <c r="L163" s="129"/>
      <c r="M163" s="130" t="s">
        <v>0</v>
      </c>
      <c r="N163" s="131" t="s">
        <v>26</v>
      </c>
      <c r="O163" s="33"/>
      <c r="P163" s="103">
        <f>O163*H163</f>
        <v>0</v>
      </c>
      <c r="Q163" s="103">
        <v>2.9999999999999997E-4</v>
      </c>
      <c r="R163" s="103">
        <f>Q163*H163</f>
        <v>0.73499999999999999</v>
      </c>
      <c r="S163" s="103">
        <v>0</v>
      </c>
      <c r="T163" s="104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05" t="s">
        <v>77</v>
      </c>
      <c r="AT163" s="105" t="s">
        <v>125</v>
      </c>
      <c r="AU163" s="105" t="s">
        <v>45</v>
      </c>
      <c r="AY163" s="9" t="s">
        <v>67</v>
      </c>
      <c r="BE163" s="106">
        <f>IF(N163="základná",J163,0)</f>
        <v>0</v>
      </c>
      <c r="BF163" s="106">
        <f>IF(N163="znížená",J163,0)</f>
        <v>0</v>
      </c>
      <c r="BG163" s="106">
        <f>IF(N163="zákl. prenesená",J163,0)</f>
        <v>0</v>
      </c>
      <c r="BH163" s="106">
        <f>IF(N163="zníž. prenesená",J163,0)</f>
        <v>0</v>
      </c>
      <c r="BI163" s="106">
        <f>IF(N163="nulová",J163,0)</f>
        <v>0</v>
      </c>
      <c r="BJ163" s="9" t="s">
        <v>45</v>
      </c>
      <c r="BK163" s="107">
        <f>ROUND(I163*H163,3)</f>
        <v>0</v>
      </c>
      <c r="BL163" s="9" t="s">
        <v>69</v>
      </c>
      <c r="BM163" s="105" t="s">
        <v>213</v>
      </c>
    </row>
    <row r="164" spans="1:65" s="8" customFormat="1" x14ac:dyDescent="0.2">
      <c r="B164" s="108"/>
      <c r="D164" s="109" t="s">
        <v>71</v>
      </c>
      <c r="E164" s="110" t="s">
        <v>0</v>
      </c>
      <c r="F164" s="111" t="s">
        <v>214</v>
      </c>
      <c r="H164" s="112">
        <v>2450</v>
      </c>
      <c r="I164" s="113"/>
      <c r="L164" s="108"/>
      <c r="M164" s="114"/>
      <c r="N164" s="115"/>
      <c r="O164" s="115"/>
      <c r="P164" s="115"/>
      <c r="Q164" s="115"/>
      <c r="R164" s="115"/>
      <c r="S164" s="115"/>
      <c r="T164" s="116"/>
      <c r="AT164" s="110" t="s">
        <v>71</v>
      </c>
      <c r="AU164" s="110" t="s">
        <v>45</v>
      </c>
      <c r="AV164" s="8" t="s">
        <v>45</v>
      </c>
      <c r="AW164" s="8" t="s">
        <v>16</v>
      </c>
      <c r="AX164" s="8" t="s">
        <v>44</v>
      </c>
      <c r="AY164" s="110" t="s">
        <v>67</v>
      </c>
    </row>
    <row r="165" spans="1:65" s="2" customFormat="1" ht="14.45" customHeight="1" x14ac:dyDescent="0.2">
      <c r="A165" s="18"/>
      <c r="B165" s="93"/>
      <c r="C165" s="94" t="s">
        <v>101</v>
      </c>
      <c r="D165" s="94" t="s">
        <v>68</v>
      </c>
      <c r="E165" s="95" t="s">
        <v>179</v>
      </c>
      <c r="F165" s="96" t="s">
        <v>180</v>
      </c>
      <c r="G165" s="97" t="s">
        <v>140</v>
      </c>
      <c r="H165" s="98">
        <v>2.1</v>
      </c>
      <c r="I165" s="99"/>
      <c r="J165" s="98">
        <f>ROUND(I165*H165,3)</f>
        <v>0</v>
      </c>
      <c r="K165" s="100"/>
      <c r="L165" s="19"/>
      <c r="M165" s="101" t="s">
        <v>0</v>
      </c>
      <c r="N165" s="102" t="s">
        <v>26</v>
      </c>
      <c r="O165" s="33"/>
      <c r="P165" s="103">
        <f>O165*H165</f>
        <v>0</v>
      </c>
      <c r="Q165" s="103">
        <v>0</v>
      </c>
      <c r="R165" s="103">
        <f>Q165*H165</f>
        <v>0</v>
      </c>
      <c r="S165" s="103">
        <v>0</v>
      </c>
      <c r="T165" s="104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105" t="s">
        <v>69</v>
      </c>
      <c r="AT165" s="105" t="s">
        <v>68</v>
      </c>
      <c r="AU165" s="105" t="s">
        <v>45</v>
      </c>
      <c r="AY165" s="9" t="s">
        <v>67</v>
      </c>
      <c r="BE165" s="106">
        <f>IF(N165="základná",J165,0)</f>
        <v>0</v>
      </c>
      <c r="BF165" s="106">
        <f>IF(N165="znížená",J165,0)</f>
        <v>0</v>
      </c>
      <c r="BG165" s="106">
        <f>IF(N165="zákl. prenesená",J165,0)</f>
        <v>0</v>
      </c>
      <c r="BH165" s="106">
        <f>IF(N165="zníž. prenesená",J165,0)</f>
        <v>0</v>
      </c>
      <c r="BI165" s="106">
        <f>IF(N165="nulová",J165,0)</f>
        <v>0</v>
      </c>
      <c r="BJ165" s="9" t="s">
        <v>45</v>
      </c>
      <c r="BK165" s="107">
        <f>ROUND(I165*H165,3)</f>
        <v>0</v>
      </c>
      <c r="BL165" s="9" t="s">
        <v>69</v>
      </c>
      <c r="BM165" s="105" t="s">
        <v>215</v>
      </c>
    </row>
    <row r="166" spans="1:65" s="8" customFormat="1" x14ac:dyDescent="0.2">
      <c r="B166" s="108"/>
      <c r="D166" s="109" t="s">
        <v>71</v>
      </c>
      <c r="E166" s="110" t="s">
        <v>0</v>
      </c>
      <c r="F166" s="111" t="s">
        <v>216</v>
      </c>
      <c r="H166" s="112">
        <v>2.1</v>
      </c>
      <c r="I166" s="113"/>
      <c r="L166" s="108"/>
      <c r="M166" s="114"/>
      <c r="N166" s="115"/>
      <c r="O166" s="115"/>
      <c r="P166" s="115"/>
      <c r="Q166" s="115"/>
      <c r="R166" s="115"/>
      <c r="S166" s="115"/>
      <c r="T166" s="116"/>
      <c r="AT166" s="110" t="s">
        <v>71</v>
      </c>
      <c r="AU166" s="110" t="s">
        <v>45</v>
      </c>
      <c r="AV166" s="8" t="s">
        <v>45</v>
      </c>
      <c r="AW166" s="8" t="s">
        <v>16</v>
      </c>
      <c r="AX166" s="8" t="s">
        <v>44</v>
      </c>
      <c r="AY166" s="110" t="s">
        <v>67</v>
      </c>
    </row>
    <row r="167" spans="1:65" s="2" customFormat="1" ht="24.2" customHeight="1" x14ac:dyDescent="0.2">
      <c r="A167" s="18"/>
      <c r="B167" s="93"/>
      <c r="C167" s="94" t="s">
        <v>102</v>
      </c>
      <c r="D167" s="94" t="s">
        <v>68</v>
      </c>
      <c r="E167" s="95" t="s">
        <v>183</v>
      </c>
      <c r="F167" s="96" t="s">
        <v>184</v>
      </c>
      <c r="G167" s="97" t="s">
        <v>140</v>
      </c>
      <c r="H167" s="98">
        <v>2.1</v>
      </c>
      <c r="I167" s="99"/>
      <c r="J167" s="98">
        <f>ROUND(I167*H167,3)</f>
        <v>0</v>
      </c>
      <c r="K167" s="100"/>
      <c r="L167" s="19"/>
      <c r="M167" s="101" t="s">
        <v>0</v>
      </c>
      <c r="N167" s="102" t="s">
        <v>26</v>
      </c>
      <c r="O167" s="33"/>
      <c r="P167" s="103">
        <f>O167*H167</f>
        <v>0</v>
      </c>
      <c r="Q167" s="103">
        <v>0</v>
      </c>
      <c r="R167" s="103">
        <f>Q167*H167</f>
        <v>0</v>
      </c>
      <c r="S167" s="103">
        <v>0</v>
      </c>
      <c r="T167" s="104">
        <f>S167*H167</f>
        <v>0</v>
      </c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R167" s="105" t="s">
        <v>69</v>
      </c>
      <c r="AT167" s="105" t="s">
        <v>68</v>
      </c>
      <c r="AU167" s="105" t="s">
        <v>45</v>
      </c>
      <c r="AY167" s="9" t="s">
        <v>67</v>
      </c>
      <c r="BE167" s="106">
        <f>IF(N167="základná",J167,0)</f>
        <v>0</v>
      </c>
      <c r="BF167" s="106">
        <f>IF(N167="znížená",J167,0)</f>
        <v>0</v>
      </c>
      <c r="BG167" s="106">
        <f>IF(N167="zákl. prenesená",J167,0)</f>
        <v>0</v>
      </c>
      <c r="BH167" s="106">
        <f>IF(N167="zníž. prenesená",J167,0)</f>
        <v>0</v>
      </c>
      <c r="BI167" s="106">
        <f>IF(N167="nulová",J167,0)</f>
        <v>0</v>
      </c>
      <c r="BJ167" s="9" t="s">
        <v>45</v>
      </c>
      <c r="BK167" s="107">
        <f>ROUND(I167*H167,3)</f>
        <v>0</v>
      </c>
      <c r="BL167" s="9" t="s">
        <v>69</v>
      </c>
      <c r="BM167" s="105" t="s">
        <v>217</v>
      </c>
    </row>
    <row r="168" spans="1:65" s="7" customFormat="1" ht="22.9" customHeight="1" x14ac:dyDescent="0.2">
      <c r="B168" s="80"/>
      <c r="D168" s="81" t="s">
        <v>42</v>
      </c>
      <c r="E168" s="91" t="s">
        <v>218</v>
      </c>
      <c r="F168" s="91" t="s">
        <v>219</v>
      </c>
      <c r="I168" s="83"/>
      <c r="J168" s="92">
        <f>BK168</f>
        <v>0</v>
      </c>
      <c r="L168" s="80"/>
      <c r="M168" s="85"/>
      <c r="N168" s="86"/>
      <c r="O168" s="86"/>
      <c r="P168" s="87">
        <f>SUM(P169:P195)</f>
        <v>0</v>
      </c>
      <c r="Q168" s="86"/>
      <c r="R168" s="87">
        <f>SUM(R169:R195)</f>
        <v>10.6</v>
      </c>
      <c r="S168" s="86"/>
      <c r="T168" s="88">
        <f>SUM(T169:T195)</f>
        <v>0</v>
      </c>
      <c r="AR168" s="81" t="s">
        <v>44</v>
      </c>
      <c r="AT168" s="89" t="s">
        <v>42</v>
      </c>
      <c r="AU168" s="89" t="s">
        <v>44</v>
      </c>
      <c r="AY168" s="81" t="s">
        <v>67</v>
      </c>
      <c r="BK168" s="90">
        <f>SUM(BK169:BK195)</f>
        <v>0</v>
      </c>
    </row>
    <row r="169" spans="1:65" s="2" customFormat="1" ht="24.2" customHeight="1" x14ac:dyDescent="0.2">
      <c r="A169" s="18"/>
      <c r="B169" s="93"/>
      <c r="C169" s="94" t="s">
        <v>103</v>
      </c>
      <c r="D169" s="94" t="s">
        <v>68</v>
      </c>
      <c r="E169" s="95" t="s">
        <v>220</v>
      </c>
      <c r="F169" s="96" t="s">
        <v>221</v>
      </c>
      <c r="G169" s="97" t="s">
        <v>70</v>
      </c>
      <c r="H169" s="98">
        <v>106</v>
      </c>
      <c r="I169" s="99"/>
      <c r="J169" s="98">
        <f>ROUND(I169*H169,3)</f>
        <v>0</v>
      </c>
      <c r="K169" s="100"/>
      <c r="L169" s="19"/>
      <c r="M169" s="101" t="s">
        <v>0</v>
      </c>
      <c r="N169" s="102" t="s">
        <v>26</v>
      </c>
      <c r="O169" s="33"/>
      <c r="P169" s="103">
        <f>O169*H169</f>
        <v>0</v>
      </c>
      <c r="Q169" s="103">
        <v>0</v>
      </c>
      <c r="R169" s="103">
        <f>Q169*H169</f>
        <v>0</v>
      </c>
      <c r="S169" s="103">
        <v>0</v>
      </c>
      <c r="T169" s="104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05" t="s">
        <v>69</v>
      </c>
      <c r="AT169" s="105" t="s">
        <v>68</v>
      </c>
      <c r="AU169" s="105" t="s">
        <v>45</v>
      </c>
      <c r="AY169" s="9" t="s">
        <v>67</v>
      </c>
      <c r="BE169" s="106">
        <f>IF(N169="základná",J169,0)</f>
        <v>0</v>
      </c>
      <c r="BF169" s="106">
        <f>IF(N169="znížená",J169,0)</f>
        <v>0</v>
      </c>
      <c r="BG169" s="106">
        <f>IF(N169="zákl. prenesená",J169,0)</f>
        <v>0</v>
      </c>
      <c r="BH169" s="106">
        <f>IF(N169="zníž. prenesená",J169,0)</f>
        <v>0</v>
      </c>
      <c r="BI169" s="106">
        <f>IF(N169="nulová",J169,0)</f>
        <v>0</v>
      </c>
      <c r="BJ169" s="9" t="s">
        <v>45</v>
      </c>
      <c r="BK169" s="107">
        <f>ROUND(I169*H169,3)</f>
        <v>0</v>
      </c>
      <c r="BL169" s="9" t="s">
        <v>69</v>
      </c>
      <c r="BM169" s="105" t="s">
        <v>222</v>
      </c>
    </row>
    <row r="170" spans="1:65" s="2" customFormat="1" ht="24.2" customHeight="1" x14ac:dyDescent="0.2">
      <c r="A170" s="18"/>
      <c r="B170" s="93"/>
      <c r="C170" s="94" t="s">
        <v>104</v>
      </c>
      <c r="D170" s="94" t="s">
        <v>68</v>
      </c>
      <c r="E170" s="95" t="s">
        <v>223</v>
      </c>
      <c r="F170" s="96" t="s">
        <v>224</v>
      </c>
      <c r="G170" s="97" t="s">
        <v>70</v>
      </c>
      <c r="H170" s="98">
        <v>106</v>
      </c>
      <c r="I170" s="99"/>
      <c r="J170" s="98">
        <f>ROUND(I170*H170,3)</f>
        <v>0</v>
      </c>
      <c r="K170" s="100"/>
      <c r="L170" s="19"/>
      <c r="M170" s="101" t="s">
        <v>0</v>
      </c>
      <c r="N170" s="102" t="s">
        <v>26</v>
      </c>
      <c r="O170" s="33"/>
      <c r="P170" s="103">
        <f>O170*H170</f>
        <v>0</v>
      </c>
      <c r="Q170" s="103">
        <v>0</v>
      </c>
      <c r="R170" s="103">
        <f>Q170*H170</f>
        <v>0</v>
      </c>
      <c r="S170" s="103">
        <v>0</v>
      </c>
      <c r="T170" s="104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105" t="s">
        <v>69</v>
      </c>
      <c r="AT170" s="105" t="s">
        <v>68</v>
      </c>
      <c r="AU170" s="105" t="s">
        <v>45</v>
      </c>
      <c r="AY170" s="9" t="s">
        <v>67</v>
      </c>
      <c r="BE170" s="106">
        <f>IF(N170="základná",J170,0)</f>
        <v>0</v>
      </c>
      <c r="BF170" s="106">
        <f>IF(N170="znížená",J170,0)</f>
        <v>0</v>
      </c>
      <c r="BG170" s="106">
        <f>IF(N170="zákl. prenesená",J170,0)</f>
        <v>0</v>
      </c>
      <c r="BH170" s="106">
        <f>IF(N170="zníž. prenesená",J170,0)</f>
        <v>0</v>
      </c>
      <c r="BI170" s="106">
        <f>IF(N170="nulová",J170,0)</f>
        <v>0</v>
      </c>
      <c r="BJ170" s="9" t="s">
        <v>45</v>
      </c>
      <c r="BK170" s="107">
        <f>ROUND(I170*H170,3)</f>
        <v>0</v>
      </c>
      <c r="BL170" s="9" t="s">
        <v>69</v>
      </c>
      <c r="BM170" s="105" t="s">
        <v>225</v>
      </c>
    </row>
    <row r="171" spans="1:65" s="2" customFormat="1" ht="24.2" customHeight="1" x14ac:dyDescent="0.2">
      <c r="A171" s="18"/>
      <c r="B171" s="93"/>
      <c r="C171" s="94" t="s">
        <v>105</v>
      </c>
      <c r="D171" s="94" t="s">
        <v>68</v>
      </c>
      <c r="E171" s="95" t="s">
        <v>226</v>
      </c>
      <c r="F171" s="96" t="s">
        <v>227</v>
      </c>
      <c r="G171" s="97" t="s">
        <v>70</v>
      </c>
      <c r="H171" s="98">
        <v>212</v>
      </c>
      <c r="I171" s="99"/>
      <c r="J171" s="98">
        <f>ROUND(I171*H171,3)</f>
        <v>0</v>
      </c>
      <c r="K171" s="100"/>
      <c r="L171" s="19"/>
      <c r="M171" s="101" t="s">
        <v>0</v>
      </c>
      <c r="N171" s="102" t="s">
        <v>26</v>
      </c>
      <c r="O171" s="33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R171" s="105" t="s">
        <v>69</v>
      </c>
      <c r="AT171" s="105" t="s">
        <v>68</v>
      </c>
      <c r="AU171" s="105" t="s">
        <v>45</v>
      </c>
      <c r="AY171" s="9" t="s">
        <v>67</v>
      </c>
      <c r="BE171" s="106">
        <f>IF(N171="základná",J171,0)</f>
        <v>0</v>
      </c>
      <c r="BF171" s="106">
        <f>IF(N171="znížená",J171,0)</f>
        <v>0</v>
      </c>
      <c r="BG171" s="106">
        <f>IF(N171="zákl. prenesená",J171,0)</f>
        <v>0</v>
      </c>
      <c r="BH171" s="106">
        <f>IF(N171="zníž. prenesená",J171,0)</f>
        <v>0</v>
      </c>
      <c r="BI171" s="106">
        <f>IF(N171="nulová",J171,0)</f>
        <v>0</v>
      </c>
      <c r="BJ171" s="9" t="s">
        <v>45</v>
      </c>
      <c r="BK171" s="107">
        <f>ROUND(I171*H171,3)</f>
        <v>0</v>
      </c>
      <c r="BL171" s="9" t="s">
        <v>69</v>
      </c>
      <c r="BM171" s="105" t="s">
        <v>228</v>
      </c>
    </row>
    <row r="172" spans="1:65" s="8" customFormat="1" x14ac:dyDescent="0.2">
      <c r="B172" s="108"/>
      <c r="D172" s="109" t="s">
        <v>71</v>
      </c>
      <c r="E172" s="110" t="s">
        <v>0</v>
      </c>
      <c r="F172" s="111" t="s">
        <v>229</v>
      </c>
      <c r="H172" s="112">
        <v>212</v>
      </c>
      <c r="I172" s="113"/>
      <c r="L172" s="108"/>
      <c r="M172" s="114"/>
      <c r="N172" s="115"/>
      <c r="O172" s="115"/>
      <c r="P172" s="115"/>
      <c r="Q172" s="115"/>
      <c r="R172" s="115"/>
      <c r="S172" s="115"/>
      <c r="T172" s="116"/>
      <c r="AT172" s="110" t="s">
        <v>71</v>
      </c>
      <c r="AU172" s="110" t="s">
        <v>45</v>
      </c>
      <c r="AV172" s="8" t="s">
        <v>45</v>
      </c>
      <c r="AW172" s="8" t="s">
        <v>16</v>
      </c>
      <c r="AX172" s="8" t="s">
        <v>44</v>
      </c>
      <c r="AY172" s="110" t="s">
        <v>67</v>
      </c>
    </row>
    <row r="173" spans="1:65" s="2" customFormat="1" ht="24.2" customHeight="1" x14ac:dyDescent="0.2">
      <c r="A173" s="18"/>
      <c r="B173" s="93"/>
      <c r="C173" s="94" t="s">
        <v>106</v>
      </c>
      <c r="D173" s="94" t="s">
        <v>68</v>
      </c>
      <c r="E173" s="95" t="s">
        <v>230</v>
      </c>
      <c r="F173" s="96" t="s">
        <v>231</v>
      </c>
      <c r="G173" s="97" t="s">
        <v>73</v>
      </c>
      <c r="H173" s="98">
        <v>600</v>
      </c>
      <c r="I173" s="99"/>
      <c r="J173" s="98">
        <f t="shared" ref="J173:J191" si="20">ROUND(I173*H173,3)</f>
        <v>0</v>
      </c>
      <c r="K173" s="100"/>
      <c r="L173" s="19"/>
      <c r="M173" s="101" t="s">
        <v>0</v>
      </c>
      <c r="N173" s="102" t="s">
        <v>26</v>
      </c>
      <c r="O173" s="33"/>
      <c r="P173" s="103">
        <f t="shared" ref="P173:P191" si="21">O173*H173</f>
        <v>0</v>
      </c>
      <c r="Q173" s="103">
        <v>0</v>
      </c>
      <c r="R173" s="103">
        <f t="shared" ref="R173:R191" si="22">Q173*H173</f>
        <v>0</v>
      </c>
      <c r="S173" s="103">
        <v>0</v>
      </c>
      <c r="T173" s="104">
        <f t="shared" ref="T173:T191" si="23"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05" t="s">
        <v>69</v>
      </c>
      <c r="AT173" s="105" t="s">
        <v>68</v>
      </c>
      <c r="AU173" s="105" t="s">
        <v>45</v>
      </c>
      <c r="AY173" s="9" t="s">
        <v>67</v>
      </c>
      <c r="BE173" s="106">
        <f t="shared" ref="BE173:BE191" si="24">IF(N173="základná",J173,0)</f>
        <v>0</v>
      </c>
      <c r="BF173" s="106">
        <f t="shared" ref="BF173:BF191" si="25">IF(N173="znížená",J173,0)</f>
        <v>0</v>
      </c>
      <c r="BG173" s="106">
        <f t="shared" ref="BG173:BG191" si="26">IF(N173="zákl. prenesená",J173,0)</f>
        <v>0</v>
      </c>
      <c r="BH173" s="106">
        <f t="shared" ref="BH173:BH191" si="27">IF(N173="zníž. prenesená",J173,0)</f>
        <v>0</v>
      </c>
      <c r="BI173" s="106">
        <f t="shared" ref="BI173:BI191" si="28">IF(N173="nulová",J173,0)</f>
        <v>0</v>
      </c>
      <c r="BJ173" s="9" t="s">
        <v>45</v>
      </c>
      <c r="BK173" s="107">
        <f t="shared" ref="BK173:BK191" si="29">ROUND(I173*H173,3)</f>
        <v>0</v>
      </c>
      <c r="BL173" s="9" t="s">
        <v>69</v>
      </c>
      <c r="BM173" s="105" t="s">
        <v>232</v>
      </c>
    </row>
    <row r="174" spans="1:65" s="2" customFormat="1" ht="24.2" customHeight="1" x14ac:dyDescent="0.2">
      <c r="A174" s="18"/>
      <c r="B174" s="93"/>
      <c r="C174" s="94" t="s">
        <v>107</v>
      </c>
      <c r="D174" s="94" t="s">
        <v>68</v>
      </c>
      <c r="E174" s="95" t="s">
        <v>233</v>
      </c>
      <c r="F174" s="96" t="s">
        <v>234</v>
      </c>
      <c r="G174" s="97" t="s">
        <v>73</v>
      </c>
      <c r="H174" s="98">
        <v>600</v>
      </c>
      <c r="I174" s="99"/>
      <c r="J174" s="98">
        <f t="shared" si="20"/>
        <v>0</v>
      </c>
      <c r="K174" s="100"/>
      <c r="L174" s="19"/>
      <c r="M174" s="101" t="s">
        <v>0</v>
      </c>
      <c r="N174" s="102" t="s">
        <v>26</v>
      </c>
      <c r="O174" s="33"/>
      <c r="P174" s="103">
        <f t="shared" si="21"/>
        <v>0</v>
      </c>
      <c r="Q174" s="103">
        <v>0</v>
      </c>
      <c r="R174" s="103">
        <f t="shared" si="22"/>
        <v>0</v>
      </c>
      <c r="S174" s="103">
        <v>0</v>
      </c>
      <c r="T174" s="104">
        <f t="shared" si="23"/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105" t="s">
        <v>69</v>
      </c>
      <c r="AT174" s="105" t="s">
        <v>68</v>
      </c>
      <c r="AU174" s="105" t="s">
        <v>45</v>
      </c>
      <c r="AY174" s="9" t="s">
        <v>67</v>
      </c>
      <c r="BE174" s="106">
        <f t="shared" si="24"/>
        <v>0</v>
      </c>
      <c r="BF174" s="106">
        <f t="shared" si="25"/>
        <v>0</v>
      </c>
      <c r="BG174" s="106">
        <f t="shared" si="26"/>
        <v>0</v>
      </c>
      <c r="BH174" s="106">
        <f t="shared" si="27"/>
        <v>0</v>
      </c>
      <c r="BI174" s="106">
        <f t="shared" si="28"/>
        <v>0</v>
      </c>
      <c r="BJ174" s="9" t="s">
        <v>45</v>
      </c>
      <c r="BK174" s="107">
        <f t="shared" si="29"/>
        <v>0</v>
      </c>
      <c r="BL174" s="9" t="s">
        <v>69</v>
      </c>
      <c r="BM174" s="105" t="s">
        <v>235</v>
      </c>
    </row>
    <row r="175" spans="1:65" s="2" customFormat="1" ht="14.45" customHeight="1" x14ac:dyDescent="0.2">
      <c r="A175" s="18"/>
      <c r="B175" s="93"/>
      <c r="C175" s="122" t="s">
        <v>109</v>
      </c>
      <c r="D175" s="122" t="s">
        <v>125</v>
      </c>
      <c r="E175" s="123" t="s">
        <v>236</v>
      </c>
      <c r="F175" s="124" t="s">
        <v>237</v>
      </c>
      <c r="G175" s="125" t="s">
        <v>73</v>
      </c>
      <c r="H175" s="126">
        <v>60</v>
      </c>
      <c r="I175" s="127"/>
      <c r="J175" s="126">
        <f t="shared" si="20"/>
        <v>0</v>
      </c>
      <c r="K175" s="128"/>
      <c r="L175" s="129"/>
      <c r="M175" s="130" t="s">
        <v>0</v>
      </c>
      <c r="N175" s="131" t="s">
        <v>26</v>
      </c>
      <c r="O175" s="33"/>
      <c r="P175" s="103">
        <f t="shared" si="21"/>
        <v>0</v>
      </c>
      <c r="Q175" s="103">
        <v>0</v>
      </c>
      <c r="R175" s="103">
        <f t="shared" si="22"/>
        <v>0</v>
      </c>
      <c r="S175" s="103">
        <v>0</v>
      </c>
      <c r="T175" s="104">
        <f t="shared" si="23"/>
        <v>0</v>
      </c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R175" s="105" t="s">
        <v>77</v>
      </c>
      <c r="AT175" s="105" t="s">
        <v>125</v>
      </c>
      <c r="AU175" s="105" t="s">
        <v>45</v>
      </c>
      <c r="AY175" s="9" t="s">
        <v>67</v>
      </c>
      <c r="BE175" s="106">
        <f t="shared" si="24"/>
        <v>0</v>
      </c>
      <c r="BF175" s="106">
        <f t="shared" si="25"/>
        <v>0</v>
      </c>
      <c r="BG175" s="106">
        <f t="shared" si="26"/>
        <v>0</v>
      </c>
      <c r="BH175" s="106">
        <f t="shared" si="27"/>
        <v>0</v>
      </c>
      <c r="BI175" s="106">
        <f t="shared" si="28"/>
        <v>0</v>
      </c>
      <c r="BJ175" s="9" t="s">
        <v>45</v>
      </c>
      <c r="BK175" s="107">
        <f t="shared" si="29"/>
        <v>0</v>
      </c>
      <c r="BL175" s="9" t="s">
        <v>69</v>
      </c>
      <c r="BM175" s="105" t="s">
        <v>238</v>
      </c>
    </row>
    <row r="176" spans="1:65" s="2" customFormat="1" ht="14.45" customHeight="1" x14ac:dyDescent="0.2">
      <c r="A176" s="18"/>
      <c r="B176" s="93"/>
      <c r="C176" s="122" t="s">
        <v>239</v>
      </c>
      <c r="D176" s="122" t="s">
        <v>125</v>
      </c>
      <c r="E176" s="123" t="s">
        <v>240</v>
      </c>
      <c r="F176" s="124" t="s">
        <v>241</v>
      </c>
      <c r="G176" s="125" t="s">
        <v>73</v>
      </c>
      <c r="H176" s="126">
        <v>120</v>
      </c>
      <c r="I176" s="127"/>
      <c r="J176" s="126">
        <f t="shared" si="20"/>
        <v>0</v>
      </c>
      <c r="K176" s="128"/>
      <c r="L176" s="129"/>
      <c r="M176" s="130" t="s">
        <v>0</v>
      </c>
      <c r="N176" s="131" t="s">
        <v>26</v>
      </c>
      <c r="O176" s="33"/>
      <c r="P176" s="103">
        <f t="shared" si="21"/>
        <v>0</v>
      </c>
      <c r="Q176" s="103">
        <v>0</v>
      </c>
      <c r="R176" s="103">
        <f t="shared" si="22"/>
        <v>0</v>
      </c>
      <c r="S176" s="103">
        <v>0</v>
      </c>
      <c r="T176" s="104">
        <f t="shared" si="23"/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05" t="s">
        <v>77</v>
      </c>
      <c r="AT176" s="105" t="s">
        <v>125</v>
      </c>
      <c r="AU176" s="105" t="s">
        <v>45</v>
      </c>
      <c r="AY176" s="9" t="s">
        <v>67</v>
      </c>
      <c r="BE176" s="106">
        <f t="shared" si="24"/>
        <v>0</v>
      </c>
      <c r="BF176" s="106">
        <f t="shared" si="25"/>
        <v>0</v>
      </c>
      <c r="BG176" s="106">
        <f t="shared" si="26"/>
        <v>0</v>
      </c>
      <c r="BH176" s="106">
        <f t="shared" si="27"/>
        <v>0</v>
      </c>
      <c r="BI176" s="106">
        <f t="shared" si="28"/>
        <v>0</v>
      </c>
      <c r="BJ176" s="9" t="s">
        <v>45</v>
      </c>
      <c r="BK176" s="107">
        <f t="shared" si="29"/>
        <v>0</v>
      </c>
      <c r="BL176" s="9" t="s">
        <v>69</v>
      </c>
      <c r="BM176" s="105" t="s">
        <v>242</v>
      </c>
    </row>
    <row r="177" spans="1:65" s="2" customFormat="1" ht="14.45" customHeight="1" x14ac:dyDescent="0.2">
      <c r="A177" s="18"/>
      <c r="B177" s="93"/>
      <c r="C177" s="122" t="s">
        <v>243</v>
      </c>
      <c r="D177" s="122" t="s">
        <v>125</v>
      </c>
      <c r="E177" s="123" t="s">
        <v>244</v>
      </c>
      <c r="F177" s="124" t="s">
        <v>245</v>
      </c>
      <c r="G177" s="125" t="s">
        <v>73</v>
      </c>
      <c r="H177" s="126">
        <v>60</v>
      </c>
      <c r="I177" s="127"/>
      <c r="J177" s="126">
        <f t="shared" si="20"/>
        <v>0</v>
      </c>
      <c r="K177" s="128"/>
      <c r="L177" s="129"/>
      <c r="M177" s="130" t="s">
        <v>0</v>
      </c>
      <c r="N177" s="131" t="s">
        <v>26</v>
      </c>
      <c r="O177" s="33"/>
      <c r="P177" s="103">
        <f t="shared" si="21"/>
        <v>0</v>
      </c>
      <c r="Q177" s="103">
        <v>0</v>
      </c>
      <c r="R177" s="103">
        <f t="shared" si="22"/>
        <v>0</v>
      </c>
      <c r="S177" s="103">
        <v>0</v>
      </c>
      <c r="T177" s="104">
        <f t="shared" si="23"/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05" t="s">
        <v>77</v>
      </c>
      <c r="AT177" s="105" t="s">
        <v>125</v>
      </c>
      <c r="AU177" s="105" t="s">
        <v>45</v>
      </c>
      <c r="AY177" s="9" t="s">
        <v>67</v>
      </c>
      <c r="BE177" s="106">
        <f t="shared" si="24"/>
        <v>0</v>
      </c>
      <c r="BF177" s="106">
        <f t="shared" si="25"/>
        <v>0</v>
      </c>
      <c r="BG177" s="106">
        <f t="shared" si="26"/>
        <v>0</v>
      </c>
      <c r="BH177" s="106">
        <f t="shared" si="27"/>
        <v>0</v>
      </c>
      <c r="BI177" s="106">
        <f t="shared" si="28"/>
        <v>0</v>
      </c>
      <c r="BJ177" s="9" t="s">
        <v>45</v>
      </c>
      <c r="BK177" s="107">
        <f t="shared" si="29"/>
        <v>0</v>
      </c>
      <c r="BL177" s="9" t="s">
        <v>69</v>
      </c>
      <c r="BM177" s="105" t="s">
        <v>246</v>
      </c>
    </row>
    <row r="178" spans="1:65" s="2" customFormat="1" ht="14.45" customHeight="1" x14ac:dyDescent="0.2">
      <c r="A178" s="18"/>
      <c r="B178" s="93"/>
      <c r="C178" s="122" t="s">
        <v>247</v>
      </c>
      <c r="D178" s="122" t="s">
        <v>125</v>
      </c>
      <c r="E178" s="123" t="s">
        <v>248</v>
      </c>
      <c r="F178" s="124" t="s">
        <v>249</v>
      </c>
      <c r="G178" s="125" t="s">
        <v>73</v>
      </c>
      <c r="H178" s="126">
        <v>60</v>
      </c>
      <c r="I178" s="127"/>
      <c r="J178" s="126">
        <f t="shared" si="20"/>
        <v>0</v>
      </c>
      <c r="K178" s="128"/>
      <c r="L178" s="129"/>
      <c r="M178" s="130" t="s">
        <v>0</v>
      </c>
      <c r="N178" s="131" t="s">
        <v>26</v>
      </c>
      <c r="O178" s="33"/>
      <c r="P178" s="103">
        <f t="shared" si="21"/>
        <v>0</v>
      </c>
      <c r="Q178" s="103">
        <v>0</v>
      </c>
      <c r="R178" s="103">
        <f t="shared" si="22"/>
        <v>0</v>
      </c>
      <c r="S178" s="103">
        <v>0</v>
      </c>
      <c r="T178" s="104">
        <f t="shared" si="23"/>
        <v>0</v>
      </c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R178" s="105" t="s">
        <v>77</v>
      </c>
      <c r="AT178" s="105" t="s">
        <v>125</v>
      </c>
      <c r="AU178" s="105" t="s">
        <v>45</v>
      </c>
      <c r="AY178" s="9" t="s">
        <v>67</v>
      </c>
      <c r="BE178" s="106">
        <f t="shared" si="24"/>
        <v>0</v>
      </c>
      <c r="BF178" s="106">
        <f t="shared" si="25"/>
        <v>0</v>
      </c>
      <c r="BG178" s="106">
        <f t="shared" si="26"/>
        <v>0</v>
      </c>
      <c r="BH178" s="106">
        <f t="shared" si="27"/>
        <v>0</v>
      </c>
      <c r="BI178" s="106">
        <f t="shared" si="28"/>
        <v>0</v>
      </c>
      <c r="BJ178" s="9" t="s">
        <v>45</v>
      </c>
      <c r="BK178" s="107">
        <f t="shared" si="29"/>
        <v>0</v>
      </c>
      <c r="BL178" s="9" t="s">
        <v>69</v>
      </c>
      <c r="BM178" s="105" t="s">
        <v>250</v>
      </c>
    </row>
    <row r="179" spans="1:65" s="2" customFormat="1" ht="14.45" customHeight="1" x14ac:dyDescent="0.2">
      <c r="A179" s="18"/>
      <c r="B179" s="93"/>
      <c r="C179" s="122" t="s">
        <v>251</v>
      </c>
      <c r="D179" s="122" t="s">
        <v>125</v>
      </c>
      <c r="E179" s="123" t="s">
        <v>252</v>
      </c>
      <c r="F179" s="124" t="s">
        <v>253</v>
      </c>
      <c r="G179" s="125" t="s">
        <v>73</v>
      </c>
      <c r="H179" s="126">
        <v>180</v>
      </c>
      <c r="I179" s="127"/>
      <c r="J179" s="126">
        <f t="shared" si="20"/>
        <v>0</v>
      </c>
      <c r="K179" s="128"/>
      <c r="L179" s="129"/>
      <c r="M179" s="130" t="s">
        <v>0</v>
      </c>
      <c r="N179" s="131" t="s">
        <v>26</v>
      </c>
      <c r="O179" s="33"/>
      <c r="P179" s="103">
        <f t="shared" si="21"/>
        <v>0</v>
      </c>
      <c r="Q179" s="103">
        <v>0</v>
      </c>
      <c r="R179" s="103">
        <f t="shared" si="22"/>
        <v>0</v>
      </c>
      <c r="S179" s="103">
        <v>0</v>
      </c>
      <c r="T179" s="104">
        <f t="shared" si="23"/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05" t="s">
        <v>77</v>
      </c>
      <c r="AT179" s="105" t="s">
        <v>125</v>
      </c>
      <c r="AU179" s="105" t="s">
        <v>45</v>
      </c>
      <c r="AY179" s="9" t="s">
        <v>67</v>
      </c>
      <c r="BE179" s="106">
        <f t="shared" si="24"/>
        <v>0</v>
      </c>
      <c r="BF179" s="106">
        <f t="shared" si="25"/>
        <v>0</v>
      </c>
      <c r="BG179" s="106">
        <f t="shared" si="26"/>
        <v>0</v>
      </c>
      <c r="BH179" s="106">
        <f t="shared" si="27"/>
        <v>0</v>
      </c>
      <c r="BI179" s="106">
        <f t="shared" si="28"/>
        <v>0</v>
      </c>
      <c r="BJ179" s="9" t="s">
        <v>45</v>
      </c>
      <c r="BK179" s="107">
        <f t="shared" si="29"/>
        <v>0</v>
      </c>
      <c r="BL179" s="9" t="s">
        <v>69</v>
      </c>
      <c r="BM179" s="105" t="s">
        <v>254</v>
      </c>
    </row>
    <row r="180" spans="1:65" s="2" customFormat="1" ht="14.45" customHeight="1" x14ac:dyDescent="0.2">
      <c r="A180" s="18"/>
      <c r="B180" s="93"/>
      <c r="C180" s="122" t="s">
        <v>255</v>
      </c>
      <c r="D180" s="122" t="s">
        <v>125</v>
      </c>
      <c r="E180" s="123" t="s">
        <v>256</v>
      </c>
      <c r="F180" s="124" t="s">
        <v>257</v>
      </c>
      <c r="G180" s="125" t="s">
        <v>73</v>
      </c>
      <c r="H180" s="126">
        <v>120</v>
      </c>
      <c r="I180" s="127"/>
      <c r="J180" s="126">
        <f t="shared" si="20"/>
        <v>0</v>
      </c>
      <c r="K180" s="128"/>
      <c r="L180" s="129"/>
      <c r="M180" s="130" t="s">
        <v>0</v>
      </c>
      <c r="N180" s="131" t="s">
        <v>26</v>
      </c>
      <c r="O180" s="33"/>
      <c r="P180" s="103">
        <f t="shared" si="21"/>
        <v>0</v>
      </c>
      <c r="Q180" s="103">
        <v>0</v>
      </c>
      <c r="R180" s="103">
        <f t="shared" si="22"/>
        <v>0</v>
      </c>
      <c r="S180" s="103">
        <v>0</v>
      </c>
      <c r="T180" s="104">
        <f t="shared" si="23"/>
        <v>0</v>
      </c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R180" s="105" t="s">
        <v>77</v>
      </c>
      <c r="AT180" s="105" t="s">
        <v>125</v>
      </c>
      <c r="AU180" s="105" t="s">
        <v>45</v>
      </c>
      <c r="AY180" s="9" t="s">
        <v>67</v>
      </c>
      <c r="BE180" s="106">
        <f t="shared" si="24"/>
        <v>0</v>
      </c>
      <c r="BF180" s="106">
        <f t="shared" si="25"/>
        <v>0</v>
      </c>
      <c r="BG180" s="106">
        <f t="shared" si="26"/>
        <v>0</v>
      </c>
      <c r="BH180" s="106">
        <f t="shared" si="27"/>
        <v>0</v>
      </c>
      <c r="BI180" s="106">
        <f t="shared" si="28"/>
        <v>0</v>
      </c>
      <c r="BJ180" s="9" t="s">
        <v>45</v>
      </c>
      <c r="BK180" s="107">
        <f t="shared" si="29"/>
        <v>0</v>
      </c>
      <c r="BL180" s="9" t="s">
        <v>69</v>
      </c>
      <c r="BM180" s="105" t="s">
        <v>258</v>
      </c>
    </row>
    <row r="181" spans="1:65" s="2" customFormat="1" ht="24.2" customHeight="1" x14ac:dyDescent="0.2">
      <c r="A181" s="18"/>
      <c r="B181" s="93"/>
      <c r="C181" s="94" t="s">
        <v>259</v>
      </c>
      <c r="D181" s="94" t="s">
        <v>68</v>
      </c>
      <c r="E181" s="95" t="s">
        <v>260</v>
      </c>
      <c r="F181" s="96" t="s">
        <v>261</v>
      </c>
      <c r="G181" s="97" t="s">
        <v>73</v>
      </c>
      <c r="H181" s="98">
        <v>1260</v>
      </c>
      <c r="I181" s="99"/>
      <c r="J181" s="98">
        <f t="shared" si="20"/>
        <v>0</v>
      </c>
      <c r="K181" s="100"/>
      <c r="L181" s="19"/>
      <c r="M181" s="101" t="s">
        <v>0</v>
      </c>
      <c r="N181" s="102" t="s">
        <v>26</v>
      </c>
      <c r="O181" s="33"/>
      <c r="P181" s="103">
        <f t="shared" si="21"/>
        <v>0</v>
      </c>
      <c r="Q181" s="103">
        <v>0</v>
      </c>
      <c r="R181" s="103">
        <f t="shared" si="22"/>
        <v>0</v>
      </c>
      <c r="S181" s="103">
        <v>0</v>
      </c>
      <c r="T181" s="104">
        <f t="shared" si="23"/>
        <v>0</v>
      </c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R181" s="105" t="s">
        <v>69</v>
      </c>
      <c r="AT181" s="105" t="s">
        <v>68</v>
      </c>
      <c r="AU181" s="105" t="s">
        <v>45</v>
      </c>
      <c r="AY181" s="9" t="s">
        <v>67</v>
      </c>
      <c r="BE181" s="106">
        <f t="shared" si="24"/>
        <v>0</v>
      </c>
      <c r="BF181" s="106">
        <f t="shared" si="25"/>
        <v>0</v>
      </c>
      <c r="BG181" s="106">
        <f t="shared" si="26"/>
        <v>0</v>
      </c>
      <c r="BH181" s="106">
        <f t="shared" si="27"/>
        <v>0</v>
      </c>
      <c r="BI181" s="106">
        <f t="shared" si="28"/>
        <v>0</v>
      </c>
      <c r="BJ181" s="9" t="s">
        <v>45</v>
      </c>
      <c r="BK181" s="107">
        <f t="shared" si="29"/>
        <v>0</v>
      </c>
      <c r="BL181" s="9" t="s">
        <v>69</v>
      </c>
      <c r="BM181" s="105" t="s">
        <v>262</v>
      </c>
    </row>
    <row r="182" spans="1:65" s="2" customFormat="1" ht="14.45" customHeight="1" x14ac:dyDescent="0.2">
      <c r="A182" s="18"/>
      <c r="B182" s="93"/>
      <c r="C182" s="122" t="s">
        <v>263</v>
      </c>
      <c r="D182" s="122" t="s">
        <v>125</v>
      </c>
      <c r="E182" s="123" t="s">
        <v>264</v>
      </c>
      <c r="F182" s="124" t="s">
        <v>265</v>
      </c>
      <c r="G182" s="125" t="s">
        <v>73</v>
      </c>
      <c r="H182" s="126">
        <v>180</v>
      </c>
      <c r="I182" s="127"/>
      <c r="J182" s="126">
        <f t="shared" si="20"/>
        <v>0</v>
      </c>
      <c r="K182" s="128"/>
      <c r="L182" s="129"/>
      <c r="M182" s="130" t="s">
        <v>0</v>
      </c>
      <c r="N182" s="131" t="s">
        <v>26</v>
      </c>
      <c r="O182" s="33"/>
      <c r="P182" s="103">
        <f t="shared" si="21"/>
        <v>0</v>
      </c>
      <c r="Q182" s="103">
        <v>0</v>
      </c>
      <c r="R182" s="103">
        <f t="shared" si="22"/>
        <v>0</v>
      </c>
      <c r="S182" s="103">
        <v>0</v>
      </c>
      <c r="T182" s="104">
        <f t="shared" si="23"/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05" t="s">
        <v>77</v>
      </c>
      <c r="AT182" s="105" t="s">
        <v>125</v>
      </c>
      <c r="AU182" s="105" t="s">
        <v>45</v>
      </c>
      <c r="AY182" s="9" t="s">
        <v>67</v>
      </c>
      <c r="BE182" s="106">
        <f t="shared" si="24"/>
        <v>0</v>
      </c>
      <c r="BF182" s="106">
        <f t="shared" si="25"/>
        <v>0</v>
      </c>
      <c r="BG182" s="106">
        <f t="shared" si="26"/>
        <v>0</v>
      </c>
      <c r="BH182" s="106">
        <f t="shared" si="27"/>
        <v>0</v>
      </c>
      <c r="BI182" s="106">
        <f t="shared" si="28"/>
        <v>0</v>
      </c>
      <c r="BJ182" s="9" t="s">
        <v>45</v>
      </c>
      <c r="BK182" s="107">
        <f t="shared" si="29"/>
        <v>0</v>
      </c>
      <c r="BL182" s="9" t="s">
        <v>69</v>
      </c>
      <c r="BM182" s="105" t="s">
        <v>266</v>
      </c>
    </row>
    <row r="183" spans="1:65" s="2" customFormat="1" ht="14.45" customHeight="1" x14ac:dyDescent="0.2">
      <c r="A183" s="18"/>
      <c r="B183" s="93"/>
      <c r="C183" s="122" t="s">
        <v>267</v>
      </c>
      <c r="D183" s="122" t="s">
        <v>125</v>
      </c>
      <c r="E183" s="123" t="s">
        <v>268</v>
      </c>
      <c r="F183" s="124" t="s">
        <v>269</v>
      </c>
      <c r="G183" s="125" t="s">
        <v>73</v>
      </c>
      <c r="H183" s="126">
        <v>300</v>
      </c>
      <c r="I183" s="127"/>
      <c r="J183" s="126">
        <f t="shared" si="20"/>
        <v>0</v>
      </c>
      <c r="K183" s="128"/>
      <c r="L183" s="129"/>
      <c r="M183" s="130" t="s">
        <v>0</v>
      </c>
      <c r="N183" s="131" t="s">
        <v>26</v>
      </c>
      <c r="O183" s="33"/>
      <c r="P183" s="103">
        <f t="shared" si="21"/>
        <v>0</v>
      </c>
      <c r="Q183" s="103">
        <v>0</v>
      </c>
      <c r="R183" s="103">
        <f t="shared" si="22"/>
        <v>0</v>
      </c>
      <c r="S183" s="103">
        <v>0</v>
      </c>
      <c r="T183" s="104">
        <f t="shared" si="23"/>
        <v>0</v>
      </c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R183" s="105" t="s">
        <v>77</v>
      </c>
      <c r="AT183" s="105" t="s">
        <v>125</v>
      </c>
      <c r="AU183" s="105" t="s">
        <v>45</v>
      </c>
      <c r="AY183" s="9" t="s">
        <v>67</v>
      </c>
      <c r="BE183" s="106">
        <f t="shared" si="24"/>
        <v>0</v>
      </c>
      <c r="BF183" s="106">
        <f t="shared" si="25"/>
        <v>0</v>
      </c>
      <c r="BG183" s="106">
        <f t="shared" si="26"/>
        <v>0</v>
      </c>
      <c r="BH183" s="106">
        <f t="shared" si="27"/>
        <v>0</v>
      </c>
      <c r="BI183" s="106">
        <f t="shared" si="28"/>
        <v>0</v>
      </c>
      <c r="BJ183" s="9" t="s">
        <v>45</v>
      </c>
      <c r="BK183" s="107">
        <f t="shared" si="29"/>
        <v>0</v>
      </c>
      <c r="BL183" s="9" t="s">
        <v>69</v>
      </c>
      <c r="BM183" s="105" t="s">
        <v>270</v>
      </c>
    </row>
    <row r="184" spans="1:65" s="2" customFormat="1" ht="14.45" customHeight="1" x14ac:dyDescent="0.2">
      <c r="A184" s="18"/>
      <c r="B184" s="93"/>
      <c r="C184" s="122" t="s">
        <v>271</v>
      </c>
      <c r="D184" s="122" t="s">
        <v>125</v>
      </c>
      <c r="E184" s="123" t="s">
        <v>272</v>
      </c>
      <c r="F184" s="124" t="s">
        <v>273</v>
      </c>
      <c r="G184" s="125" t="s">
        <v>73</v>
      </c>
      <c r="H184" s="126">
        <v>60</v>
      </c>
      <c r="I184" s="127"/>
      <c r="J184" s="126">
        <f t="shared" si="20"/>
        <v>0</v>
      </c>
      <c r="K184" s="128"/>
      <c r="L184" s="129"/>
      <c r="M184" s="130" t="s">
        <v>0</v>
      </c>
      <c r="N184" s="131" t="s">
        <v>26</v>
      </c>
      <c r="O184" s="33"/>
      <c r="P184" s="103">
        <f t="shared" si="21"/>
        <v>0</v>
      </c>
      <c r="Q184" s="103">
        <v>0</v>
      </c>
      <c r="R184" s="103">
        <f t="shared" si="22"/>
        <v>0</v>
      </c>
      <c r="S184" s="103">
        <v>0</v>
      </c>
      <c r="T184" s="104">
        <f t="shared" si="23"/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105" t="s">
        <v>77</v>
      </c>
      <c r="AT184" s="105" t="s">
        <v>125</v>
      </c>
      <c r="AU184" s="105" t="s">
        <v>45</v>
      </c>
      <c r="AY184" s="9" t="s">
        <v>67</v>
      </c>
      <c r="BE184" s="106">
        <f t="shared" si="24"/>
        <v>0</v>
      </c>
      <c r="BF184" s="106">
        <f t="shared" si="25"/>
        <v>0</v>
      </c>
      <c r="BG184" s="106">
        <f t="shared" si="26"/>
        <v>0</v>
      </c>
      <c r="BH184" s="106">
        <f t="shared" si="27"/>
        <v>0</v>
      </c>
      <c r="BI184" s="106">
        <f t="shared" si="28"/>
        <v>0</v>
      </c>
      <c r="BJ184" s="9" t="s">
        <v>45</v>
      </c>
      <c r="BK184" s="107">
        <f t="shared" si="29"/>
        <v>0</v>
      </c>
      <c r="BL184" s="9" t="s">
        <v>69</v>
      </c>
      <c r="BM184" s="105" t="s">
        <v>274</v>
      </c>
    </row>
    <row r="185" spans="1:65" s="2" customFormat="1" ht="14.45" customHeight="1" x14ac:dyDescent="0.2">
      <c r="A185" s="18"/>
      <c r="B185" s="93"/>
      <c r="C185" s="122" t="s">
        <v>275</v>
      </c>
      <c r="D185" s="122" t="s">
        <v>125</v>
      </c>
      <c r="E185" s="123" t="s">
        <v>276</v>
      </c>
      <c r="F185" s="124" t="s">
        <v>277</v>
      </c>
      <c r="G185" s="125" t="s">
        <v>73</v>
      </c>
      <c r="H185" s="126">
        <v>60</v>
      </c>
      <c r="I185" s="127"/>
      <c r="J185" s="126">
        <f t="shared" si="20"/>
        <v>0</v>
      </c>
      <c r="K185" s="128"/>
      <c r="L185" s="129"/>
      <c r="M185" s="130" t="s">
        <v>0</v>
      </c>
      <c r="N185" s="131" t="s">
        <v>26</v>
      </c>
      <c r="O185" s="33"/>
      <c r="P185" s="103">
        <f t="shared" si="21"/>
        <v>0</v>
      </c>
      <c r="Q185" s="103">
        <v>0</v>
      </c>
      <c r="R185" s="103">
        <f t="shared" si="22"/>
        <v>0</v>
      </c>
      <c r="S185" s="103">
        <v>0</v>
      </c>
      <c r="T185" s="104">
        <f t="shared" si="23"/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05" t="s">
        <v>77</v>
      </c>
      <c r="AT185" s="105" t="s">
        <v>125</v>
      </c>
      <c r="AU185" s="105" t="s">
        <v>45</v>
      </c>
      <c r="AY185" s="9" t="s">
        <v>67</v>
      </c>
      <c r="BE185" s="106">
        <f t="shared" si="24"/>
        <v>0</v>
      </c>
      <c r="BF185" s="106">
        <f t="shared" si="25"/>
        <v>0</v>
      </c>
      <c r="BG185" s="106">
        <f t="shared" si="26"/>
        <v>0</v>
      </c>
      <c r="BH185" s="106">
        <f t="shared" si="27"/>
        <v>0</v>
      </c>
      <c r="BI185" s="106">
        <f t="shared" si="28"/>
        <v>0</v>
      </c>
      <c r="BJ185" s="9" t="s">
        <v>45</v>
      </c>
      <c r="BK185" s="107">
        <f t="shared" si="29"/>
        <v>0</v>
      </c>
      <c r="BL185" s="9" t="s">
        <v>69</v>
      </c>
      <c r="BM185" s="105" t="s">
        <v>278</v>
      </c>
    </row>
    <row r="186" spans="1:65" s="2" customFormat="1" ht="14.45" customHeight="1" x14ac:dyDescent="0.2">
      <c r="A186" s="18"/>
      <c r="B186" s="93"/>
      <c r="C186" s="122" t="s">
        <v>279</v>
      </c>
      <c r="D186" s="122" t="s">
        <v>125</v>
      </c>
      <c r="E186" s="123" t="s">
        <v>280</v>
      </c>
      <c r="F186" s="124" t="s">
        <v>281</v>
      </c>
      <c r="G186" s="125" t="s">
        <v>73</v>
      </c>
      <c r="H186" s="126">
        <v>180</v>
      </c>
      <c r="I186" s="127"/>
      <c r="J186" s="126">
        <f t="shared" si="20"/>
        <v>0</v>
      </c>
      <c r="K186" s="128"/>
      <c r="L186" s="129"/>
      <c r="M186" s="130" t="s">
        <v>0</v>
      </c>
      <c r="N186" s="131" t="s">
        <v>26</v>
      </c>
      <c r="O186" s="33"/>
      <c r="P186" s="103">
        <f t="shared" si="21"/>
        <v>0</v>
      </c>
      <c r="Q186" s="103">
        <v>0</v>
      </c>
      <c r="R186" s="103">
        <f t="shared" si="22"/>
        <v>0</v>
      </c>
      <c r="S186" s="103">
        <v>0</v>
      </c>
      <c r="T186" s="104">
        <f t="shared" si="23"/>
        <v>0</v>
      </c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R186" s="105" t="s">
        <v>77</v>
      </c>
      <c r="AT186" s="105" t="s">
        <v>125</v>
      </c>
      <c r="AU186" s="105" t="s">
        <v>45</v>
      </c>
      <c r="AY186" s="9" t="s">
        <v>67</v>
      </c>
      <c r="BE186" s="106">
        <f t="shared" si="24"/>
        <v>0</v>
      </c>
      <c r="BF186" s="106">
        <f t="shared" si="25"/>
        <v>0</v>
      </c>
      <c r="BG186" s="106">
        <f t="shared" si="26"/>
        <v>0</v>
      </c>
      <c r="BH186" s="106">
        <f t="shared" si="27"/>
        <v>0</v>
      </c>
      <c r="BI186" s="106">
        <f t="shared" si="28"/>
        <v>0</v>
      </c>
      <c r="BJ186" s="9" t="s">
        <v>45</v>
      </c>
      <c r="BK186" s="107">
        <f t="shared" si="29"/>
        <v>0</v>
      </c>
      <c r="BL186" s="9" t="s">
        <v>69</v>
      </c>
      <c r="BM186" s="105" t="s">
        <v>282</v>
      </c>
    </row>
    <row r="187" spans="1:65" s="2" customFormat="1" ht="14.45" customHeight="1" x14ac:dyDescent="0.2">
      <c r="A187" s="18"/>
      <c r="B187" s="93"/>
      <c r="C187" s="122" t="s">
        <v>283</v>
      </c>
      <c r="D187" s="122" t="s">
        <v>125</v>
      </c>
      <c r="E187" s="123" t="s">
        <v>284</v>
      </c>
      <c r="F187" s="124" t="s">
        <v>285</v>
      </c>
      <c r="G187" s="125" t="s">
        <v>73</v>
      </c>
      <c r="H187" s="126">
        <v>180</v>
      </c>
      <c r="I187" s="127"/>
      <c r="J187" s="126">
        <f t="shared" si="20"/>
        <v>0</v>
      </c>
      <c r="K187" s="128"/>
      <c r="L187" s="129"/>
      <c r="M187" s="130" t="s">
        <v>0</v>
      </c>
      <c r="N187" s="131" t="s">
        <v>26</v>
      </c>
      <c r="O187" s="33"/>
      <c r="P187" s="103">
        <f t="shared" si="21"/>
        <v>0</v>
      </c>
      <c r="Q187" s="103">
        <v>0</v>
      </c>
      <c r="R187" s="103">
        <f t="shared" si="22"/>
        <v>0</v>
      </c>
      <c r="S187" s="103">
        <v>0</v>
      </c>
      <c r="T187" s="104">
        <f t="shared" si="23"/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05" t="s">
        <v>77</v>
      </c>
      <c r="AT187" s="105" t="s">
        <v>125</v>
      </c>
      <c r="AU187" s="105" t="s">
        <v>45</v>
      </c>
      <c r="AY187" s="9" t="s">
        <v>67</v>
      </c>
      <c r="BE187" s="106">
        <f t="shared" si="24"/>
        <v>0</v>
      </c>
      <c r="BF187" s="106">
        <f t="shared" si="25"/>
        <v>0</v>
      </c>
      <c r="BG187" s="106">
        <f t="shared" si="26"/>
        <v>0</v>
      </c>
      <c r="BH187" s="106">
        <f t="shared" si="27"/>
        <v>0</v>
      </c>
      <c r="BI187" s="106">
        <f t="shared" si="28"/>
        <v>0</v>
      </c>
      <c r="BJ187" s="9" t="s">
        <v>45</v>
      </c>
      <c r="BK187" s="107">
        <f t="shared" si="29"/>
        <v>0</v>
      </c>
      <c r="BL187" s="9" t="s">
        <v>69</v>
      </c>
      <c r="BM187" s="105" t="s">
        <v>286</v>
      </c>
    </row>
    <row r="188" spans="1:65" s="2" customFormat="1" ht="14.45" customHeight="1" x14ac:dyDescent="0.2">
      <c r="A188" s="18"/>
      <c r="B188" s="93"/>
      <c r="C188" s="122" t="s">
        <v>287</v>
      </c>
      <c r="D188" s="122" t="s">
        <v>125</v>
      </c>
      <c r="E188" s="123" t="s">
        <v>288</v>
      </c>
      <c r="F188" s="124" t="s">
        <v>289</v>
      </c>
      <c r="G188" s="125" t="s">
        <v>73</v>
      </c>
      <c r="H188" s="126">
        <v>120</v>
      </c>
      <c r="I188" s="127"/>
      <c r="J188" s="126">
        <f t="shared" si="20"/>
        <v>0</v>
      </c>
      <c r="K188" s="128"/>
      <c r="L188" s="129"/>
      <c r="M188" s="130" t="s">
        <v>0</v>
      </c>
      <c r="N188" s="131" t="s">
        <v>26</v>
      </c>
      <c r="O188" s="33"/>
      <c r="P188" s="103">
        <f t="shared" si="21"/>
        <v>0</v>
      </c>
      <c r="Q188" s="103">
        <v>0</v>
      </c>
      <c r="R188" s="103">
        <f t="shared" si="22"/>
        <v>0</v>
      </c>
      <c r="S188" s="103">
        <v>0</v>
      </c>
      <c r="T188" s="104">
        <f t="shared" si="23"/>
        <v>0</v>
      </c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R188" s="105" t="s">
        <v>77</v>
      </c>
      <c r="AT188" s="105" t="s">
        <v>125</v>
      </c>
      <c r="AU188" s="105" t="s">
        <v>45</v>
      </c>
      <c r="AY188" s="9" t="s">
        <v>67</v>
      </c>
      <c r="BE188" s="106">
        <f t="shared" si="24"/>
        <v>0</v>
      </c>
      <c r="BF188" s="106">
        <f t="shared" si="25"/>
        <v>0</v>
      </c>
      <c r="BG188" s="106">
        <f t="shared" si="26"/>
        <v>0</v>
      </c>
      <c r="BH188" s="106">
        <f t="shared" si="27"/>
        <v>0</v>
      </c>
      <c r="BI188" s="106">
        <f t="shared" si="28"/>
        <v>0</v>
      </c>
      <c r="BJ188" s="9" t="s">
        <v>45</v>
      </c>
      <c r="BK188" s="107">
        <f t="shared" si="29"/>
        <v>0</v>
      </c>
      <c r="BL188" s="9" t="s">
        <v>69</v>
      </c>
      <c r="BM188" s="105" t="s">
        <v>290</v>
      </c>
    </row>
    <row r="189" spans="1:65" s="2" customFormat="1" ht="14.45" customHeight="1" x14ac:dyDescent="0.2">
      <c r="A189" s="18"/>
      <c r="B189" s="93"/>
      <c r="C189" s="122" t="s">
        <v>291</v>
      </c>
      <c r="D189" s="122" t="s">
        <v>125</v>
      </c>
      <c r="E189" s="123" t="s">
        <v>292</v>
      </c>
      <c r="F189" s="124" t="s">
        <v>293</v>
      </c>
      <c r="G189" s="125" t="s">
        <v>73</v>
      </c>
      <c r="H189" s="126">
        <v>180</v>
      </c>
      <c r="I189" s="127"/>
      <c r="J189" s="126">
        <f t="shared" si="20"/>
        <v>0</v>
      </c>
      <c r="K189" s="128"/>
      <c r="L189" s="129"/>
      <c r="M189" s="130" t="s">
        <v>0</v>
      </c>
      <c r="N189" s="131" t="s">
        <v>26</v>
      </c>
      <c r="O189" s="33"/>
      <c r="P189" s="103">
        <f t="shared" si="21"/>
        <v>0</v>
      </c>
      <c r="Q189" s="103">
        <v>0</v>
      </c>
      <c r="R189" s="103">
        <f t="shared" si="22"/>
        <v>0</v>
      </c>
      <c r="S189" s="103">
        <v>0</v>
      </c>
      <c r="T189" s="104">
        <f t="shared" si="23"/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05" t="s">
        <v>77</v>
      </c>
      <c r="AT189" s="105" t="s">
        <v>125</v>
      </c>
      <c r="AU189" s="105" t="s">
        <v>45</v>
      </c>
      <c r="AY189" s="9" t="s">
        <v>67</v>
      </c>
      <c r="BE189" s="106">
        <f t="shared" si="24"/>
        <v>0</v>
      </c>
      <c r="BF189" s="106">
        <f t="shared" si="25"/>
        <v>0</v>
      </c>
      <c r="BG189" s="106">
        <f t="shared" si="26"/>
        <v>0</v>
      </c>
      <c r="BH189" s="106">
        <f t="shared" si="27"/>
        <v>0</v>
      </c>
      <c r="BI189" s="106">
        <f t="shared" si="28"/>
        <v>0</v>
      </c>
      <c r="BJ189" s="9" t="s">
        <v>45</v>
      </c>
      <c r="BK189" s="107">
        <f t="shared" si="29"/>
        <v>0</v>
      </c>
      <c r="BL189" s="9" t="s">
        <v>69</v>
      </c>
      <c r="BM189" s="105" t="s">
        <v>294</v>
      </c>
    </row>
    <row r="190" spans="1:65" s="2" customFormat="1" ht="24.2" customHeight="1" x14ac:dyDescent="0.2">
      <c r="A190" s="18"/>
      <c r="B190" s="93"/>
      <c r="C190" s="94" t="s">
        <v>295</v>
      </c>
      <c r="D190" s="94" t="s">
        <v>68</v>
      </c>
      <c r="E190" s="95" t="s">
        <v>296</v>
      </c>
      <c r="F190" s="96" t="s">
        <v>297</v>
      </c>
      <c r="G190" s="97" t="s">
        <v>70</v>
      </c>
      <c r="H190" s="98">
        <v>106</v>
      </c>
      <c r="I190" s="99"/>
      <c r="J190" s="98">
        <f t="shared" si="20"/>
        <v>0</v>
      </c>
      <c r="K190" s="100"/>
      <c r="L190" s="19"/>
      <c r="M190" s="101" t="s">
        <v>0</v>
      </c>
      <c r="N190" s="102" t="s">
        <v>26</v>
      </c>
      <c r="O190" s="33"/>
      <c r="P190" s="103">
        <f t="shared" si="21"/>
        <v>0</v>
      </c>
      <c r="Q190" s="103">
        <v>0</v>
      </c>
      <c r="R190" s="103">
        <f t="shared" si="22"/>
        <v>0</v>
      </c>
      <c r="S190" s="103">
        <v>0</v>
      </c>
      <c r="T190" s="104">
        <f t="shared" si="23"/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105" t="s">
        <v>69</v>
      </c>
      <c r="AT190" s="105" t="s">
        <v>68</v>
      </c>
      <c r="AU190" s="105" t="s">
        <v>45</v>
      </c>
      <c r="AY190" s="9" t="s">
        <v>67</v>
      </c>
      <c r="BE190" s="106">
        <f t="shared" si="24"/>
        <v>0</v>
      </c>
      <c r="BF190" s="106">
        <f t="shared" si="25"/>
        <v>0</v>
      </c>
      <c r="BG190" s="106">
        <f t="shared" si="26"/>
        <v>0</v>
      </c>
      <c r="BH190" s="106">
        <f t="shared" si="27"/>
        <v>0</v>
      </c>
      <c r="BI190" s="106">
        <f t="shared" si="28"/>
        <v>0</v>
      </c>
      <c r="BJ190" s="9" t="s">
        <v>45</v>
      </c>
      <c r="BK190" s="107">
        <f t="shared" si="29"/>
        <v>0</v>
      </c>
      <c r="BL190" s="9" t="s">
        <v>69</v>
      </c>
      <c r="BM190" s="105" t="s">
        <v>298</v>
      </c>
    </row>
    <row r="191" spans="1:65" s="2" customFormat="1" ht="14.45" customHeight="1" x14ac:dyDescent="0.2">
      <c r="A191" s="18"/>
      <c r="B191" s="93"/>
      <c r="C191" s="122" t="s">
        <v>299</v>
      </c>
      <c r="D191" s="122" t="s">
        <v>125</v>
      </c>
      <c r="E191" s="123" t="s">
        <v>300</v>
      </c>
      <c r="F191" s="124" t="s">
        <v>301</v>
      </c>
      <c r="G191" s="125" t="s">
        <v>140</v>
      </c>
      <c r="H191" s="126">
        <v>10.6</v>
      </c>
      <c r="I191" s="127"/>
      <c r="J191" s="126">
        <f t="shared" si="20"/>
        <v>0</v>
      </c>
      <c r="K191" s="128"/>
      <c r="L191" s="129"/>
      <c r="M191" s="130" t="s">
        <v>0</v>
      </c>
      <c r="N191" s="131" t="s">
        <v>26</v>
      </c>
      <c r="O191" s="33"/>
      <c r="P191" s="103">
        <f t="shared" si="21"/>
        <v>0</v>
      </c>
      <c r="Q191" s="103">
        <v>1</v>
      </c>
      <c r="R191" s="103">
        <f t="shared" si="22"/>
        <v>10.6</v>
      </c>
      <c r="S191" s="103">
        <v>0</v>
      </c>
      <c r="T191" s="104">
        <f t="shared" si="23"/>
        <v>0</v>
      </c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R191" s="105" t="s">
        <v>77</v>
      </c>
      <c r="AT191" s="105" t="s">
        <v>125</v>
      </c>
      <c r="AU191" s="105" t="s">
        <v>45</v>
      </c>
      <c r="AY191" s="9" t="s">
        <v>67</v>
      </c>
      <c r="BE191" s="106">
        <f t="shared" si="24"/>
        <v>0</v>
      </c>
      <c r="BF191" s="106">
        <f t="shared" si="25"/>
        <v>0</v>
      </c>
      <c r="BG191" s="106">
        <f t="shared" si="26"/>
        <v>0</v>
      </c>
      <c r="BH191" s="106">
        <f t="shared" si="27"/>
        <v>0</v>
      </c>
      <c r="BI191" s="106">
        <f t="shared" si="28"/>
        <v>0</v>
      </c>
      <c r="BJ191" s="9" t="s">
        <v>45</v>
      </c>
      <c r="BK191" s="107">
        <f t="shared" si="29"/>
        <v>0</v>
      </c>
      <c r="BL191" s="9" t="s">
        <v>69</v>
      </c>
      <c r="BM191" s="105" t="s">
        <v>302</v>
      </c>
    </row>
    <row r="192" spans="1:65" s="8" customFormat="1" x14ac:dyDescent="0.2">
      <c r="B192" s="108"/>
      <c r="D192" s="109" t="s">
        <v>71</v>
      </c>
      <c r="E192" s="110" t="s">
        <v>0</v>
      </c>
      <c r="F192" s="111" t="s">
        <v>303</v>
      </c>
      <c r="H192" s="112">
        <v>10.6</v>
      </c>
      <c r="I192" s="113"/>
      <c r="L192" s="108"/>
      <c r="M192" s="114"/>
      <c r="N192" s="115"/>
      <c r="O192" s="115"/>
      <c r="P192" s="115"/>
      <c r="Q192" s="115"/>
      <c r="R192" s="115"/>
      <c r="S192" s="115"/>
      <c r="T192" s="116"/>
      <c r="AT192" s="110" t="s">
        <v>71</v>
      </c>
      <c r="AU192" s="110" t="s">
        <v>45</v>
      </c>
      <c r="AV192" s="8" t="s">
        <v>45</v>
      </c>
      <c r="AW192" s="8" t="s">
        <v>16</v>
      </c>
      <c r="AX192" s="8" t="s">
        <v>44</v>
      </c>
      <c r="AY192" s="110" t="s">
        <v>67</v>
      </c>
    </row>
    <row r="193" spans="1:65" s="2" customFormat="1" ht="14.45" customHeight="1" x14ac:dyDescent="0.2">
      <c r="A193" s="18"/>
      <c r="B193" s="93"/>
      <c r="C193" s="94" t="s">
        <v>304</v>
      </c>
      <c r="D193" s="94" t="s">
        <v>68</v>
      </c>
      <c r="E193" s="95" t="s">
        <v>179</v>
      </c>
      <c r="F193" s="96" t="s">
        <v>180</v>
      </c>
      <c r="G193" s="97" t="s">
        <v>140</v>
      </c>
      <c r="H193" s="98">
        <v>0.53</v>
      </c>
      <c r="I193" s="99"/>
      <c r="J193" s="98">
        <f>ROUND(I193*H193,3)</f>
        <v>0</v>
      </c>
      <c r="K193" s="100"/>
      <c r="L193" s="19"/>
      <c r="M193" s="101" t="s">
        <v>0</v>
      </c>
      <c r="N193" s="102" t="s">
        <v>26</v>
      </c>
      <c r="O193" s="33"/>
      <c r="P193" s="103">
        <f>O193*H193</f>
        <v>0</v>
      </c>
      <c r="Q193" s="103">
        <v>0</v>
      </c>
      <c r="R193" s="103">
        <f>Q193*H193</f>
        <v>0</v>
      </c>
      <c r="S193" s="103">
        <v>0</v>
      </c>
      <c r="T193" s="104">
        <f>S193*H193</f>
        <v>0</v>
      </c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R193" s="105" t="s">
        <v>69</v>
      </c>
      <c r="AT193" s="105" t="s">
        <v>68</v>
      </c>
      <c r="AU193" s="105" t="s">
        <v>45</v>
      </c>
      <c r="AY193" s="9" t="s">
        <v>67</v>
      </c>
      <c r="BE193" s="106">
        <f>IF(N193="základná",J193,0)</f>
        <v>0</v>
      </c>
      <c r="BF193" s="106">
        <f>IF(N193="znížená",J193,0)</f>
        <v>0</v>
      </c>
      <c r="BG193" s="106">
        <f>IF(N193="zákl. prenesená",J193,0)</f>
        <v>0</v>
      </c>
      <c r="BH193" s="106">
        <f>IF(N193="zníž. prenesená",J193,0)</f>
        <v>0</v>
      </c>
      <c r="BI193" s="106">
        <f>IF(N193="nulová",J193,0)</f>
        <v>0</v>
      </c>
      <c r="BJ193" s="9" t="s">
        <v>45</v>
      </c>
      <c r="BK193" s="107">
        <f>ROUND(I193*H193,3)</f>
        <v>0</v>
      </c>
      <c r="BL193" s="9" t="s">
        <v>69</v>
      </c>
      <c r="BM193" s="105" t="s">
        <v>305</v>
      </c>
    </row>
    <row r="194" spans="1:65" s="8" customFormat="1" x14ac:dyDescent="0.2">
      <c r="B194" s="108"/>
      <c r="D194" s="109" t="s">
        <v>71</v>
      </c>
      <c r="E194" s="110" t="s">
        <v>0</v>
      </c>
      <c r="F194" s="111" t="s">
        <v>306</v>
      </c>
      <c r="H194" s="112">
        <v>0.53</v>
      </c>
      <c r="I194" s="113"/>
      <c r="L194" s="108"/>
      <c r="M194" s="114"/>
      <c r="N194" s="115"/>
      <c r="O194" s="115"/>
      <c r="P194" s="115"/>
      <c r="Q194" s="115"/>
      <c r="R194" s="115"/>
      <c r="S194" s="115"/>
      <c r="T194" s="116"/>
      <c r="AT194" s="110" t="s">
        <v>71</v>
      </c>
      <c r="AU194" s="110" t="s">
        <v>45</v>
      </c>
      <c r="AV194" s="8" t="s">
        <v>45</v>
      </c>
      <c r="AW194" s="8" t="s">
        <v>16</v>
      </c>
      <c r="AX194" s="8" t="s">
        <v>44</v>
      </c>
      <c r="AY194" s="110" t="s">
        <v>67</v>
      </c>
    </row>
    <row r="195" spans="1:65" s="2" customFormat="1" ht="24.2" customHeight="1" x14ac:dyDescent="0.2">
      <c r="A195" s="18"/>
      <c r="B195" s="93"/>
      <c r="C195" s="94" t="s">
        <v>307</v>
      </c>
      <c r="D195" s="94" t="s">
        <v>68</v>
      </c>
      <c r="E195" s="95" t="s">
        <v>183</v>
      </c>
      <c r="F195" s="96" t="s">
        <v>184</v>
      </c>
      <c r="G195" s="97" t="s">
        <v>140</v>
      </c>
      <c r="H195" s="98">
        <v>0.53</v>
      </c>
      <c r="I195" s="99"/>
      <c r="J195" s="98">
        <f>ROUND(I195*H195,3)</f>
        <v>0</v>
      </c>
      <c r="K195" s="100"/>
      <c r="L195" s="19"/>
      <c r="M195" s="101" t="s">
        <v>0</v>
      </c>
      <c r="N195" s="102" t="s">
        <v>26</v>
      </c>
      <c r="O195" s="33"/>
      <c r="P195" s="103">
        <f>O195*H195</f>
        <v>0</v>
      </c>
      <c r="Q195" s="103">
        <v>0</v>
      </c>
      <c r="R195" s="103">
        <f>Q195*H195</f>
        <v>0</v>
      </c>
      <c r="S195" s="103">
        <v>0</v>
      </c>
      <c r="T195" s="104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05" t="s">
        <v>69</v>
      </c>
      <c r="AT195" s="105" t="s">
        <v>68</v>
      </c>
      <c r="AU195" s="105" t="s">
        <v>45</v>
      </c>
      <c r="AY195" s="9" t="s">
        <v>67</v>
      </c>
      <c r="BE195" s="106">
        <f>IF(N195="základná",J195,0)</f>
        <v>0</v>
      </c>
      <c r="BF195" s="106">
        <f>IF(N195="znížená",J195,0)</f>
        <v>0</v>
      </c>
      <c r="BG195" s="106">
        <f>IF(N195="zákl. prenesená",J195,0)</f>
        <v>0</v>
      </c>
      <c r="BH195" s="106">
        <f>IF(N195="zníž. prenesená",J195,0)</f>
        <v>0</v>
      </c>
      <c r="BI195" s="106">
        <f>IF(N195="nulová",J195,0)</f>
        <v>0</v>
      </c>
      <c r="BJ195" s="9" t="s">
        <v>45</v>
      </c>
      <c r="BK195" s="107">
        <f>ROUND(I195*H195,3)</f>
        <v>0</v>
      </c>
      <c r="BL195" s="9" t="s">
        <v>69</v>
      </c>
      <c r="BM195" s="105" t="s">
        <v>308</v>
      </c>
    </row>
    <row r="196" spans="1:65" s="7" customFormat="1" ht="22.9" customHeight="1" x14ac:dyDescent="0.2">
      <c r="B196" s="80"/>
      <c r="D196" s="81" t="s">
        <v>42</v>
      </c>
      <c r="E196" s="91" t="s">
        <v>42</v>
      </c>
      <c r="F196" s="91" t="s">
        <v>309</v>
      </c>
      <c r="I196" s="83"/>
      <c r="J196" s="92">
        <f>BK196</f>
        <v>0</v>
      </c>
      <c r="L196" s="80"/>
      <c r="M196" s="85"/>
      <c r="N196" s="86"/>
      <c r="O196" s="86"/>
      <c r="P196" s="87">
        <f>P197+SUM(P198:P204)</f>
        <v>0</v>
      </c>
      <c r="Q196" s="86"/>
      <c r="R196" s="87">
        <f>R197+SUM(R198:R204)</f>
        <v>0</v>
      </c>
      <c r="S196" s="86"/>
      <c r="T196" s="88">
        <f>T197+SUM(T198:T204)</f>
        <v>0</v>
      </c>
      <c r="AR196" s="81" t="s">
        <v>44</v>
      </c>
      <c r="AT196" s="89" t="s">
        <v>42</v>
      </c>
      <c r="AU196" s="89" t="s">
        <v>44</v>
      </c>
      <c r="AY196" s="81" t="s">
        <v>67</v>
      </c>
      <c r="BK196" s="90">
        <f>BK197+SUM(BK198:BK204)</f>
        <v>0</v>
      </c>
    </row>
    <row r="197" spans="1:65" s="2" customFormat="1" ht="24.2" customHeight="1" x14ac:dyDescent="0.2">
      <c r="A197" s="18"/>
      <c r="B197" s="93"/>
      <c r="C197" s="94" t="s">
        <v>310</v>
      </c>
      <c r="D197" s="94" t="s">
        <v>68</v>
      </c>
      <c r="E197" s="95" t="s">
        <v>191</v>
      </c>
      <c r="F197" s="96" t="s">
        <v>192</v>
      </c>
      <c r="G197" s="97" t="s">
        <v>70</v>
      </c>
      <c r="H197" s="98">
        <v>451</v>
      </c>
      <c r="I197" s="99"/>
      <c r="J197" s="98">
        <f>ROUND(I197*H197,3)</f>
        <v>0</v>
      </c>
      <c r="K197" s="100"/>
      <c r="L197" s="19"/>
      <c r="M197" s="101" t="s">
        <v>0</v>
      </c>
      <c r="N197" s="102" t="s">
        <v>26</v>
      </c>
      <c r="O197" s="33"/>
      <c r="P197" s="103">
        <f>O197*H197</f>
        <v>0</v>
      </c>
      <c r="Q197" s="103">
        <v>0</v>
      </c>
      <c r="R197" s="103">
        <f>Q197*H197</f>
        <v>0</v>
      </c>
      <c r="S197" s="103">
        <v>0</v>
      </c>
      <c r="T197" s="104">
        <f>S197*H197</f>
        <v>0</v>
      </c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R197" s="105" t="s">
        <v>69</v>
      </c>
      <c r="AT197" s="105" t="s">
        <v>68</v>
      </c>
      <c r="AU197" s="105" t="s">
        <v>45</v>
      </c>
      <c r="AY197" s="9" t="s">
        <v>67</v>
      </c>
      <c r="BE197" s="106">
        <f>IF(N197="základná",J197,0)</f>
        <v>0</v>
      </c>
      <c r="BF197" s="106">
        <f>IF(N197="znížená",J197,0)</f>
        <v>0</v>
      </c>
      <c r="BG197" s="106">
        <f>IF(N197="zákl. prenesená",J197,0)</f>
        <v>0</v>
      </c>
      <c r="BH197" s="106">
        <f>IF(N197="zníž. prenesená",J197,0)</f>
        <v>0</v>
      </c>
      <c r="BI197" s="106">
        <f>IF(N197="nulová",J197,0)</f>
        <v>0</v>
      </c>
      <c r="BJ197" s="9" t="s">
        <v>45</v>
      </c>
      <c r="BK197" s="107">
        <f>ROUND(I197*H197,3)</f>
        <v>0</v>
      </c>
      <c r="BL197" s="9" t="s">
        <v>69</v>
      </c>
      <c r="BM197" s="105" t="s">
        <v>311</v>
      </c>
    </row>
    <row r="198" spans="1:65" s="2" customFormat="1" ht="24.2" customHeight="1" x14ac:dyDescent="0.2">
      <c r="A198" s="18"/>
      <c r="B198" s="93"/>
      <c r="C198" s="94" t="s">
        <v>312</v>
      </c>
      <c r="D198" s="94" t="s">
        <v>68</v>
      </c>
      <c r="E198" s="95" t="s">
        <v>194</v>
      </c>
      <c r="F198" s="96" t="s">
        <v>195</v>
      </c>
      <c r="G198" s="97" t="s">
        <v>70</v>
      </c>
      <c r="H198" s="98">
        <v>902</v>
      </c>
      <c r="I198" s="99"/>
      <c r="J198" s="98">
        <f>ROUND(I198*H198,3)</f>
        <v>0</v>
      </c>
      <c r="K198" s="100"/>
      <c r="L198" s="19"/>
      <c r="M198" s="101" t="s">
        <v>0</v>
      </c>
      <c r="N198" s="102" t="s">
        <v>26</v>
      </c>
      <c r="O198" s="33"/>
      <c r="P198" s="103">
        <f>O198*H198</f>
        <v>0</v>
      </c>
      <c r="Q198" s="103">
        <v>0</v>
      </c>
      <c r="R198" s="103">
        <f>Q198*H198</f>
        <v>0</v>
      </c>
      <c r="S198" s="103">
        <v>0</v>
      </c>
      <c r="T198" s="104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05" t="s">
        <v>69</v>
      </c>
      <c r="AT198" s="105" t="s">
        <v>68</v>
      </c>
      <c r="AU198" s="105" t="s">
        <v>45</v>
      </c>
      <c r="AY198" s="9" t="s">
        <v>67</v>
      </c>
      <c r="BE198" s="106">
        <f>IF(N198="základná",J198,0)</f>
        <v>0</v>
      </c>
      <c r="BF198" s="106">
        <f>IF(N198="znížená",J198,0)</f>
        <v>0</v>
      </c>
      <c r="BG198" s="106">
        <f>IF(N198="zákl. prenesená",J198,0)</f>
        <v>0</v>
      </c>
      <c r="BH198" s="106">
        <f>IF(N198="zníž. prenesená",J198,0)</f>
        <v>0</v>
      </c>
      <c r="BI198" s="106">
        <f>IF(N198="nulová",J198,0)</f>
        <v>0</v>
      </c>
      <c r="BJ198" s="9" t="s">
        <v>45</v>
      </c>
      <c r="BK198" s="107">
        <f>ROUND(I198*H198,3)</f>
        <v>0</v>
      </c>
      <c r="BL198" s="9" t="s">
        <v>69</v>
      </c>
      <c r="BM198" s="105" t="s">
        <v>313</v>
      </c>
    </row>
    <row r="199" spans="1:65" s="8" customFormat="1" x14ac:dyDescent="0.2">
      <c r="B199" s="108"/>
      <c r="D199" s="109" t="s">
        <v>71</v>
      </c>
      <c r="E199" s="110" t="s">
        <v>0</v>
      </c>
      <c r="F199" s="111" t="s">
        <v>314</v>
      </c>
      <c r="H199" s="112">
        <v>902</v>
      </c>
      <c r="I199" s="113"/>
      <c r="L199" s="108"/>
      <c r="M199" s="114"/>
      <c r="N199" s="115"/>
      <c r="O199" s="115"/>
      <c r="P199" s="115"/>
      <c r="Q199" s="115"/>
      <c r="R199" s="115"/>
      <c r="S199" s="115"/>
      <c r="T199" s="116"/>
      <c r="AT199" s="110" t="s">
        <v>71</v>
      </c>
      <c r="AU199" s="110" t="s">
        <v>45</v>
      </c>
      <c r="AV199" s="8" t="s">
        <v>45</v>
      </c>
      <c r="AW199" s="8" t="s">
        <v>16</v>
      </c>
      <c r="AX199" s="8" t="s">
        <v>44</v>
      </c>
      <c r="AY199" s="110" t="s">
        <v>67</v>
      </c>
    </row>
    <row r="200" spans="1:65" s="2" customFormat="1" ht="24.2" customHeight="1" x14ac:dyDescent="0.2">
      <c r="A200" s="18"/>
      <c r="B200" s="93"/>
      <c r="C200" s="94" t="s">
        <v>315</v>
      </c>
      <c r="D200" s="94" t="s">
        <v>68</v>
      </c>
      <c r="E200" s="95" t="s">
        <v>316</v>
      </c>
      <c r="F200" s="96" t="s">
        <v>317</v>
      </c>
      <c r="G200" s="97" t="s">
        <v>70</v>
      </c>
      <c r="H200" s="98">
        <v>451</v>
      </c>
      <c r="I200" s="99"/>
      <c r="J200" s="98">
        <f>ROUND(I200*H200,3)</f>
        <v>0</v>
      </c>
      <c r="K200" s="100"/>
      <c r="L200" s="19"/>
      <c r="M200" s="101" t="s">
        <v>0</v>
      </c>
      <c r="N200" s="102" t="s">
        <v>26</v>
      </c>
      <c r="O200" s="33"/>
      <c r="P200" s="103">
        <f>O200*H200</f>
        <v>0</v>
      </c>
      <c r="Q200" s="103">
        <v>0</v>
      </c>
      <c r="R200" s="103">
        <f>Q200*H200</f>
        <v>0</v>
      </c>
      <c r="S200" s="103">
        <v>0</v>
      </c>
      <c r="T200" s="104">
        <f>S200*H200</f>
        <v>0</v>
      </c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R200" s="105" t="s">
        <v>69</v>
      </c>
      <c r="AT200" s="105" t="s">
        <v>68</v>
      </c>
      <c r="AU200" s="105" t="s">
        <v>45</v>
      </c>
      <c r="AY200" s="9" t="s">
        <v>67</v>
      </c>
      <c r="BE200" s="106">
        <f>IF(N200="základná",J200,0)</f>
        <v>0</v>
      </c>
      <c r="BF200" s="106">
        <f>IF(N200="znížená",J200,0)</f>
        <v>0</v>
      </c>
      <c r="BG200" s="106">
        <f>IF(N200="zákl. prenesená",J200,0)</f>
        <v>0</v>
      </c>
      <c r="BH200" s="106">
        <f>IF(N200="zníž. prenesená",J200,0)</f>
        <v>0</v>
      </c>
      <c r="BI200" s="106">
        <f>IF(N200="nulová",J200,0)</f>
        <v>0</v>
      </c>
      <c r="BJ200" s="9" t="s">
        <v>45</v>
      </c>
      <c r="BK200" s="107">
        <f>ROUND(I200*H200,3)</f>
        <v>0</v>
      </c>
      <c r="BL200" s="9" t="s">
        <v>69</v>
      </c>
      <c r="BM200" s="105" t="s">
        <v>318</v>
      </c>
    </row>
    <row r="201" spans="1:65" s="2" customFormat="1" ht="14.45" customHeight="1" x14ac:dyDescent="0.2">
      <c r="A201" s="18"/>
      <c r="B201" s="93"/>
      <c r="C201" s="94" t="s">
        <v>319</v>
      </c>
      <c r="D201" s="94" t="s">
        <v>68</v>
      </c>
      <c r="E201" s="95" t="s">
        <v>320</v>
      </c>
      <c r="F201" s="96" t="s">
        <v>321</v>
      </c>
      <c r="G201" s="97" t="s">
        <v>70</v>
      </c>
      <c r="H201" s="98">
        <v>451</v>
      </c>
      <c r="I201" s="99"/>
      <c r="J201" s="98">
        <f>ROUND(I201*H201,3)</f>
        <v>0</v>
      </c>
      <c r="K201" s="100"/>
      <c r="L201" s="19"/>
      <c r="M201" s="101" t="s">
        <v>0</v>
      </c>
      <c r="N201" s="102" t="s">
        <v>26</v>
      </c>
      <c r="O201" s="33"/>
      <c r="P201" s="103">
        <f>O201*H201</f>
        <v>0</v>
      </c>
      <c r="Q201" s="103">
        <v>0</v>
      </c>
      <c r="R201" s="103">
        <f>Q201*H201</f>
        <v>0</v>
      </c>
      <c r="S201" s="103">
        <v>0</v>
      </c>
      <c r="T201" s="104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05" t="s">
        <v>69</v>
      </c>
      <c r="AT201" s="105" t="s">
        <v>68</v>
      </c>
      <c r="AU201" s="105" t="s">
        <v>45</v>
      </c>
      <c r="AY201" s="9" t="s">
        <v>67</v>
      </c>
      <c r="BE201" s="106">
        <f>IF(N201="základná",J201,0)</f>
        <v>0</v>
      </c>
      <c r="BF201" s="106">
        <f>IF(N201="znížená",J201,0)</f>
        <v>0</v>
      </c>
      <c r="BG201" s="106">
        <f>IF(N201="zákl. prenesená",J201,0)</f>
        <v>0</v>
      </c>
      <c r="BH201" s="106">
        <f>IF(N201="zníž. prenesená",J201,0)</f>
        <v>0</v>
      </c>
      <c r="BI201" s="106">
        <f>IF(N201="nulová",J201,0)</f>
        <v>0</v>
      </c>
      <c r="BJ201" s="9" t="s">
        <v>45</v>
      </c>
      <c r="BK201" s="107">
        <f>ROUND(I201*H201,3)</f>
        <v>0</v>
      </c>
      <c r="BL201" s="9" t="s">
        <v>69</v>
      </c>
      <c r="BM201" s="105" t="s">
        <v>322</v>
      </c>
    </row>
    <row r="202" spans="1:65" s="2" customFormat="1" ht="14.45" customHeight="1" x14ac:dyDescent="0.2">
      <c r="A202" s="18"/>
      <c r="B202" s="93"/>
      <c r="C202" s="122" t="s">
        <v>323</v>
      </c>
      <c r="D202" s="122" t="s">
        <v>125</v>
      </c>
      <c r="E202" s="123" t="s">
        <v>324</v>
      </c>
      <c r="F202" s="124" t="s">
        <v>325</v>
      </c>
      <c r="G202" s="125" t="s">
        <v>326</v>
      </c>
      <c r="H202" s="126">
        <v>19.32</v>
      </c>
      <c r="I202" s="127"/>
      <c r="J202" s="126">
        <f>ROUND(I202*H202,3)</f>
        <v>0</v>
      </c>
      <c r="K202" s="128"/>
      <c r="L202" s="129"/>
      <c r="M202" s="130" t="s">
        <v>0</v>
      </c>
      <c r="N202" s="131" t="s">
        <v>26</v>
      </c>
      <c r="O202" s="33"/>
      <c r="P202" s="103">
        <f>O202*H202</f>
        <v>0</v>
      </c>
      <c r="Q202" s="103">
        <v>0</v>
      </c>
      <c r="R202" s="103">
        <f>Q202*H202</f>
        <v>0</v>
      </c>
      <c r="S202" s="103">
        <v>0</v>
      </c>
      <c r="T202" s="104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105" t="s">
        <v>77</v>
      </c>
      <c r="AT202" s="105" t="s">
        <v>125</v>
      </c>
      <c r="AU202" s="105" t="s">
        <v>45</v>
      </c>
      <c r="AY202" s="9" t="s">
        <v>67</v>
      </c>
      <c r="BE202" s="106">
        <f>IF(N202="základná",J202,0)</f>
        <v>0</v>
      </c>
      <c r="BF202" s="106">
        <f>IF(N202="znížená",J202,0)</f>
        <v>0</v>
      </c>
      <c r="BG202" s="106">
        <f>IF(N202="zákl. prenesená",J202,0)</f>
        <v>0</v>
      </c>
      <c r="BH202" s="106">
        <f>IF(N202="zníž. prenesená",J202,0)</f>
        <v>0</v>
      </c>
      <c r="BI202" s="106">
        <f>IF(N202="nulová",J202,0)</f>
        <v>0</v>
      </c>
      <c r="BJ202" s="9" t="s">
        <v>45</v>
      </c>
      <c r="BK202" s="107">
        <f>ROUND(I202*H202,3)</f>
        <v>0</v>
      </c>
      <c r="BL202" s="9" t="s">
        <v>69</v>
      </c>
      <c r="BM202" s="105" t="s">
        <v>327</v>
      </c>
    </row>
    <row r="203" spans="1:65" s="8" customFormat="1" x14ac:dyDescent="0.2">
      <c r="B203" s="108"/>
      <c r="D203" s="109" t="s">
        <v>71</v>
      </c>
      <c r="E203" s="110" t="s">
        <v>0</v>
      </c>
      <c r="F203" s="111" t="s">
        <v>328</v>
      </c>
      <c r="H203" s="112">
        <v>19.32</v>
      </c>
      <c r="I203" s="113"/>
      <c r="L203" s="108"/>
      <c r="M203" s="114"/>
      <c r="N203" s="115"/>
      <c r="O203" s="115"/>
      <c r="P203" s="115"/>
      <c r="Q203" s="115"/>
      <c r="R203" s="115"/>
      <c r="S203" s="115"/>
      <c r="T203" s="116"/>
      <c r="AT203" s="110" t="s">
        <v>71</v>
      </c>
      <c r="AU203" s="110" t="s">
        <v>45</v>
      </c>
      <c r="AV203" s="8" t="s">
        <v>45</v>
      </c>
      <c r="AW203" s="8" t="s">
        <v>16</v>
      </c>
      <c r="AX203" s="8" t="s">
        <v>44</v>
      </c>
      <c r="AY203" s="110" t="s">
        <v>67</v>
      </c>
    </row>
    <row r="204" spans="1:65" s="7" customFormat="1" ht="20.85" customHeight="1" x14ac:dyDescent="0.2">
      <c r="B204" s="80"/>
      <c r="D204" s="81" t="s">
        <v>42</v>
      </c>
      <c r="E204" s="91" t="s">
        <v>88</v>
      </c>
      <c r="F204" s="91" t="s">
        <v>89</v>
      </c>
      <c r="I204" s="83"/>
      <c r="J204" s="92">
        <f>BK204</f>
        <v>0</v>
      </c>
      <c r="L204" s="80"/>
      <c r="M204" s="85"/>
      <c r="N204" s="86"/>
      <c r="O204" s="86"/>
      <c r="P204" s="87">
        <f>P205</f>
        <v>0</v>
      </c>
      <c r="Q204" s="86"/>
      <c r="R204" s="87">
        <f>R205</f>
        <v>0</v>
      </c>
      <c r="S204" s="86"/>
      <c r="T204" s="88">
        <f>T205</f>
        <v>0</v>
      </c>
      <c r="AR204" s="81" t="s">
        <v>44</v>
      </c>
      <c r="AT204" s="89" t="s">
        <v>42</v>
      </c>
      <c r="AU204" s="89" t="s">
        <v>45</v>
      </c>
      <c r="AY204" s="81" t="s">
        <v>67</v>
      </c>
      <c r="BK204" s="90">
        <f>BK205</f>
        <v>0</v>
      </c>
    </row>
    <row r="205" spans="1:65" s="2" customFormat="1" ht="24.2" customHeight="1" x14ac:dyDescent="0.2">
      <c r="A205" s="18"/>
      <c r="B205" s="93"/>
      <c r="C205" s="94" t="s">
        <v>329</v>
      </c>
      <c r="D205" s="94" t="s">
        <v>68</v>
      </c>
      <c r="E205" s="95" t="s">
        <v>330</v>
      </c>
      <c r="F205" s="96" t="s">
        <v>331</v>
      </c>
      <c r="G205" s="97" t="s">
        <v>108</v>
      </c>
      <c r="H205" s="98">
        <v>73.673000000000002</v>
      </c>
      <c r="I205" s="99"/>
      <c r="J205" s="98">
        <f>ROUND(I205*H205,3)</f>
        <v>0</v>
      </c>
      <c r="K205" s="100"/>
      <c r="L205" s="19"/>
      <c r="M205" s="117" t="s">
        <v>0</v>
      </c>
      <c r="N205" s="118" t="s">
        <v>26</v>
      </c>
      <c r="O205" s="119"/>
      <c r="P205" s="120">
        <f>O205*H205</f>
        <v>0</v>
      </c>
      <c r="Q205" s="120">
        <v>0</v>
      </c>
      <c r="R205" s="120">
        <f>Q205*H205</f>
        <v>0</v>
      </c>
      <c r="S205" s="120">
        <v>0</v>
      </c>
      <c r="T205" s="121">
        <f>S205*H205</f>
        <v>0</v>
      </c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R205" s="105" t="s">
        <v>69</v>
      </c>
      <c r="AT205" s="105" t="s">
        <v>68</v>
      </c>
      <c r="AU205" s="105" t="s">
        <v>72</v>
      </c>
      <c r="AY205" s="9" t="s">
        <v>67</v>
      </c>
      <c r="BE205" s="106">
        <f>IF(N205="základná",J205,0)</f>
        <v>0</v>
      </c>
      <c r="BF205" s="106">
        <f>IF(N205="znížená",J205,0)</f>
        <v>0</v>
      </c>
      <c r="BG205" s="106">
        <f>IF(N205="zákl. prenesená",J205,0)</f>
        <v>0</v>
      </c>
      <c r="BH205" s="106">
        <f>IF(N205="zníž. prenesená",J205,0)</f>
        <v>0</v>
      </c>
      <c r="BI205" s="106">
        <f>IF(N205="nulová",J205,0)</f>
        <v>0</v>
      </c>
      <c r="BJ205" s="9" t="s">
        <v>45</v>
      </c>
      <c r="BK205" s="107">
        <f>ROUND(I205*H205,3)</f>
        <v>0</v>
      </c>
      <c r="BL205" s="9" t="s">
        <v>69</v>
      </c>
      <c r="BM205" s="105" t="s">
        <v>332</v>
      </c>
    </row>
    <row r="206" spans="1:65" s="2" customFormat="1" ht="6.95" customHeight="1" x14ac:dyDescent="0.2">
      <c r="A206" s="18"/>
      <c r="B206" s="27"/>
      <c r="C206" s="28"/>
      <c r="D206" s="28"/>
      <c r="E206" s="28"/>
      <c r="F206" s="28"/>
      <c r="G206" s="28"/>
      <c r="H206" s="28"/>
      <c r="I206" s="28"/>
      <c r="J206" s="28"/>
      <c r="K206" s="28"/>
      <c r="L206" s="19"/>
      <c r="M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</row>
  </sheetData>
  <autoFilter ref="C121:K205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2 - Sadové úpravy</vt:lpstr>
      <vt:lpstr>'2 - Sadové úpravy'!Názvy_tlače</vt:lpstr>
      <vt:lpstr>'2 -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Ľubica Augustínová</cp:lastModifiedBy>
  <dcterms:created xsi:type="dcterms:W3CDTF">2020-12-15T09:19:33Z</dcterms:created>
  <dcterms:modified xsi:type="dcterms:W3CDTF">2021-10-20T06:50:05Z</dcterms:modified>
</cp:coreProperties>
</file>