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/>
  <mc:AlternateContent xmlns:mc="http://schemas.openxmlformats.org/markup-compatibility/2006">
    <mc:Choice Requires="x15">
      <x15ac:absPath xmlns:x15ac="http://schemas.microsoft.com/office/spreadsheetml/2010/11/ac" url="C:\Users\gregusova\OneDrive - Mesto Trnava\podlimitne zakazky\OIV\Cesticka pre cyklistov a chodnik Piestanska - I. etapa spis OVO_39799_2021\podklady JOSEPHINE\VV\"/>
    </mc:Choice>
  </mc:AlternateContent>
  <xr:revisionPtr revIDLastSave="1" documentId="13_ncr:1_{378195E9-7478-4148-AC39-D6BE8734AA66}" xr6:coauthVersionLast="40" xr6:coauthVersionMax="43" xr10:uidLastSave="{D60856FD-7369-4284-97DC-BAEAA6BC0E29}"/>
  <bookViews>
    <workbookView xWindow="-120" yWindow="-120" windowWidth="29040" windowHeight="15840" xr2:uid="{00000000-000D-0000-FFFF-FFFF00000000}"/>
  </bookViews>
  <sheets>
    <sheet name="1 - Pestovateľské opatrenia" sheetId="2" r:id="rId1"/>
  </sheets>
  <definedNames>
    <definedName name="_xlnm._FilterDatabase" localSheetId="0" hidden="1">'1 - Pestovateľské opatrenia'!$C$119:$K$166</definedName>
    <definedName name="_xlnm.Print_Titles" localSheetId="0">'1 - Pestovateľské opatrenia'!$119:$119</definedName>
    <definedName name="_xlnm.Print_Area" localSheetId="0">'1 - Pestovateľské opatrenia'!$C$4:$K$76,'1 - Pestovateľské opatrenia'!$C$107:$K$166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2" l="1"/>
  <c r="J36" i="2"/>
  <c r="J35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4" i="2"/>
  <c r="BH124" i="2"/>
  <c r="BG124" i="2"/>
  <c r="BE124" i="2"/>
  <c r="T124" i="2"/>
  <c r="R124" i="2"/>
  <c r="P124" i="2"/>
  <c r="BI123" i="2"/>
  <c r="BH123" i="2"/>
  <c r="BG123" i="2"/>
  <c r="BE123" i="2"/>
  <c r="T123" i="2"/>
  <c r="R123" i="2"/>
  <c r="P123" i="2"/>
  <c r="J117" i="2"/>
  <c r="J116" i="2"/>
  <c r="F114" i="2"/>
  <c r="E112" i="2"/>
  <c r="J92" i="2"/>
  <c r="J91" i="2"/>
  <c r="F89" i="2"/>
  <c r="E87" i="2"/>
  <c r="J18" i="2"/>
  <c r="E18" i="2"/>
  <c r="F117" i="2" s="1"/>
  <c r="J17" i="2"/>
  <c r="J15" i="2"/>
  <c r="E15" i="2"/>
  <c r="F116" i="2" s="1"/>
  <c r="J14" i="2"/>
  <c r="J12" i="2"/>
  <c r="J114" i="2" s="1"/>
  <c r="E7" i="2"/>
  <c r="E110" i="2"/>
  <c r="BK166" i="2"/>
  <c r="J166" i="2"/>
  <c r="BK165" i="2"/>
  <c r="J165" i="2"/>
  <c r="BK164" i="2"/>
  <c r="J164" i="2"/>
  <c r="BK163" i="2"/>
  <c r="J163" i="2"/>
  <c r="BK162" i="2"/>
  <c r="J162" i="2"/>
  <c r="BK161" i="2"/>
  <c r="J161" i="2"/>
  <c r="BK160" i="2"/>
  <c r="J160" i="2"/>
  <c r="BK159" i="2"/>
  <c r="J159" i="2"/>
  <c r="BK158" i="2"/>
  <c r="J158" i="2"/>
  <c r="BK157" i="2"/>
  <c r="J157" i="2"/>
  <c r="BK156" i="2"/>
  <c r="J156" i="2"/>
  <c r="BK155" i="2"/>
  <c r="J155" i="2"/>
  <c r="BK154" i="2"/>
  <c r="J154" i="2"/>
  <c r="BK153" i="2"/>
  <c r="J153" i="2"/>
  <c r="BK152" i="2"/>
  <c r="J152" i="2"/>
  <c r="BK151" i="2"/>
  <c r="J151" i="2"/>
  <c r="BK149" i="2"/>
  <c r="J149" i="2"/>
  <c r="BK148" i="2"/>
  <c r="J148" i="2"/>
  <c r="BK147" i="2"/>
  <c r="J147" i="2"/>
  <c r="BK145" i="2"/>
  <c r="J145" i="2"/>
  <c r="BK144" i="2"/>
  <c r="J144" i="2"/>
  <c r="BK143" i="2"/>
  <c r="J143" i="2"/>
  <c r="BK142" i="2"/>
  <c r="J142" i="2"/>
  <c r="BK141" i="2"/>
  <c r="J141" i="2"/>
  <c r="BK140" i="2"/>
  <c r="J140" i="2"/>
  <c r="BK139" i="2"/>
  <c r="J139" i="2"/>
  <c r="BK138" i="2"/>
  <c r="J138" i="2"/>
  <c r="BK136" i="2"/>
  <c r="J136" i="2"/>
  <c r="BK135" i="2"/>
  <c r="J135" i="2"/>
  <c r="BK134" i="2"/>
  <c r="J134" i="2"/>
  <c r="BK133" i="2"/>
  <c r="J133" i="2"/>
  <c r="BK132" i="2"/>
  <c r="J132" i="2"/>
  <c r="BK131" i="2"/>
  <c r="J131" i="2"/>
  <c r="BK129" i="2"/>
  <c r="J129" i="2"/>
  <c r="BK128" i="2"/>
  <c r="J128" i="2"/>
  <c r="BK124" i="2"/>
  <c r="J124" i="2"/>
  <c r="BK123" i="2"/>
  <c r="J123" i="2"/>
  <c r="BK137" i="2" l="1"/>
  <c r="J137" i="2" s="1"/>
  <c r="J99" i="2" s="1"/>
  <c r="P137" i="2"/>
  <c r="P122" i="2" s="1"/>
  <c r="R137" i="2"/>
  <c r="R122" i="2"/>
  <c r="T137" i="2"/>
  <c r="T122" i="2"/>
  <c r="T121" i="2" s="1"/>
  <c r="T120" i="2" s="1"/>
  <c r="BK146" i="2"/>
  <c r="J146" i="2"/>
  <c r="J100" i="2" s="1"/>
  <c r="P146" i="2"/>
  <c r="R146" i="2"/>
  <c r="T146" i="2"/>
  <c r="E85" i="2"/>
  <c r="J89" i="2"/>
  <c r="F91" i="2"/>
  <c r="F92" i="2"/>
  <c r="BF123" i="2"/>
  <c r="BF124" i="2"/>
  <c r="BF128" i="2"/>
  <c r="BF129" i="2"/>
  <c r="BF131" i="2"/>
  <c r="BF132" i="2"/>
  <c r="BF133" i="2"/>
  <c r="BF134" i="2"/>
  <c r="BF135" i="2"/>
  <c r="BF136" i="2"/>
  <c r="BF138" i="2"/>
  <c r="BF139" i="2"/>
  <c r="BF140" i="2"/>
  <c r="BF141" i="2"/>
  <c r="BF142" i="2"/>
  <c r="BF143" i="2"/>
  <c r="BF144" i="2"/>
  <c r="BF145" i="2"/>
  <c r="BF147" i="2"/>
  <c r="BF148" i="2"/>
  <c r="BF149" i="2"/>
  <c r="BF151" i="2"/>
  <c r="BF152" i="2"/>
  <c r="BF153" i="2"/>
  <c r="BF154" i="2"/>
  <c r="BF155" i="2"/>
  <c r="BF156" i="2"/>
  <c r="BF157" i="2"/>
  <c r="BF158" i="2"/>
  <c r="BF159" i="2"/>
  <c r="BF160" i="2"/>
  <c r="BF161" i="2"/>
  <c r="BF162" i="2"/>
  <c r="BF163" i="2"/>
  <c r="BF164" i="2"/>
  <c r="BF165" i="2"/>
  <c r="BF166" i="2"/>
  <c r="BK122" i="2"/>
  <c r="J122" i="2" s="1"/>
  <c r="J98" i="2" s="1"/>
  <c r="F35" i="2"/>
  <c r="F36" i="2"/>
  <c r="F33" i="2"/>
  <c r="J33" i="2"/>
  <c r="F37" i="2"/>
  <c r="R121" i="2" l="1"/>
  <c r="R120" i="2" s="1"/>
  <c r="P121" i="2"/>
  <c r="P120" i="2" s="1"/>
  <c r="BK121" i="2"/>
  <c r="J121" i="2" s="1"/>
  <c r="J97" i="2" s="1"/>
  <c r="F34" i="2"/>
  <c r="J34" i="2"/>
  <c r="BK120" i="2" l="1"/>
  <c r="J120" i="2" s="1"/>
  <c r="J96" i="2" s="1"/>
  <c r="J30" i="2" l="1"/>
  <c r="J39" i="2" l="1"/>
</calcChain>
</file>

<file path=xl/sharedStrings.xml><?xml version="1.0" encoding="utf-8"?>
<sst xmlns="http://schemas.openxmlformats.org/spreadsheetml/2006/main" count="698" uniqueCount="237">
  <si>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</si>
  <si>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</si>
  <si>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</si>
  <si>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</si>
  <si>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</si>
  <si>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</si>
  <si>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</si>
  <si>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</si>
  <si>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</si>
  <si>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</si>
  <si>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</si>
  <si>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</si>
  <si>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</si>
  <si>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</si>
  <si>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Projektant:</t>
  </si>
  <si>
    <t>Rudbeckia s.r.o.</t>
  </si>
  <si>
    <t>True</t>
  </si>
  <si>
    <t>Spracovateľ:</t>
  </si>
  <si>
    <t>Ing. Júlia Straňáková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</si>
  <si>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</si>
  <si>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</si>
  <si>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</si>
  <si>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</si>
  <si>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</si>
  <si>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</si>
  <si>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</si>
  <si>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</si>
  <si>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</si>
  <si>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</si>
  <si>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</si>
  <si>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</si>
  <si>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</si>
  <si>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</si>
  <si>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</si>
  <si>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</si>
  <si>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</si>
  <si>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</si>
  <si>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</si>
  <si>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</si>
  <si>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</si>
  <si>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</si>
  <si>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</si>
  <si>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</si>
  <si>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</si>
  <si>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</si>
  <si>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Pestovateľské opatrenia</t>
  </si>
  <si>
    <t>{c9ddc5b6-c6b4-4907-b048-dda4fe96337b}</t>
  </si>
  <si>
    <t>2</t>
  </si>
  <si>
    <t>KRYCÍ LIST ROZPOČTU</t>
  </si>
  <si>
    <t>Objekt:</t>
  </si>
  <si>
    <t>1 - Pestovateľské opatrenia</t>
  </si>
  <si>
    <t>Trnava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</si>
  <si>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</si>
  <si>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</si>
  <si>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</si>
  <si>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</si>
  <si>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</si>
  <si>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</si>
  <si>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1. - Výruby</t>
  </si>
  <si>
    <t xml:space="preserve">      2. - Pestovateľské opatrenia</t>
  </si>
  <si>
    <t xml:space="preserve">    99 - Presun hmôt HSV</t>
  </si>
  <si>
    <t>ROZPOČET</t>
  </si>
  <si>
    <t>PČ</t>
  </si>
  <si>
    <t>MJ</t>
  </si>
  <si>
    <t>Množstvo</t>
  </si>
  <si>
    <t>J.cena [EUR]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</si>
  <si>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</si>
  <si>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</si>
  <si>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</si>
  <si>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</si>
  <si>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</si>
  <si>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</si>
  <si>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</si>
  <si>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</si>
  <si>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</si>
  <si>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1.</t>
  </si>
  <si>
    <t>Výruby</t>
  </si>
  <si>
    <t>K</t>
  </si>
  <si>
    <t>1000026</t>
  </si>
  <si>
    <t>Ornitologický posudok, preverenie výskytu chránených druhov živočíchov (ak sa výrub koná v čase hniezdenia)</t>
  </si>
  <si>
    <t>hod</t>
  </si>
  <si>
    <t>4</t>
  </si>
  <si>
    <t>-177804887</t>
  </si>
  <si>
    <t>111201101</t>
  </si>
  <si>
    <t xml:space="preserve">Odstránenie krovín a stromov s koreňom s priemerom kmeňa do 100 mm, do 1000 m2 </t>
  </si>
  <si>
    <t>m2</t>
  </si>
  <si>
    <t>565356850</t>
  </si>
  <si>
    <t>VV</t>
  </si>
  <si>
    <t>"stromy - 2ks"10</t>
  </si>
  <si>
    <t>"kry" 72</t>
  </si>
  <si>
    <t>Súčet</t>
  </si>
  <si>
    <t>3</t>
  </si>
  <si>
    <t>111203111</t>
  </si>
  <si>
    <t xml:space="preserve">Odstránenie pňa odfrézovaním až do hĺbky 500 mm </t>
  </si>
  <si>
    <t>429366027</t>
  </si>
  <si>
    <t>112101111</t>
  </si>
  <si>
    <t>Vyrúbanie stromu listnatého vo svahu do 1:5 priem. kmeňa do 200 mm</t>
  </si>
  <si>
    <t>ks</t>
  </si>
  <si>
    <t>-649040005</t>
  </si>
  <si>
    <t>"viackmeň - strom č. 55"17</t>
  </si>
  <si>
    <t>5</t>
  </si>
  <si>
    <t>112101112</t>
  </si>
  <si>
    <t>Vyrúbanie stromu listnatého vo svahu do 1:5 priem. kmeňa nad 200 do 300 mm</t>
  </si>
  <si>
    <t>37668453</t>
  </si>
  <si>
    <t>6</t>
  </si>
  <si>
    <t>112101113</t>
  </si>
  <si>
    <t>Vyrúbanie stromu listnatého vo svahu do 1:5 priem. kmeňa nad 300 do 400 mm</t>
  </si>
  <si>
    <t>-921005778</t>
  </si>
  <si>
    <t>7</t>
  </si>
  <si>
    <t>112101114</t>
  </si>
  <si>
    <t>Vyrúbanie stromu listnatého vo svahu do 1:5 priem. kmeňa nad 400 do 500 mm</t>
  </si>
  <si>
    <t>-625230919</t>
  </si>
  <si>
    <t>8</t>
  </si>
  <si>
    <t>112101116</t>
  </si>
  <si>
    <t>Vyrúbanie stromu listnatého vo svahu do 1:5 priem. kmeňa nad 600 do 700 mm</t>
  </si>
  <si>
    <t>784111469</t>
  </si>
  <si>
    <t>9</t>
  </si>
  <si>
    <t>112101119</t>
  </si>
  <si>
    <t>Vyrúbanie stromu listnatého vo svahu do 1:5 priem. kmeňa nad 900 do 1000 mm</t>
  </si>
  <si>
    <t>373946209</t>
  </si>
  <si>
    <t>10</t>
  </si>
  <si>
    <t>112104144</t>
  </si>
  <si>
    <t>Odstraňovanie stromu postupným zrezávaním s postupným spúšťaním koruny a kmeňa, priemeru nad 400 do 500 mm</t>
  </si>
  <si>
    <t>-1500268905</t>
  </si>
  <si>
    <t>2.</t>
  </si>
  <si>
    <t>11</t>
  </si>
  <si>
    <t>18492230</t>
  </si>
  <si>
    <t>Úprava štruktúry koruny, odborný rez podľa arboristického štandardu</t>
  </si>
  <si>
    <t>-1435084434</t>
  </si>
  <si>
    <t>12</t>
  </si>
  <si>
    <t>18492229</t>
  </si>
  <si>
    <t>Úprava výšky priechodného prierezu, odborný rez podľa arboristického štandardu</t>
  </si>
  <si>
    <t>-1487474389</t>
  </si>
  <si>
    <t>13</t>
  </si>
  <si>
    <t>18492223</t>
  </si>
  <si>
    <t>Bezpečnostný a zdravotný rez stromov, odborný rez podľa arboristického štandardu</t>
  </si>
  <si>
    <t>1173463986</t>
  </si>
  <si>
    <t>14</t>
  </si>
  <si>
    <t>18492231</t>
  </si>
  <si>
    <t>Odstránenie výmladkov, odborný rez podľa arboristického štandardu</t>
  </si>
  <si>
    <t>1014457919</t>
  </si>
  <si>
    <t>15</t>
  </si>
  <si>
    <t>184806171</t>
  </si>
  <si>
    <t>Rez tvarovací, kríka netŕňového priemeru koruny do 1,5 m</t>
  </si>
  <si>
    <t>-567680199</t>
  </si>
  <si>
    <t>16</t>
  </si>
  <si>
    <t>184807111</t>
  </si>
  <si>
    <t>Ochrana stromu debnením pred poškodením stavebnou činnosťou zhotovenie</t>
  </si>
  <si>
    <t>-1877812207</t>
  </si>
  <si>
    <t>17</t>
  </si>
  <si>
    <t>184807112</t>
  </si>
  <si>
    <t>Ochrana stromu debnením pred poškodením stavebnou činnosťou odstránenie</t>
  </si>
  <si>
    <t>-950302050</t>
  </si>
  <si>
    <t>18</t>
  </si>
  <si>
    <t>1844502138</t>
  </si>
  <si>
    <t>Presadenie stromu pomocou špeciálnej techniky, vykopanie dreviny, presun do 5000 m, presadenie, zakotvenie</t>
  </si>
  <si>
    <t>-1413981721</t>
  </si>
  <si>
    <t>99</t>
  </si>
  <si>
    <t>Presun hmôt HSV</t>
  </si>
  <si>
    <t>19</t>
  </si>
  <si>
    <t>162301500</t>
  </si>
  <si>
    <t>Vodorovné premiestnenie vyklčovaných krovín do priemeru kmeňa 100 mm na vzdialenosť 3000 m</t>
  </si>
  <si>
    <t>-978767098</t>
  </si>
  <si>
    <t>162301509</t>
  </si>
  <si>
    <t>Príplatok za každých ďalších 1000 m premiest., vyklčovaných krovín po spevnenej ceste</t>
  </si>
  <si>
    <t>1331926827</t>
  </si>
  <si>
    <t>21</t>
  </si>
  <si>
    <t>162401411</t>
  </si>
  <si>
    <t>Vodorovné premiestnenie konárov stromov nad 100 do 300 mm do 3000 m</t>
  </si>
  <si>
    <t>-1127489543</t>
  </si>
  <si>
    <t>17+1</t>
  </si>
  <si>
    <t>22</t>
  </si>
  <si>
    <t>162401412</t>
  </si>
  <si>
    <t>Vodorovné premiestnenie konárov stromov nad 300 do 500 mm do 3000 m</t>
  </si>
  <si>
    <t>-750830007</t>
  </si>
  <si>
    <t>23</t>
  </si>
  <si>
    <t>162401413</t>
  </si>
  <si>
    <t>Vodorovné premiestnenie konárov stromov nad 500 do 700 mm do 3000 m</t>
  </si>
  <si>
    <t>-56627521</t>
  </si>
  <si>
    <t>24</t>
  </si>
  <si>
    <t>162401415</t>
  </si>
  <si>
    <t>Vodorovné premiestnenie konárov stromov nad 900 mm do 3000 m</t>
  </si>
  <si>
    <t>-1095004271</t>
  </si>
  <si>
    <t>25</t>
  </si>
  <si>
    <t>162401421</t>
  </si>
  <si>
    <t>Príplatok za každých ďalších 1000 m premiest.,konárov stromov nad 100 do 300 mm po spevnenej ceste</t>
  </si>
  <si>
    <t>1136215671</t>
  </si>
  <si>
    <t>26</t>
  </si>
  <si>
    <t>162401422</t>
  </si>
  <si>
    <t>Príplatok za každých ďalších 1000 m premiest.,konárov stromov nad 300 do 500 mm po spevnenej ceste</t>
  </si>
  <si>
    <t>-1045291793</t>
  </si>
  <si>
    <t>27</t>
  </si>
  <si>
    <t>162401423</t>
  </si>
  <si>
    <t>Príplatok za každých ďalších 1000 m premiest.,konárov stromov nad 500 do 700 mm po spevnenej ceste</t>
  </si>
  <si>
    <t>-1870290941</t>
  </si>
  <si>
    <t>28</t>
  </si>
  <si>
    <t>162401435</t>
  </si>
  <si>
    <t>Príplatok za každých ďalších 1000 m premiest.,konárov stromov nad 900 mm po nespevnenej ceste</t>
  </si>
  <si>
    <t>1225935693</t>
  </si>
  <si>
    <t>29</t>
  </si>
  <si>
    <t>162501411</t>
  </si>
  <si>
    <t>Vodorovné premiestnenie kmeňov nad 100 do 300 mm do 3000 m</t>
  </si>
  <si>
    <t>-1467507306</t>
  </si>
  <si>
    <t>30</t>
  </si>
  <si>
    <t>162501412</t>
  </si>
  <si>
    <t>Vodorovné premiestnenie kmeňov nad 300 do 500 mm do 3000 m</t>
  </si>
  <si>
    <t>854730688</t>
  </si>
  <si>
    <t>31</t>
  </si>
  <si>
    <t>162501413</t>
  </si>
  <si>
    <t>Vodorovné premiestnenie kmeňov nad 500 do 700 mm do 3000 m</t>
  </si>
  <si>
    <t>-1835380967</t>
  </si>
  <si>
    <t>32</t>
  </si>
  <si>
    <t>162501415</t>
  </si>
  <si>
    <t>Vodorovné premiestnenie kmeňov nad 900 mm do 3000 m</t>
  </si>
  <si>
    <t>1790235313</t>
  </si>
  <si>
    <t>33</t>
  </si>
  <si>
    <t>162501421</t>
  </si>
  <si>
    <t>Príplatok za každých ďalších 1000 m premiest.,kmeňov stromov nad 100 do 300 mm po spevnenej ceste</t>
  </si>
  <si>
    <t>564392435</t>
  </si>
  <si>
    <t>34</t>
  </si>
  <si>
    <t>162501422</t>
  </si>
  <si>
    <t>Príplatok za každých ďalších 1000 m premiest.,kmeňov stromov nad 300 do 500 mm po spevnenej ceste</t>
  </si>
  <si>
    <t>1179908149</t>
  </si>
  <si>
    <t>35</t>
  </si>
  <si>
    <t>162501423</t>
  </si>
  <si>
    <t>Príplatok za každých ďalších 1000 m premiest.,kmeňov stromov nad 500 do 700 mm po spevnenej ceste</t>
  </si>
  <si>
    <t>-1138702532</t>
  </si>
  <si>
    <t>36</t>
  </si>
  <si>
    <t>162501435</t>
  </si>
  <si>
    <t>Príplatok za každých ďalších 1000 m premiest.,kmeňov stromov nad 900 mm po nespevnenej ceste</t>
  </si>
  <si>
    <t>-1166334328</t>
  </si>
  <si>
    <t>37</t>
  </si>
  <si>
    <t>998231312.1</t>
  </si>
  <si>
    <t xml:space="preserve">Poplatok za uloženie drevnej hmoty </t>
  </si>
  <si>
    <t>t</t>
  </si>
  <si>
    <t>-1061866048</t>
  </si>
  <si>
    <t>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</si>
</sst>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3" xfId="0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0" fontId="19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9" xfId="0" applyFont="1" applyBorder="1" applyAlignment="1">
      <alignment horizontal="left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vertical="center"/>
    </xf>
    <xf numFmtId="4" fontId="6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17" fillId="0" borderId="0" xfId="0" applyNumberFormat="1" applyFont="1" applyAlignment="1"/>
    <xf numFmtId="166" fontId="20" fillId="0" borderId="12" xfId="0" applyNumberFormat="1" applyFont="1" applyBorder="1" applyAlignment="1"/>
    <xf numFmtId="166" fontId="20" fillId="0" borderId="13" xfId="0" applyNumberFormat="1" applyFont="1" applyBorder="1" applyAlignment="1"/>
    <xf numFmtId="167" fontId="21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167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5" fillId="0" borderId="20" xfId="0" applyFont="1" applyBorder="1" applyAlignment="1" applyProtection="1">
      <alignment horizontal="center" vertical="center"/>
      <protection locked="0"/>
    </xf>
    <xf numFmtId="49" fontId="15" fillId="0" borderId="20" xfId="0" applyNumberFormat="1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center" vertical="center" wrapText="1"/>
      <protection locked="0"/>
    </xf>
    <xf numFmtId="167" fontId="15" fillId="0" borderId="20" xfId="0" applyNumberFormat="1" applyFont="1" applyBorder="1" applyAlignment="1" applyProtection="1">
      <alignment vertical="center"/>
      <protection locked="0"/>
    </xf>
    <xf numFmtId="167" fontId="15" fillId="3" borderId="20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0" fontId="16" fillId="3" borderId="14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center" vertical="center"/>
    </xf>
    <xf numFmtId="166" fontId="16" fillId="0" borderId="0" xfId="0" applyNumberFormat="1" applyFont="1" applyBorder="1" applyAlignment="1">
      <alignment vertical="center"/>
    </xf>
    <xf numFmtId="166" fontId="16" fillId="0" borderId="15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67"/>
  <sheetViews>
    <sheetView showGridLines="0" tabSelected="1" zoomScaleNormal="100" workbookViewId="0">
      <selection activeCell="Y20" sqref="Y2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130" t="s">
        <v>2</v>
      </c>
      <c r="M2" s="131"/>
      <c r="N2" s="131"/>
      <c r="O2" s="131"/>
      <c r="P2" s="131"/>
      <c r="Q2" s="131"/>
      <c r="R2" s="131"/>
      <c r="S2" s="131"/>
      <c r="T2" s="131"/>
      <c r="U2" s="131"/>
      <c r="V2" s="131"/>
      <c r="AT2" s="10" t="s">
        <v>46</v>
      </c>
    </row>
    <row r="3" spans="1:46" s="1" customFormat="1" ht="6.95" customHeight="1" x14ac:dyDescent="0.2">
      <c r="B3" s="11"/>
      <c r="C3" s="12"/>
      <c r="D3" s="12"/>
      <c r="E3" s="12"/>
      <c r="F3" s="12"/>
      <c r="G3" s="12"/>
      <c r="H3" s="12"/>
      <c r="I3" s="12"/>
      <c r="J3" s="12"/>
      <c r="K3" s="12"/>
      <c r="L3" s="13"/>
      <c r="AT3" s="10" t="s">
        <v>43</v>
      </c>
    </row>
    <row r="4" spans="1:46" s="1" customFormat="1" ht="24.95" customHeight="1" x14ac:dyDescent="0.2">
      <c r="B4" s="13"/>
      <c r="D4" s="14" t="s">
        <v>48</v>
      </c>
      <c r="L4" s="13"/>
      <c r="M4" s="43" t="s">
        <v>4</v>
      </c>
      <c r="AT4" s="10" t="s">
        <v>1</v>
      </c>
    </row>
    <row r="5" spans="1:46" s="1" customFormat="1" ht="6.95" customHeight="1" x14ac:dyDescent="0.2">
      <c r="B5" s="13"/>
      <c r="L5" s="13"/>
    </row>
    <row r="6" spans="1:46" s="1" customFormat="1" ht="12" customHeight="1" x14ac:dyDescent="0.2">
      <c r="B6" s="13"/>
      <c r="D6" s="16" t="s">
        <v>5</v>
      </c>
      <c r="L6" s="13"/>
    </row>
    <row r="7" spans="1:46" s="1" customFormat="1" ht="16.5" customHeight="1" x14ac:dyDescent="0.2">
      <c r="B7" s="13"/>
      <c r="E7" s="128" t="e">
        <f>#REF!</f>
        <v>#REF!</v>
      </c>
      <c r="F7" s="129"/>
      <c r="G7" s="129"/>
      <c r="H7" s="129"/>
      <c r="L7" s="13"/>
    </row>
    <row r="8" spans="1:46" s="2" customFormat="1" ht="12" customHeight="1" x14ac:dyDescent="0.2">
      <c r="A8" s="19"/>
      <c r="B8" s="20"/>
      <c r="C8" s="19"/>
      <c r="D8" s="16" t="s">
        <v>49</v>
      </c>
      <c r="E8" s="19"/>
      <c r="F8" s="19"/>
      <c r="G8" s="19"/>
      <c r="H8" s="19"/>
      <c r="I8" s="19"/>
      <c r="J8" s="19"/>
      <c r="K8" s="19"/>
      <c r="L8" s="23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</row>
    <row r="9" spans="1:46" s="2" customFormat="1" ht="16.5" customHeight="1" x14ac:dyDescent="0.2">
      <c r="A9" s="19"/>
      <c r="B9" s="20"/>
      <c r="C9" s="19"/>
      <c r="D9" s="19"/>
      <c r="E9" s="126" t="s">
        <v>50</v>
      </c>
      <c r="F9" s="127"/>
      <c r="G9" s="127"/>
      <c r="H9" s="127"/>
      <c r="I9" s="19"/>
      <c r="J9" s="19"/>
      <c r="K9" s="19"/>
      <c r="L9" s="23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</row>
    <row r="10" spans="1:46" s="2" customFormat="1" x14ac:dyDescent="0.2">
      <c r="A10" s="19"/>
      <c r="B10" s="20"/>
      <c r="C10" s="19"/>
      <c r="D10" s="19"/>
      <c r="E10" s="19"/>
      <c r="F10" s="19"/>
      <c r="G10" s="19"/>
      <c r="H10" s="19"/>
      <c r="I10" s="19"/>
      <c r="J10" s="19"/>
      <c r="K10" s="19"/>
      <c r="L10" s="23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</row>
    <row r="11" spans="1:46" s="2" customFormat="1" ht="12" customHeight="1" x14ac:dyDescent="0.2">
      <c r="A11" s="19"/>
      <c r="B11" s="20"/>
      <c r="C11" s="19"/>
      <c r="D11" s="16" t="s">
        <v>6</v>
      </c>
      <c r="E11" s="19"/>
      <c r="F11" s="15" t="s">
        <v>0</v>
      </c>
      <c r="G11" s="19"/>
      <c r="H11" s="19"/>
      <c r="I11" s="16" t="s">
        <v>7</v>
      </c>
      <c r="J11" s="15" t="s">
        <v>0</v>
      </c>
      <c r="K11" s="19"/>
      <c r="L11" s="23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</row>
    <row r="12" spans="1:46" s="2" customFormat="1" ht="12" customHeight="1" x14ac:dyDescent="0.2">
      <c r="A12" s="19"/>
      <c r="B12" s="20"/>
      <c r="C12" s="19"/>
      <c r="D12" s="16" t="s">
        <v>8</v>
      </c>
      <c r="E12" s="19"/>
      <c r="F12" s="15" t="s">
        <v>51</v>
      </c>
      <c r="G12" s="19"/>
      <c r="H12" s="19"/>
      <c r="I12" s="16" t="s">
        <v>9</v>
      </c>
      <c r="J12" s="32" t="e">
        <f>#REF!</f>
        <v>#REF!</v>
      </c>
      <c r="K12" s="19"/>
      <c r="L12" s="23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</row>
    <row r="13" spans="1:46" s="2" customFormat="1" ht="10.9" customHeight="1" x14ac:dyDescent="0.2">
      <c r="A13" s="19"/>
      <c r="B13" s="20"/>
      <c r="C13" s="19"/>
      <c r="D13" s="19"/>
      <c r="E13" s="19"/>
      <c r="F13" s="19"/>
      <c r="G13" s="19"/>
      <c r="H13" s="19"/>
      <c r="I13" s="19"/>
      <c r="J13" s="19"/>
      <c r="K13" s="19"/>
      <c r="L13" s="23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</row>
    <row r="14" spans="1:46" s="2" customFormat="1" ht="12" customHeight="1" x14ac:dyDescent="0.2">
      <c r="A14" s="19"/>
      <c r="B14" s="20"/>
      <c r="C14" s="19"/>
      <c r="D14" s="16" t="s">
        <v>10</v>
      </c>
      <c r="E14" s="19"/>
      <c r="F14" s="19"/>
      <c r="G14" s="19"/>
      <c r="H14" s="19"/>
      <c r="I14" s="16" t="s">
        <v>11</v>
      </c>
      <c r="J14" s="15" t="e">
        <f>IF(#REF!="","",#REF!)</f>
        <v>#REF!</v>
      </c>
      <c r="K14" s="19"/>
      <c r="L14" s="23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</row>
    <row r="15" spans="1:46" s="2" customFormat="1" ht="18" customHeight="1" x14ac:dyDescent="0.2">
      <c r="A15" s="19"/>
      <c r="B15" s="20"/>
      <c r="C15" s="19"/>
      <c r="D15" s="19"/>
      <c r="E15" s="15" t="e">
        <f>IF(#REF!="","",#REF!)</f>
        <v>#REF!</v>
      </c>
      <c r="F15" s="19"/>
      <c r="G15" s="19"/>
      <c r="H15" s="19"/>
      <c r="I15" s="16" t="s">
        <v>12</v>
      </c>
      <c r="J15" s="15" t="e">
        <f>IF(#REF!="","",#REF!)</f>
        <v>#REF!</v>
      </c>
      <c r="K15" s="19"/>
      <c r="L15" s="23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</row>
    <row r="16" spans="1:46" s="2" customFormat="1" ht="6.95" customHeight="1" x14ac:dyDescent="0.2">
      <c r="A16" s="19"/>
      <c r="B16" s="20"/>
      <c r="C16" s="19"/>
      <c r="D16" s="19"/>
      <c r="E16" s="19"/>
      <c r="F16" s="19"/>
      <c r="G16" s="19"/>
      <c r="H16" s="19"/>
      <c r="I16" s="19"/>
      <c r="J16" s="19"/>
      <c r="K16" s="19"/>
      <c r="L16" s="23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</row>
    <row r="17" spans="1:31" s="2" customFormat="1" ht="12" customHeight="1" x14ac:dyDescent="0.2">
      <c r="A17" s="19"/>
      <c r="B17" s="20"/>
      <c r="C17" s="19"/>
      <c r="D17" s="16" t="s">
        <v>13</v>
      </c>
      <c r="E17" s="19"/>
      <c r="F17" s="19"/>
      <c r="G17" s="19"/>
      <c r="H17" s="19"/>
      <c r="I17" s="16" t="s">
        <v>11</v>
      </c>
      <c r="J17" s="17" t="e">
        <f>#REF!</f>
        <v>#REF!</v>
      </c>
      <c r="K17" s="19"/>
      <c r="L17" s="23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</row>
    <row r="18" spans="1:31" s="2" customFormat="1" ht="18" customHeight="1" x14ac:dyDescent="0.2">
      <c r="A18" s="19"/>
      <c r="B18" s="20"/>
      <c r="C18" s="19"/>
      <c r="D18" s="19"/>
      <c r="E18" s="132" t="e">
        <f>#REF!</f>
        <v>#REF!</v>
      </c>
      <c r="F18" s="133"/>
      <c r="G18" s="133"/>
      <c r="H18" s="133"/>
      <c r="I18" s="16" t="s">
        <v>12</v>
      </c>
      <c r="J18" s="17" t="e">
        <f>#REF!</f>
        <v>#REF!</v>
      </c>
      <c r="K18" s="19"/>
      <c r="L18" s="23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</row>
    <row r="19" spans="1:31" s="2" customFormat="1" ht="6.95" customHeight="1" x14ac:dyDescent="0.2">
      <c r="A19" s="19"/>
      <c r="B19" s="20"/>
      <c r="C19" s="19"/>
      <c r="D19" s="19"/>
      <c r="E19" s="19"/>
      <c r="F19" s="19"/>
      <c r="G19" s="19"/>
      <c r="H19" s="19"/>
      <c r="I19" s="19"/>
      <c r="J19" s="19"/>
      <c r="K19" s="19"/>
      <c r="L19" s="23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</row>
    <row r="20" spans="1:31" s="2" customFormat="1" ht="12" customHeight="1" x14ac:dyDescent="0.2">
      <c r="A20" s="19"/>
      <c r="B20" s="20"/>
      <c r="C20" s="19"/>
      <c r="D20" s="16" t="s">
        <v>14</v>
      </c>
      <c r="E20" s="19"/>
      <c r="F20" s="19"/>
      <c r="G20" s="19"/>
      <c r="H20" s="19"/>
      <c r="I20" s="16" t="s">
        <v>11</v>
      </c>
      <c r="J20" s="15" t="s">
        <v>0</v>
      </c>
      <c r="K20" s="19"/>
      <c r="L20" s="23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</row>
    <row r="21" spans="1:31" s="2" customFormat="1" ht="18" customHeight="1" x14ac:dyDescent="0.2">
      <c r="A21" s="19"/>
      <c r="B21" s="20"/>
      <c r="C21" s="19"/>
      <c r="D21" s="19"/>
      <c r="E21" s="15" t="s">
        <v>15</v>
      </c>
      <c r="F21" s="19"/>
      <c r="G21" s="19"/>
      <c r="H21" s="19"/>
      <c r="I21" s="16" t="s">
        <v>12</v>
      </c>
      <c r="J21" s="15" t="s">
        <v>0</v>
      </c>
      <c r="K21" s="19"/>
      <c r="L21" s="23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</row>
    <row r="22" spans="1:31" s="2" customFormat="1" ht="6.95" customHeight="1" x14ac:dyDescent="0.2">
      <c r="A22" s="19"/>
      <c r="B22" s="20"/>
      <c r="C22" s="19"/>
      <c r="D22" s="19"/>
      <c r="E22" s="19"/>
      <c r="F22" s="19"/>
      <c r="G22" s="19"/>
      <c r="H22" s="19"/>
      <c r="I22" s="19"/>
      <c r="J22" s="19"/>
      <c r="K22" s="19"/>
      <c r="L22" s="23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</row>
    <row r="23" spans="1:31" s="2" customFormat="1" ht="12" customHeight="1" x14ac:dyDescent="0.2">
      <c r="A23" s="19"/>
      <c r="B23" s="20"/>
      <c r="C23" s="19"/>
      <c r="D23" s="16" t="s">
        <v>17</v>
      </c>
      <c r="E23" s="19"/>
      <c r="F23" s="19"/>
      <c r="G23" s="19"/>
      <c r="H23" s="19"/>
      <c r="I23" s="16" t="s">
        <v>11</v>
      </c>
      <c r="J23" s="15" t="s">
        <v>0</v>
      </c>
      <c r="K23" s="19"/>
      <c r="L23" s="23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</row>
    <row r="24" spans="1:31" s="2" customFormat="1" ht="18" customHeight="1" x14ac:dyDescent="0.2">
      <c r="A24" s="19"/>
      <c r="B24" s="20"/>
      <c r="C24" s="19"/>
      <c r="D24" s="19"/>
      <c r="E24" s="15" t="s">
        <v>18</v>
      </c>
      <c r="F24" s="19"/>
      <c r="G24" s="19"/>
      <c r="H24" s="19"/>
      <c r="I24" s="16" t="s">
        <v>12</v>
      </c>
      <c r="J24" s="15" t="s">
        <v>0</v>
      </c>
      <c r="K24" s="19"/>
      <c r="L24" s="23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</row>
    <row r="25" spans="1:31" s="2" customFormat="1" ht="6.95" customHeight="1" x14ac:dyDescent="0.2">
      <c r="A25" s="19"/>
      <c r="B25" s="20"/>
      <c r="C25" s="19"/>
      <c r="D25" s="19"/>
      <c r="E25" s="19"/>
      <c r="F25" s="19"/>
      <c r="G25" s="19"/>
      <c r="H25" s="19"/>
      <c r="I25" s="19"/>
      <c r="J25" s="19"/>
      <c r="K25" s="19"/>
      <c r="L25" s="23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</row>
    <row r="26" spans="1:31" s="2" customFormat="1" ht="12" customHeight="1" x14ac:dyDescent="0.2">
      <c r="A26" s="19"/>
      <c r="B26" s="20"/>
      <c r="C26" s="19"/>
      <c r="D26" s="16" t="s">
        <v>19</v>
      </c>
      <c r="E26" s="19"/>
      <c r="F26" s="19"/>
      <c r="G26" s="19"/>
      <c r="H26" s="19"/>
      <c r="I26" s="19"/>
      <c r="J26" s="19"/>
      <c r="K26" s="19"/>
      <c r="L26" s="23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</row>
    <row r="27" spans="1:31" s="3" customFormat="1" ht="16.5" customHeight="1" x14ac:dyDescent="0.2">
      <c r="A27" s="44"/>
      <c r="B27" s="45"/>
      <c r="C27" s="44"/>
      <c r="D27" s="44"/>
      <c r="E27" s="134" t="s">
        <v>0</v>
      </c>
      <c r="F27" s="134"/>
      <c r="G27" s="134"/>
      <c r="H27" s="134"/>
      <c r="I27" s="44"/>
      <c r="J27" s="44"/>
      <c r="K27" s="44"/>
      <c r="L27" s="46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</row>
    <row r="28" spans="1:31" s="2" customFormat="1" ht="6.95" customHeight="1" x14ac:dyDescent="0.2">
      <c r="A28" s="19"/>
      <c r="B28" s="20"/>
      <c r="C28" s="19"/>
      <c r="D28" s="19"/>
      <c r="E28" s="19"/>
      <c r="F28" s="19"/>
      <c r="G28" s="19"/>
      <c r="H28" s="19"/>
      <c r="I28" s="19"/>
      <c r="J28" s="19"/>
      <c r="K28" s="19"/>
      <c r="L28" s="23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</row>
    <row r="29" spans="1:31" s="2" customFormat="1" ht="6.95" customHeight="1" x14ac:dyDescent="0.2">
      <c r="A29" s="19"/>
      <c r="B29" s="20"/>
      <c r="C29" s="19"/>
      <c r="D29" s="40"/>
      <c r="E29" s="40"/>
      <c r="F29" s="40"/>
      <c r="G29" s="40"/>
      <c r="H29" s="40"/>
      <c r="I29" s="40"/>
      <c r="J29" s="40"/>
      <c r="K29" s="40"/>
      <c r="L29" s="23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</row>
    <row r="30" spans="1:31" s="2" customFormat="1" ht="25.35" customHeight="1" x14ac:dyDescent="0.2">
      <c r="A30" s="19"/>
      <c r="B30" s="20"/>
      <c r="C30" s="19"/>
      <c r="D30" s="47" t="s">
        <v>20</v>
      </c>
      <c r="E30" s="19"/>
      <c r="F30" s="19"/>
      <c r="G30" s="19"/>
      <c r="H30" s="19"/>
      <c r="I30" s="19"/>
      <c r="J30" s="42">
        <f>ROUND(J120, 2)</f>
        <v>0</v>
      </c>
      <c r="K30" s="19"/>
      <c r="L30" s="23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</row>
    <row r="31" spans="1:31" s="2" customFormat="1" ht="6.95" customHeight="1" x14ac:dyDescent="0.2">
      <c r="A31" s="19"/>
      <c r="B31" s="20"/>
      <c r="C31" s="19"/>
      <c r="D31" s="40"/>
      <c r="E31" s="40"/>
      <c r="F31" s="40"/>
      <c r="G31" s="40"/>
      <c r="H31" s="40"/>
      <c r="I31" s="40"/>
      <c r="J31" s="40"/>
      <c r="K31" s="40"/>
      <c r="L31" s="23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</row>
    <row r="32" spans="1:31" s="2" customFormat="1" ht="14.45" customHeight="1" x14ac:dyDescent="0.2">
      <c r="A32" s="19"/>
      <c r="B32" s="20"/>
      <c r="C32" s="19"/>
      <c r="D32" s="19"/>
      <c r="E32" s="19"/>
      <c r="F32" s="22" t="s">
        <v>22</v>
      </c>
      <c r="G32" s="19"/>
      <c r="H32" s="19"/>
      <c r="I32" s="22" t="s">
        <v>21</v>
      </c>
      <c r="J32" s="22" t="s">
        <v>23</v>
      </c>
      <c r="K32" s="19"/>
      <c r="L32" s="23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</row>
    <row r="33" spans="1:31" s="2" customFormat="1" ht="14.45" customHeight="1" x14ac:dyDescent="0.2">
      <c r="A33" s="19"/>
      <c r="B33" s="20"/>
      <c r="C33" s="19"/>
      <c r="D33" s="48" t="s">
        <v>24</v>
      </c>
      <c r="E33" s="16" t="s">
        <v>25</v>
      </c>
      <c r="F33" s="49">
        <f>ROUND((SUM(BE120:BE166)),  2)</f>
        <v>0</v>
      </c>
      <c r="G33" s="19"/>
      <c r="H33" s="19"/>
      <c r="I33" s="50">
        <v>0.2</v>
      </c>
      <c r="J33" s="49">
        <f>ROUND(((SUM(BE120:BE166))*I33),  2)</f>
        <v>0</v>
      </c>
      <c r="K33" s="19"/>
      <c r="L33" s="23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</row>
    <row r="34" spans="1:31" s="2" customFormat="1" ht="14.45" customHeight="1" x14ac:dyDescent="0.2">
      <c r="A34" s="19"/>
      <c r="B34" s="20"/>
      <c r="C34" s="19"/>
      <c r="D34" s="19"/>
      <c r="E34" s="16" t="s">
        <v>26</v>
      </c>
      <c r="F34" s="49">
        <f>ROUND((SUM(BF120:BF166)),  2)</f>
        <v>0</v>
      </c>
      <c r="G34" s="19"/>
      <c r="H34" s="19"/>
      <c r="I34" s="50">
        <v>0.2</v>
      </c>
      <c r="J34" s="49">
        <f>ROUND(((SUM(BF120:BF166))*I34),  2)</f>
        <v>0</v>
      </c>
      <c r="K34" s="19"/>
      <c r="L34" s="23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</row>
    <row r="35" spans="1:31" s="2" customFormat="1" ht="14.45" hidden="1" customHeight="1" x14ac:dyDescent="0.2">
      <c r="A35" s="19"/>
      <c r="B35" s="20"/>
      <c r="C35" s="19"/>
      <c r="D35" s="19"/>
      <c r="E35" s="16" t="s">
        <v>27</v>
      </c>
      <c r="F35" s="49">
        <f>ROUND((SUM(BG120:BG166)),  2)</f>
        <v>0</v>
      </c>
      <c r="G35" s="19"/>
      <c r="H35" s="19"/>
      <c r="I35" s="50">
        <v>0.2</v>
      </c>
      <c r="J35" s="49">
        <f>0</f>
        <v>0</v>
      </c>
      <c r="K35" s="19"/>
      <c r="L35" s="23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31" s="2" customFormat="1" ht="14.45" hidden="1" customHeight="1" x14ac:dyDescent="0.2">
      <c r="A36" s="19"/>
      <c r="B36" s="20"/>
      <c r="C36" s="19"/>
      <c r="D36" s="19"/>
      <c r="E36" s="16" t="s">
        <v>28</v>
      </c>
      <c r="F36" s="49">
        <f>ROUND((SUM(BH120:BH166)),  2)</f>
        <v>0</v>
      </c>
      <c r="G36" s="19"/>
      <c r="H36" s="19"/>
      <c r="I36" s="50">
        <v>0.2</v>
      </c>
      <c r="J36" s="49">
        <f>0</f>
        <v>0</v>
      </c>
      <c r="K36" s="19"/>
      <c r="L36" s="23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31" s="2" customFormat="1" ht="14.45" hidden="1" customHeight="1" x14ac:dyDescent="0.2">
      <c r="A37" s="19"/>
      <c r="B37" s="20"/>
      <c r="C37" s="19"/>
      <c r="D37" s="19"/>
      <c r="E37" s="16" t="s">
        <v>29</v>
      </c>
      <c r="F37" s="49">
        <f>ROUND((SUM(BI120:BI166)),  2)</f>
        <v>0</v>
      </c>
      <c r="G37" s="19"/>
      <c r="H37" s="19"/>
      <c r="I37" s="50">
        <v>0</v>
      </c>
      <c r="J37" s="49">
        <f>0</f>
        <v>0</v>
      </c>
      <c r="K37" s="19"/>
      <c r="L37" s="23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31" s="2" customFormat="1" ht="6.95" customHeight="1" x14ac:dyDescent="0.2">
      <c r="A38" s="19"/>
      <c r="B38" s="20"/>
      <c r="C38" s="19"/>
      <c r="D38" s="19"/>
      <c r="E38" s="19"/>
      <c r="F38" s="19"/>
      <c r="G38" s="19"/>
      <c r="H38" s="19"/>
      <c r="I38" s="19"/>
      <c r="J38" s="19"/>
      <c r="K38" s="19"/>
      <c r="L38" s="23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</row>
    <row r="39" spans="1:31" s="2" customFormat="1" ht="25.35" customHeight="1" x14ac:dyDescent="0.2">
      <c r="A39" s="19"/>
      <c r="B39" s="20"/>
      <c r="C39" s="51"/>
      <c r="D39" s="52" t="s">
        <v>30</v>
      </c>
      <c r="E39" s="35"/>
      <c r="F39" s="35"/>
      <c r="G39" s="53" t="s">
        <v>31</v>
      </c>
      <c r="H39" s="54" t="s">
        <v>32</v>
      </c>
      <c r="I39" s="35"/>
      <c r="J39" s="55">
        <f>SUM(J30:J37)</f>
        <v>0</v>
      </c>
      <c r="K39" s="56"/>
      <c r="L39" s="23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</row>
    <row r="40" spans="1:31" s="2" customFormat="1" ht="14.45" customHeight="1" x14ac:dyDescent="0.2">
      <c r="A40" s="19"/>
      <c r="B40" s="20"/>
      <c r="C40" s="19"/>
      <c r="D40" s="19"/>
      <c r="E40" s="19"/>
      <c r="F40" s="19"/>
      <c r="G40" s="19"/>
      <c r="H40" s="19"/>
      <c r="I40" s="19"/>
      <c r="J40" s="19"/>
      <c r="K40" s="19"/>
      <c r="L40" s="23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</row>
    <row r="41" spans="1:31" s="1" customFormat="1" ht="14.45" customHeight="1" x14ac:dyDescent="0.2">
      <c r="B41" s="13"/>
      <c r="L41" s="13"/>
    </row>
    <row r="42" spans="1:31" s="1" customFormat="1" ht="14.45" customHeight="1" x14ac:dyDescent="0.2">
      <c r="B42" s="13"/>
      <c r="L42" s="13"/>
    </row>
    <row r="43" spans="1:31" s="1" customFormat="1" ht="14.45" customHeight="1" x14ac:dyDescent="0.2">
      <c r="B43" s="13"/>
      <c r="L43" s="13"/>
    </row>
    <row r="44" spans="1:31" s="1" customFormat="1" ht="14.45" customHeight="1" x14ac:dyDescent="0.2">
      <c r="B44" s="13"/>
      <c r="L44" s="13"/>
    </row>
    <row r="45" spans="1:31" s="1" customFormat="1" ht="14.45" customHeight="1" x14ac:dyDescent="0.2">
      <c r="B45" s="13"/>
      <c r="L45" s="13"/>
    </row>
    <row r="46" spans="1:31" s="1" customFormat="1" ht="14.45" customHeight="1" x14ac:dyDescent="0.2">
      <c r="B46" s="13"/>
      <c r="L46" s="13"/>
    </row>
    <row r="47" spans="1:31" s="1" customFormat="1" ht="14.45" customHeight="1" x14ac:dyDescent="0.2">
      <c r="B47" s="13"/>
      <c r="L47" s="13"/>
    </row>
    <row r="48" spans="1:31" s="1" customFormat="1" ht="14.45" customHeight="1" x14ac:dyDescent="0.2">
      <c r="B48" s="13"/>
      <c r="L48" s="13"/>
    </row>
    <row r="49" spans="1:31" s="1" customFormat="1" ht="14.45" customHeight="1" x14ac:dyDescent="0.2">
      <c r="B49" s="13"/>
      <c r="L49" s="13"/>
    </row>
    <row r="50" spans="1:31" s="2" customFormat="1" ht="14.45" customHeight="1" x14ac:dyDescent="0.2">
      <c r="B50" s="23"/>
      <c r="D50" s="24" t="s">
        <v>33</v>
      </c>
      <c r="E50" s="25"/>
      <c r="F50" s="25"/>
      <c r="G50" s="24" t="s">
        <v>34</v>
      </c>
      <c r="H50" s="25"/>
      <c r="I50" s="25"/>
      <c r="J50" s="25"/>
      <c r="K50" s="25"/>
      <c r="L50" s="23"/>
    </row>
    <row r="51" spans="1:31" x14ac:dyDescent="0.2">
      <c r="B51" s="13"/>
      <c r="L51" s="13"/>
    </row>
    <row r="52" spans="1:31" x14ac:dyDescent="0.2">
      <c r="B52" s="13"/>
      <c r="L52" s="13"/>
    </row>
    <row r="53" spans="1:31" x14ac:dyDescent="0.2">
      <c r="B53" s="13"/>
      <c r="L53" s="13"/>
    </row>
    <row r="54" spans="1:31" x14ac:dyDescent="0.2">
      <c r="B54" s="13"/>
      <c r="L54" s="13"/>
    </row>
    <row r="55" spans="1:31" x14ac:dyDescent="0.2">
      <c r="B55" s="13"/>
      <c r="L55" s="13"/>
    </row>
    <row r="56" spans="1:31" x14ac:dyDescent="0.2">
      <c r="B56" s="13"/>
      <c r="L56" s="13"/>
    </row>
    <row r="57" spans="1:31" x14ac:dyDescent="0.2">
      <c r="B57" s="13"/>
      <c r="L57" s="13"/>
    </row>
    <row r="58" spans="1:31" x14ac:dyDescent="0.2">
      <c r="B58" s="13"/>
      <c r="L58" s="13"/>
    </row>
    <row r="59" spans="1:31" x14ac:dyDescent="0.2">
      <c r="B59" s="13"/>
      <c r="L59" s="13"/>
    </row>
    <row r="60" spans="1:31" x14ac:dyDescent="0.2">
      <c r="B60" s="13"/>
      <c r="L60" s="13"/>
    </row>
    <row r="61" spans="1:31" s="2" customFormat="1" ht="12.75" x14ac:dyDescent="0.2">
      <c r="A61" s="19"/>
      <c r="B61" s="20"/>
      <c r="C61" s="19"/>
      <c r="D61" s="26" t="s">
        <v>35</v>
      </c>
      <c r="E61" s="21"/>
      <c r="F61" s="57" t="s">
        <v>36</v>
      </c>
      <c r="G61" s="26" t="s">
        <v>35</v>
      </c>
      <c r="H61" s="21"/>
      <c r="I61" s="21"/>
      <c r="J61" s="58" t="s">
        <v>36</v>
      </c>
      <c r="K61" s="21"/>
      <c r="L61" s="23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</row>
    <row r="62" spans="1:31" x14ac:dyDescent="0.2">
      <c r="B62" s="13"/>
      <c r="L62" s="13"/>
    </row>
    <row r="63" spans="1:31" x14ac:dyDescent="0.2">
      <c r="B63" s="13"/>
      <c r="L63" s="13"/>
    </row>
    <row r="64" spans="1:31" x14ac:dyDescent="0.2">
      <c r="B64" s="13"/>
      <c r="L64" s="13"/>
    </row>
    <row r="65" spans="1:31" s="2" customFormat="1" ht="12.75" x14ac:dyDescent="0.2">
      <c r="A65" s="19"/>
      <c r="B65" s="20"/>
      <c r="C65" s="19"/>
      <c r="D65" s="24" t="s">
        <v>37</v>
      </c>
      <c r="E65" s="27"/>
      <c r="F65" s="27"/>
      <c r="G65" s="24" t="s">
        <v>38</v>
      </c>
      <c r="H65" s="27"/>
      <c r="I65" s="27"/>
      <c r="J65" s="27"/>
      <c r="K65" s="27"/>
      <c r="L65" s="23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</row>
    <row r="66" spans="1:31" x14ac:dyDescent="0.2">
      <c r="B66" s="13"/>
      <c r="L66" s="13"/>
    </row>
    <row r="67" spans="1:31" x14ac:dyDescent="0.2">
      <c r="B67" s="13"/>
      <c r="L67" s="13"/>
    </row>
    <row r="68" spans="1:31" x14ac:dyDescent="0.2">
      <c r="B68" s="13"/>
      <c r="L68" s="13"/>
    </row>
    <row r="69" spans="1:31" x14ac:dyDescent="0.2">
      <c r="B69" s="13"/>
      <c r="L69" s="13"/>
    </row>
    <row r="70" spans="1:31" x14ac:dyDescent="0.2">
      <c r="B70" s="13"/>
      <c r="L70" s="13"/>
    </row>
    <row r="71" spans="1:31" x14ac:dyDescent="0.2">
      <c r="B71" s="13"/>
      <c r="L71" s="13"/>
    </row>
    <row r="72" spans="1:31" x14ac:dyDescent="0.2">
      <c r="B72" s="13"/>
      <c r="L72" s="13"/>
    </row>
    <row r="73" spans="1:31" x14ac:dyDescent="0.2">
      <c r="B73" s="13"/>
      <c r="L73" s="13"/>
    </row>
    <row r="74" spans="1:31" x14ac:dyDescent="0.2">
      <c r="B74" s="13"/>
      <c r="L74" s="13"/>
    </row>
    <row r="75" spans="1:31" x14ac:dyDescent="0.2">
      <c r="B75" s="13"/>
      <c r="L75" s="13"/>
    </row>
    <row r="76" spans="1:31" s="2" customFormat="1" ht="12.75" x14ac:dyDescent="0.2">
      <c r="A76" s="19"/>
      <c r="B76" s="20"/>
      <c r="C76" s="19"/>
      <c r="D76" s="26" t="s">
        <v>35</v>
      </c>
      <c r="E76" s="21"/>
      <c r="F76" s="57" t="s">
        <v>36</v>
      </c>
      <c r="G76" s="26" t="s">
        <v>35</v>
      </c>
      <c r="H76" s="21"/>
      <c r="I76" s="21"/>
      <c r="J76" s="58" t="s">
        <v>36</v>
      </c>
      <c r="K76" s="21"/>
      <c r="L76" s="23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</row>
    <row r="77" spans="1:31" s="2" customFormat="1" ht="14.45" customHeight="1" x14ac:dyDescent="0.2">
      <c r="A77" s="19"/>
      <c r="B77" s="28"/>
      <c r="C77" s="29"/>
      <c r="D77" s="29"/>
      <c r="E77" s="29"/>
      <c r="F77" s="29"/>
      <c r="G77" s="29"/>
      <c r="H77" s="29"/>
      <c r="I77" s="29"/>
      <c r="J77" s="29"/>
      <c r="K77" s="29"/>
      <c r="L77" s="23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</row>
    <row r="81" spans="1:47" s="2" customFormat="1" ht="6.95" hidden="1" customHeight="1" x14ac:dyDescent="0.2">
      <c r="A81" s="19"/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23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</row>
    <row r="82" spans="1:47" s="2" customFormat="1" ht="24.95" hidden="1" customHeight="1" x14ac:dyDescent="0.2">
      <c r="A82" s="19"/>
      <c r="B82" s="20"/>
      <c r="C82" s="14" t="s">
        <v>52</v>
      </c>
      <c r="D82" s="19"/>
      <c r="E82" s="19"/>
      <c r="F82" s="19"/>
      <c r="G82" s="19"/>
      <c r="H82" s="19"/>
      <c r="I82" s="19"/>
      <c r="J82" s="19"/>
      <c r="K82" s="19"/>
      <c r="L82" s="23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</row>
    <row r="83" spans="1:47" s="2" customFormat="1" ht="6.95" hidden="1" customHeight="1" x14ac:dyDescent="0.2">
      <c r="A83" s="19"/>
      <c r="B83" s="20"/>
      <c r="C83" s="19"/>
      <c r="D83" s="19"/>
      <c r="E83" s="19"/>
      <c r="F83" s="19"/>
      <c r="G83" s="19"/>
      <c r="H83" s="19"/>
      <c r="I83" s="19"/>
      <c r="J83" s="19"/>
      <c r="K83" s="19"/>
      <c r="L83" s="23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</row>
    <row r="84" spans="1:47" s="2" customFormat="1" ht="12" hidden="1" customHeight="1" x14ac:dyDescent="0.2">
      <c r="A84" s="19"/>
      <c r="B84" s="20"/>
      <c r="C84" s="16" t="s">
        <v>5</v>
      </c>
      <c r="D84" s="19"/>
      <c r="E84" s="19"/>
      <c r="F84" s="19"/>
      <c r="G84" s="19"/>
      <c r="H84" s="19"/>
      <c r="I84" s="19"/>
      <c r="J84" s="19"/>
      <c r="K84" s="19"/>
      <c r="L84" s="23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</row>
    <row r="85" spans="1:47" s="2" customFormat="1" ht="16.5" hidden="1" customHeight="1" x14ac:dyDescent="0.2">
      <c r="A85" s="19"/>
      <c r="B85" s="20"/>
      <c r="C85" s="19"/>
      <c r="D85" s="19"/>
      <c r="E85" s="128" t="e">
        <f>E7</f>
        <v>#REF!</v>
      </c>
      <c r="F85" s="129"/>
      <c r="G85" s="129"/>
      <c r="H85" s="129"/>
      <c r="I85" s="19"/>
      <c r="J85" s="19"/>
      <c r="K85" s="19"/>
      <c r="L85" s="23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</row>
    <row r="86" spans="1:47" s="2" customFormat="1" ht="12" hidden="1" customHeight="1" x14ac:dyDescent="0.2">
      <c r="A86" s="19"/>
      <c r="B86" s="20"/>
      <c r="C86" s="16" t="s">
        <v>49</v>
      </c>
      <c r="D86" s="19"/>
      <c r="E86" s="19"/>
      <c r="F86" s="19"/>
      <c r="G86" s="19"/>
      <c r="H86" s="19"/>
      <c r="I86" s="19"/>
      <c r="J86" s="19"/>
      <c r="K86" s="19"/>
      <c r="L86" s="23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</row>
    <row r="87" spans="1:47" s="2" customFormat="1" ht="16.5" hidden="1" customHeight="1" x14ac:dyDescent="0.2">
      <c r="A87" s="19"/>
      <c r="B87" s="20"/>
      <c r="C87" s="19"/>
      <c r="D87" s="19"/>
      <c r="E87" s="126" t="str">
        <f>E9</f>
        <v>1 - Pestovateľské opatrenia</v>
      </c>
      <c r="F87" s="127"/>
      <c r="G87" s="127"/>
      <c r="H87" s="127"/>
      <c r="I87" s="19"/>
      <c r="J87" s="19"/>
      <c r="K87" s="19"/>
      <c r="L87" s="23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</row>
    <row r="88" spans="1:47" s="2" customFormat="1" ht="6.95" hidden="1" customHeight="1" x14ac:dyDescent="0.2">
      <c r="A88" s="19"/>
      <c r="B88" s="20"/>
      <c r="C88" s="19"/>
      <c r="D88" s="19"/>
      <c r="E88" s="19"/>
      <c r="F88" s="19"/>
      <c r="G88" s="19"/>
      <c r="H88" s="19"/>
      <c r="I88" s="19"/>
      <c r="J88" s="19"/>
      <c r="K88" s="19"/>
      <c r="L88" s="23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</row>
    <row r="89" spans="1:47" s="2" customFormat="1" ht="12" hidden="1" customHeight="1" x14ac:dyDescent="0.2">
      <c r="A89" s="19"/>
      <c r="B89" s="20"/>
      <c r="C89" s="16" t="s">
        <v>8</v>
      </c>
      <c r="D89" s="19"/>
      <c r="E89" s="19"/>
      <c r="F89" s="15" t="str">
        <f>F12</f>
        <v>Trnava</v>
      </c>
      <c r="G89" s="19"/>
      <c r="H89" s="19"/>
      <c r="I89" s="16" t="s">
        <v>9</v>
      </c>
      <c r="J89" s="32" t="e">
        <f>IF(J12="","",J12)</f>
        <v>#REF!</v>
      </c>
      <c r="K89" s="19"/>
      <c r="L89" s="23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</row>
    <row r="90" spans="1:47" s="2" customFormat="1" ht="6.95" hidden="1" customHeight="1" x14ac:dyDescent="0.2">
      <c r="A90" s="19"/>
      <c r="B90" s="20"/>
      <c r="C90" s="19"/>
      <c r="D90" s="19"/>
      <c r="E90" s="19"/>
      <c r="F90" s="19"/>
      <c r="G90" s="19"/>
      <c r="H90" s="19"/>
      <c r="I90" s="19"/>
      <c r="J90" s="19"/>
      <c r="K90" s="19"/>
      <c r="L90" s="23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</row>
    <row r="91" spans="1:47" s="2" customFormat="1" ht="15.2" hidden="1" customHeight="1" x14ac:dyDescent="0.2">
      <c r="A91" s="19"/>
      <c r="B91" s="20"/>
      <c r="C91" s="16" t="s">
        <v>10</v>
      </c>
      <c r="D91" s="19"/>
      <c r="E91" s="19"/>
      <c r="F91" s="15" t="e">
        <f>E15</f>
        <v>#REF!</v>
      </c>
      <c r="G91" s="19"/>
      <c r="H91" s="19"/>
      <c r="I91" s="16" t="s">
        <v>14</v>
      </c>
      <c r="J91" s="18" t="str">
        <f>E21</f>
        <v>Rudbeckia s.r.o.</v>
      </c>
      <c r="K91" s="19"/>
      <c r="L91" s="23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</row>
    <row r="92" spans="1:47" s="2" customFormat="1" ht="25.7" hidden="1" customHeight="1" x14ac:dyDescent="0.2">
      <c r="A92" s="19"/>
      <c r="B92" s="20"/>
      <c r="C92" s="16" t="s">
        <v>13</v>
      </c>
      <c r="D92" s="19"/>
      <c r="E92" s="19"/>
      <c r="F92" s="15" t="e">
        <f>IF(E18="","",E18)</f>
        <v>#REF!</v>
      </c>
      <c r="G92" s="19"/>
      <c r="H92" s="19"/>
      <c r="I92" s="16" t="s">
        <v>17</v>
      </c>
      <c r="J92" s="18" t="str">
        <f>E24</f>
        <v>Ing. Júlia Straňáková</v>
      </c>
      <c r="K92" s="19"/>
      <c r="L92" s="23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</row>
    <row r="93" spans="1:47" s="2" customFormat="1" ht="10.35" hidden="1" customHeight="1" x14ac:dyDescent="0.2">
      <c r="A93" s="19"/>
      <c r="B93" s="20"/>
      <c r="C93" s="19"/>
      <c r="D93" s="19"/>
      <c r="E93" s="19"/>
      <c r="F93" s="19"/>
      <c r="G93" s="19"/>
      <c r="H93" s="19"/>
      <c r="I93" s="19"/>
      <c r="J93" s="19"/>
      <c r="K93" s="19"/>
      <c r="L93" s="23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</row>
    <row r="94" spans="1:47" s="2" customFormat="1" ht="29.25" hidden="1" customHeight="1" x14ac:dyDescent="0.2">
      <c r="A94" s="19"/>
      <c r="B94" s="20"/>
      <c r="C94" s="59" t="s">
        <v>53</v>
      </c>
      <c r="D94" s="51"/>
      <c r="E94" s="51"/>
      <c r="F94" s="51"/>
      <c r="G94" s="51"/>
      <c r="H94" s="51"/>
      <c r="I94" s="51"/>
      <c r="J94" s="60" t="s">
        <v>54</v>
      </c>
      <c r="K94" s="51"/>
      <c r="L94" s="23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</row>
    <row r="95" spans="1:47" s="2" customFormat="1" ht="10.35" hidden="1" customHeight="1" x14ac:dyDescent="0.2">
      <c r="A95" s="19"/>
      <c r="B95" s="20"/>
      <c r="C95" s="19"/>
      <c r="D95" s="19"/>
      <c r="E95" s="19"/>
      <c r="F95" s="19"/>
      <c r="G95" s="19"/>
      <c r="H95" s="19"/>
      <c r="I95" s="19"/>
      <c r="J95" s="19"/>
      <c r="K95" s="19"/>
      <c r="L95" s="23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</row>
    <row r="96" spans="1:47" s="2" customFormat="1" ht="22.9" hidden="1" customHeight="1" x14ac:dyDescent="0.2">
      <c r="A96" s="19"/>
      <c r="B96" s="20"/>
      <c r="C96" s="61" t="s">
        <v>55</v>
      </c>
      <c r="D96" s="19"/>
      <c r="E96" s="19"/>
      <c r="F96" s="19"/>
      <c r="G96" s="19"/>
      <c r="H96" s="19"/>
      <c r="I96" s="19"/>
      <c r="J96" s="42">
        <f>J120</f>
        <v>0</v>
      </c>
      <c r="K96" s="19"/>
      <c r="L96" s="23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U96" s="10" t="s">
        <v>56</v>
      </c>
    </row>
    <row r="97" spans="1:31" s="4" customFormat="1" ht="24.95" hidden="1" customHeight="1" x14ac:dyDescent="0.2">
      <c r="B97" s="62"/>
      <c r="D97" s="63" t="s">
        <v>57</v>
      </c>
      <c r="E97" s="64"/>
      <c r="F97" s="64"/>
      <c r="G97" s="64"/>
      <c r="H97" s="64"/>
      <c r="I97" s="64"/>
      <c r="J97" s="65">
        <f>J121</f>
        <v>0</v>
      </c>
      <c r="L97" s="62"/>
    </row>
    <row r="98" spans="1:31" s="5" customFormat="1" ht="19.899999999999999" hidden="1" customHeight="1" x14ac:dyDescent="0.2">
      <c r="B98" s="66"/>
      <c r="D98" s="67" t="s">
        <v>58</v>
      </c>
      <c r="E98" s="68"/>
      <c r="F98" s="68"/>
      <c r="G98" s="68"/>
      <c r="H98" s="68"/>
      <c r="I98" s="68"/>
      <c r="J98" s="69">
        <f>J122</f>
        <v>0</v>
      </c>
      <c r="L98" s="66"/>
    </row>
    <row r="99" spans="1:31" s="5" customFormat="1" ht="14.85" hidden="1" customHeight="1" x14ac:dyDescent="0.2">
      <c r="B99" s="66"/>
      <c r="D99" s="67" t="s">
        <v>59</v>
      </c>
      <c r="E99" s="68"/>
      <c r="F99" s="68"/>
      <c r="G99" s="68"/>
      <c r="H99" s="68"/>
      <c r="I99" s="68"/>
      <c r="J99" s="69">
        <f>J137</f>
        <v>0</v>
      </c>
      <c r="L99" s="66"/>
    </row>
    <row r="100" spans="1:31" s="5" customFormat="1" ht="19.899999999999999" hidden="1" customHeight="1" x14ac:dyDescent="0.2">
      <c r="B100" s="66"/>
      <c r="D100" s="67" t="s">
        <v>60</v>
      </c>
      <c r="E100" s="68"/>
      <c r="F100" s="68"/>
      <c r="G100" s="68"/>
      <c r="H100" s="68"/>
      <c r="I100" s="68"/>
      <c r="J100" s="69">
        <f>J146</f>
        <v>0</v>
      </c>
      <c r="L100" s="66"/>
    </row>
    <row r="101" spans="1:31" s="2" customFormat="1" ht="21.75" hidden="1" customHeight="1" x14ac:dyDescent="0.2">
      <c r="A101" s="19"/>
      <c r="B101" s="20"/>
      <c r="C101" s="19"/>
      <c r="D101" s="19"/>
      <c r="E101" s="19"/>
      <c r="F101" s="19"/>
      <c r="G101" s="19"/>
      <c r="H101" s="19"/>
      <c r="I101" s="19"/>
      <c r="J101" s="19"/>
      <c r="K101" s="19"/>
      <c r="L101" s="23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</row>
    <row r="102" spans="1:31" s="2" customFormat="1" ht="6.95" hidden="1" customHeight="1" x14ac:dyDescent="0.2">
      <c r="A102" s="19"/>
      <c r="B102" s="28"/>
      <c r="C102" s="29"/>
      <c r="D102" s="29"/>
      <c r="E102" s="29"/>
      <c r="F102" s="29"/>
      <c r="G102" s="29"/>
      <c r="H102" s="29"/>
      <c r="I102" s="29"/>
      <c r="J102" s="29"/>
      <c r="K102" s="29"/>
      <c r="L102" s="23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</row>
    <row r="103" spans="1:31" hidden="1" x14ac:dyDescent="0.2"/>
    <row r="104" spans="1:31" hidden="1" x14ac:dyDescent="0.2"/>
    <row r="105" spans="1:31" hidden="1" x14ac:dyDescent="0.2"/>
    <row r="106" spans="1:31" s="2" customFormat="1" ht="6.95" customHeight="1" x14ac:dyDescent="0.2">
      <c r="A106" s="1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23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</row>
    <row r="107" spans="1:31" s="2" customFormat="1" ht="24.95" customHeight="1" x14ac:dyDescent="0.2">
      <c r="A107" s="19"/>
      <c r="B107" s="20"/>
      <c r="C107" s="14" t="s">
        <v>61</v>
      </c>
      <c r="D107" s="19"/>
      <c r="E107" s="19"/>
      <c r="F107" s="19"/>
      <c r="G107" s="19"/>
      <c r="H107" s="19"/>
      <c r="I107" s="19"/>
      <c r="J107" s="19"/>
      <c r="K107" s="19"/>
      <c r="L107" s="23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</row>
    <row r="108" spans="1:31" s="2" customFormat="1" ht="6.95" customHeight="1" x14ac:dyDescent="0.2">
      <c r="A108" s="19"/>
      <c r="B108" s="20"/>
      <c r="C108" s="19"/>
      <c r="D108" s="19"/>
      <c r="E108" s="19"/>
      <c r="F108" s="19"/>
      <c r="G108" s="19"/>
      <c r="H108" s="19"/>
      <c r="I108" s="19"/>
      <c r="J108" s="19"/>
      <c r="K108" s="19"/>
      <c r="L108" s="23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</row>
    <row r="109" spans="1:31" s="2" customFormat="1" ht="12" customHeight="1" x14ac:dyDescent="0.2">
      <c r="A109" s="19"/>
      <c r="B109" s="20"/>
      <c r="C109" s="16" t="s">
        <v>5</v>
      </c>
      <c r="D109" s="19"/>
      <c r="E109" s="19"/>
      <c r="F109" s="19"/>
      <c r="G109" s="19"/>
      <c r="H109" s="19"/>
      <c r="I109" s="19"/>
      <c r="J109" s="19"/>
      <c r="K109" s="19"/>
      <c r="L109" s="23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</row>
    <row r="110" spans="1:31" s="2" customFormat="1" ht="16.5" customHeight="1" x14ac:dyDescent="0.2">
      <c r="A110" s="19"/>
      <c r="B110" s="20"/>
      <c r="C110" s="19"/>
      <c r="D110" s="19"/>
      <c r="E110" s="128" t="e">
        <f>E7</f>
        <v>#REF!</v>
      </c>
      <c r="F110" s="129"/>
      <c r="G110" s="129"/>
      <c r="H110" s="129"/>
      <c r="I110" s="19"/>
      <c r="J110" s="19"/>
      <c r="K110" s="19"/>
      <c r="L110" s="23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</row>
    <row r="111" spans="1:31" s="2" customFormat="1" ht="12" customHeight="1" x14ac:dyDescent="0.2">
      <c r="A111" s="19"/>
      <c r="B111" s="20"/>
      <c r="C111" s="16" t="s">
        <v>49</v>
      </c>
      <c r="D111" s="19"/>
      <c r="E111" s="19"/>
      <c r="F111" s="19"/>
      <c r="G111" s="19"/>
      <c r="H111" s="19"/>
      <c r="I111" s="19"/>
      <c r="J111" s="19"/>
      <c r="K111" s="19"/>
      <c r="L111" s="23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</row>
    <row r="112" spans="1:31" s="2" customFormat="1" ht="16.5" customHeight="1" x14ac:dyDescent="0.2">
      <c r="A112" s="19"/>
      <c r="B112" s="20"/>
      <c r="C112" s="19"/>
      <c r="D112" s="19"/>
      <c r="E112" s="126" t="str">
        <f>E9</f>
        <v>1 - Pestovateľské opatrenia</v>
      </c>
      <c r="F112" s="127"/>
      <c r="G112" s="127"/>
      <c r="H112" s="127"/>
      <c r="I112" s="19"/>
      <c r="J112" s="19"/>
      <c r="K112" s="19"/>
      <c r="L112" s="23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</row>
    <row r="113" spans="1:65" s="2" customFormat="1" ht="6.95" customHeight="1" x14ac:dyDescent="0.2">
      <c r="A113" s="19"/>
      <c r="B113" s="20"/>
      <c r="C113" s="19"/>
      <c r="D113" s="19"/>
      <c r="E113" s="19"/>
      <c r="F113" s="19"/>
      <c r="G113" s="19"/>
      <c r="H113" s="19"/>
      <c r="I113" s="19"/>
      <c r="J113" s="19"/>
      <c r="K113" s="19"/>
      <c r="L113" s="23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</row>
    <row r="114" spans="1:65" s="2" customFormat="1" ht="12" customHeight="1" x14ac:dyDescent="0.2">
      <c r="A114" s="19"/>
      <c r="B114" s="20"/>
      <c r="C114" s="16" t="s">
        <v>8</v>
      </c>
      <c r="D114" s="19"/>
      <c r="E114" s="19"/>
      <c r="F114" s="15" t="str">
        <f>F12</f>
        <v>Trnava</v>
      </c>
      <c r="G114" s="19"/>
      <c r="H114" s="19"/>
      <c r="I114" s="16" t="s">
        <v>9</v>
      </c>
      <c r="J114" s="32" t="e">
        <f>IF(J12="","",J12)</f>
        <v>#REF!</v>
      </c>
      <c r="K114" s="19"/>
      <c r="L114" s="23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</row>
    <row r="115" spans="1:65" s="2" customFormat="1" ht="6.95" customHeight="1" x14ac:dyDescent="0.2">
      <c r="A115" s="19"/>
      <c r="B115" s="20"/>
      <c r="C115" s="19"/>
      <c r="D115" s="19"/>
      <c r="E115" s="19"/>
      <c r="F115" s="19"/>
      <c r="G115" s="19"/>
      <c r="H115" s="19"/>
      <c r="I115" s="19"/>
      <c r="J115" s="19"/>
      <c r="K115" s="19"/>
      <c r="L115" s="23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</row>
    <row r="116" spans="1:65" s="2" customFormat="1" ht="15.2" customHeight="1" x14ac:dyDescent="0.2">
      <c r="A116" s="19"/>
      <c r="B116" s="20"/>
      <c r="C116" s="16" t="s">
        <v>10</v>
      </c>
      <c r="D116" s="19"/>
      <c r="E116" s="19"/>
      <c r="F116" s="15" t="e">
        <f>E15</f>
        <v>#REF!</v>
      </c>
      <c r="G116" s="19"/>
      <c r="H116" s="19"/>
      <c r="I116" s="16" t="s">
        <v>14</v>
      </c>
      <c r="J116" s="18" t="str">
        <f>E21</f>
        <v>Rudbeckia s.r.o.</v>
      </c>
      <c r="K116" s="19"/>
      <c r="L116" s="23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</row>
    <row r="117" spans="1:65" s="2" customFormat="1" ht="25.7" customHeight="1" x14ac:dyDescent="0.2">
      <c r="A117" s="19"/>
      <c r="B117" s="20"/>
      <c r="C117" s="16" t="s">
        <v>13</v>
      </c>
      <c r="D117" s="19"/>
      <c r="E117" s="19"/>
      <c r="F117" s="15" t="e">
        <f>IF(E18="","",E18)</f>
        <v>#REF!</v>
      </c>
      <c r="G117" s="19"/>
      <c r="H117" s="19"/>
      <c r="I117" s="16" t="s">
        <v>17</v>
      </c>
      <c r="J117" s="18" t="str">
        <f>E24</f>
        <v>Ing. Júlia Straňáková</v>
      </c>
      <c r="K117" s="19"/>
      <c r="L117" s="23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</row>
    <row r="118" spans="1:65" s="2" customFormat="1" ht="10.35" customHeight="1" x14ac:dyDescent="0.2">
      <c r="A118" s="19"/>
      <c r="B118" s="20"/>
      <c r="C118" s="19"/>
      <c r="D118" s="19"/>
      <c r="E118" s="19"/>
      <c r="F118" s="19"/>
      <c r="G118" s="19"/>
      <c r="H118" s="19"/>
      <c r="I118" s="19"/>
      <c r="J118" s="19"/>
      <c r="K118" s="19"/>
      <c r="L118" s="23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</row>
    <row r="119" spans="1:65" s="6" customFormat="1" ht="29.25" customHeight="1" x14ac:dyDescent="0.2">
      <c r="A119" s="70"/>
      <c r="B119" s="71"/>
      <c r="C119" s="72" t="s">
        <v>62</v>
      </c>
      <c r="D119" s="73" t="s">
        <v>41</v>
      </c>
      <c r="E119" s="73" t="s">
        <v>39</v>
      </c>
      <c r="F119" s="73" t="s">
        <v>40</v>
      </c>
      <c r="G119" s="73" t="s">
        <v>63</v>
      </c>
      <c r="H119" s="73" t="s">
        <v>64</v>
      </c>
      <c r="I119" s="73" t="s">
        <v>65</v>
      </c>
      <c r="J119" s="74" t="s">
        <v>54</v>
      </c>
      <c r="K119" s="75" t="s">
        <v>236</v>
      </c>
      <c r="L119" s="76"/>
      <c r="M119" s="36" t="s">
        <v>0</v>
      </c>
      <c r="N119" s="37" t="s">
        <v>24</v>
      </c>
      <c r="O119" s="37" t="s">
        <v>66</v>
      </c>
      <c r="P119" s="37" t="s">
        <v>67</v>
      </c>
      <c r="Q119" s="37" t="s">
        <v>68</v>
      </c>
      <c r="R119" s="37" t="s">
        <v>69</v>
      </c>
      <c r="S119" s="37" t="s">
        <v>70</v>
      </c>
      <c r="T119" s="38" t="s">
        <v>71</v>
      </c>
      <c r="U119" s="70"/>
      <c r="V119" s="70"/>
      <c r="W119" s="70"/>
      <c r="X119" s="70"/>
      <c r="Y119" s="70"/>
      <c r="Z119" s="70"/>
      <c r="AA119" s="70"/>
      <c r="AB119" s="70"/>
      <c r="AC119" s="70"/>
      <c r="AD119" s="70"/>
      <c r="AE119" s="70"/>
    </row>
    <row r="120" spans="1:65" s="2" customFormat="1" ht="22.9" customHeight="1" x14ac:dyDescent="0.25">
      <c r="A120" s="19"/>
      <c r="B120" s="20"/>
      <c r="C120" s="41" t="s">
        <v>55</v>
      </c>
      <c r="D120" s="19"/>
      <c r="E120" s="19"/>
      <c r="F120" s="19"/>
      <c r="G120" s="19"/>
      <c r="H120" s="19"/>
      <c r="I120" s="19"/>
      <c r="J120" s="77">
        <f>BK120</f>
        <v>0</v>
      </c>
      <c r="K120" s="19"/>
      <c r="L120" s="20"/>
      <c r="M120" s="39"/>
      <c r="N120" s="33"/>
      <c r="O120" s="40"/>
      <c r="P120" s="78">
        <f>P121</f>
        <v>0</v>
      </c>
      <c r="Q120" s="40"/>
      <c r="R120" s="78">
        <f>R121</f>
        <v>2.9040000000000003E-2</v>
      </c>
      <c r="S120" s="40"/>
      <c r="T120" s="79">
        <f>T121</f>
        <v>0</v>
      </c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T120" s="10" t="s">
        <v>42</v>
      </c>
      <c r="AU120" s="10" t="s">
        <v>56</v>
      </c>
      <c r="BK120" s="80">
        <f>BK121</f>
        <v>0</v>
      </c>
    </row>
    <row r="121" spans="1:65" s="7" customFormat="1" ht="25.9" customHeight="1" x14ac:dyDescent="0.2">
      <c r="B121" s="81"/>
      <c r="D121" s="82" t="s">
        <v>42</v>
      </c>
      <c r="E121" s="83" t="s">
        <v>72</v>
      </c>
      <c r="F121" s="83" t="s">
        <v>73</v>
      </c>
      <c r="I121" s="84"/>
      <c r="J121" s="85">
        <f>BK121</f>
        <v>0</v>
      </c>
      <c r="L121" s="81"/>
      <c r="M121" s="86"/>
      <c r="N121" s="87"/>
      <c r="O121" s="87"/>
      <c r="P121" s="88">
        <f>P122+P146</f>
        <v>0</v>
      </c>
      <c r="Q121" s="87"/>
      <c r="R121" s="88">
        <f>R122+R146</f>
        <v>2.9040000000000003E-2</v>
      </c>
      <c r="S121" s="87"/>
      <c r="T121" s="89">
        <f>T122+T146</f>
        <v>0</v>
      </c>
      <c r="AR121" s="82" t="s">
        <v>44</v>
      </c>
      <c r="AT121" s="90" t="s">
        <v>42</v>
      </c>
      <c r="AU121" s="90" t="s">
        <v>43</v>
      </c>
      <c r="AY121" s="82" t="s">
        <v>74</v>
      </c>
      <c r="BK121" s="91">
        <f>BK122+BK146</f>
        <v>0</v>
      </c>
    </row>
    <row r="122" spans="1:65" s="7" customFormat="1" ht="22.9" customHeight="1" x14ac:dyDescent="0.2">
      <c r="B122" s="81"/>
      <c r="D122" s="82" t="s">
        <v>42</v>
      </c>
      <c r="E122" s="92" t="s">
        <v>75</v>
      </c>
      <c r="F122" s="92" t="s">
        <v>76</v>
      </c>
      <c r="I122" s="84"/>
      <c r="J122" s="93">
        <f>BK122</f>
        <v>0</v>
      </c>
      <c r="L122" s="81"/>
      <c r="M122" s="86"/>
      <c r="N122" s="87"/>
      <c r="O122" s="87"/>
      <c r="P122" s="88">
        <f>P123+SUM(P124:P137)</f>
        <v>0</v>
      </c>
      <c r="Q122" s="87"/>
      <c r="R122" s="88">
        <f>R123+SUM(R124:R137)</f>
        <v>2.9040000000000003E-2</v>
      </c>
      <c r="S122" s="87"/>
      <c r="T122" s="89">
        <f>T123+SUM(T124:T137)</f>
        <v>0</v>
      </c>
      <c r="AR122" s="82" t="s">
        <v>44</v>
      </c>
      <c r="AT122" s="90" t="s">
        <v>42</v>
      </c>
      <c r="AU122" s="90" t="s">
        <v>44</v>
      </c>
      <c r="AY122" s="82" t="s">
        <v>74</v>
      </c>
      <c r="BK122" s="91">
        <f>BK123+SUM(BK124:BK137)</f>
        <v>0</v>
      </c>
    </row>
    <row r="123" spans="1:65" s="2" customFormat="1" ht="24.2" customHeight="1" x14ac:dyDescent="0.2">
      <c r="A123" s="19"/>
      <c r="B123" s="94"/>
      <c r="C123" s="95" t="s">
        <v>44</v>
      </c>
      <c r="D123" s="95" t="s">
        <v>77</v>
      </c>
      <c r="E123" s="96" t="s">
        <v>78</v>
      </c>
      <c r="F123" s="97" t="s">
        <v>79</v>
      </c>
      <c r="G123" s="98" t="s">
        <v>80</v>
      </c>
      <c r="H123" s="99">
        <v>10</v>
      </c>
      <c r="I123" s="100"/>
      <c r="J123" s="99">
        <f>ROUND(I123*H123,3)</f>
        <v>0</v>
      </c>
      <c r="K123" s="101"/>
      <c r="L123" s="20"/>
      <c r="M123" s="102" t="s">
        <v>0</v>
      </c>
      <c r="N123" s="103" t="s">
        <v>26</v>
      </c>
      <c r="O123" s="34"/>
      <c r="P123" s="104">
        <f>O123*H123</f>
        <v>0</v>
      </c>
      <c r="Q123" s="104">
        <v>0</v>
      </c>
      <c r="R123" s="104">
        <f>Q123*H123</f>
        <v>0</v>
      </c>
      <c r="S123" s="104">
        <v>0</v>
      </c>
      <c r="T123" s="105">
        <f>S123*H123</f>
        <v>0</v>
      </c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R123" s="106" t="s">
        <v>81</v>
      </c>
      <c r="AT123" s="106" t="s">
        <v>77</v>
      </c>
      <c r="AU123" s="106" t="s">
        <v>47</v>
      </c>
      <c r="AY123" s="10" t="s">
        <v>74</v>
      </c>
      <c r="BE123" s="107">
        <f>IF(N123="základná",J123,0)</f>
        <v>0</v>
      </c>
      <c r="BF123" s="107">
        <f>IF(N123="znížená",J123,0)</f>
        <v>0</v>
      </c>
      <c r="BG123" s="107">
        <f>IF(N123="zákl. prenesená",J123,0)</f>
        <v>0</v>
      </c>
      <c r="BH123" s="107">
        <f>IF(N123="zníž. prenesená",J123,0)</f>
        <v>0</v>
      </c>
      <c r="BI123" s="107">
        <f>IF(N123="nulová",J123,0)</f>
        <v>0</v>
      </c>
      <c r="BJ123" s="10" t="s">
        <v>47</v>
      </c>
      <c r="BK123" s="108">
        <f>ROUND(I123*H123,3)</f>
        <v>0</v>
      </c>
      <c r="BL123" s="10" t="s">
        <v>81</v>
      </c>
      <c r="BM123" s="106" t="s">
        <v>82</v>
      </c>
    </row>
    <row r="124" spans="1:65" s="2" customFormat="1" ht="24.2" customHeight="1" x14ac:dyDescent="0.2">
      <c r="A124" s="19"/>
      <c r="B124" s="94"/>
      <c r="C124" s="95" t="s">
        <v>47</v>
      </c>
      <c r="D124" s="95" t="s">
        <v>77</v>
      </c>
      <c r="E124" s="96" t="s">
        <v>83</v>
      </c>
      <c r="F124" s="97" t="s">
        <v>84</v>
      </c>
      <c r="G124" s="98" t="s">
        <v>85</v>
      </c>
      <c r="H124" s="99">
        <v>82</v>
      </c>
      <c r="I124" s="100"/>
      <c r="J124" s="99">
        <f>ROUND(I124*H124,3)</f>
        <v>0</v>
      </c>
      <c r="K124" s="101"/>
      <c r="L124" s="20"/>
      <c r="M124" s="102" t="s">
        <v>0</v>
      </c>
      <c r="N124" s="103" t="s">
        <v>26</v>
      </c>
      <c r="O124" s="34"/>
      <c r="P124" s="104">
        <f>O124*H124</f>
        <v>0</v>
      </c>
      <c r="Q124" s="104">
        <v>0</v>
      </c>
      <c r="R124" s="104">
        <f>Q124*H124</f>
        <v>0</v>
      </c>
      <c r="S124" s="104">
        <v>0</v>
      </c>
      <c r="T124" s="105">
        <f>S124*H124</f>
        <v>0</v>
      </c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R124" s="106" t="s">
        <v>81</v>
      </c>
      <c r="AT124" s="106" t="s">
        <v>77</v>
      </c>
      <c r="AU124" s="106" t="s">
        <v>47</v>
      </c>
      <c r="AY124" s="10" t="s">
        <v>74</v>
      </c>
      <c r="BE124" s="107">
        <f>IF(N124="základná",J124,0)</f>
        <v>0</v>
      </c>
      <c r="BF124" s="107">
        <f>IF(N124="znížená",J124,0)</f>
        <v>0</v>
      </c>
      <c r="BG124" s="107">
        <f>IF(N124="zákl. prenesená",J124,0)</f>
        <v>0</v>
      </c>
      <c r="BH124" s="107">
        <f>IF(N124="zníž. prenesená",J124,0)</f>
        <v>0</v>
      </c>
      <c r="BI124" s="107">
        <f>IF(N124="nulová",J124,0)</f>
        <v>0</v>
      </c>
      <c r="BJ124" s="10" t="s">
        <v>47</v>
      </c>
      <c r="BK124" s="108">
        <f>ROUND(I124*H124,3)</f>
        <v>0</v>
      </c>
      <c r="BL124" s="10" t="s">
        <v>81</v>
      </c>
      <c r="BM124" s="106" t="s">
        <v>86</v>
      </c>
    </row>
    <row r="125" spans="1:65" s="8" customFormat="1" x14ac:dyDescent="0.2">
      <c r="B125" s="109"/>
      <c r="D125" s="110" t="s">
        <v>87</v>
      </c>
      <c r="E125" s="111" t="s">
        <v>0</v>
      </c>
      <c r="F125" s="112" t="s">
        <v>88</v>
      </c>
      <c r="H125" s="113">
        <v>10</v>
      </c>
      <c r="I125" s="114"/>
      <c r="L125" s="109"/>
      <c r="M125" s="115"/>
      <c r="N125" s="116"/>
      <c r="O125" s="116"/>
      <c r="P125" s="116"/>
      <c r="Q125" s="116"/>
      <c r="R125" s="116"/>
      <c r="S125" s="116"/>
      <c r="T125" s="117"/>
      <c r="AT125" s="111" t="s">
        <v>87</v>
      </c>
      <c r="AU125" s="111" t="s">
        <v>47</v>
      </c>
      <c r="AV125" s="8" t="s">
        <v>47</v>
      </c>
      <c r="AW125" s="8" t="s">
        <v>16</v>
      </c>
      <c r="AX125" s="8" t="s">
        <v>43</v>
      </c>
      <c r="AY125" s="111" t="s">
        <v>74</v>
      </c>
    </row>
    <row r="126" spans="1:65" s="8" customFormat="1" x14ac:dyDescent="0.2">
      <c r="B126" s="109"/>
      <c r="D126" s="110" t="s">
        <v>87</v>
      </c>
      <c r="E126" s="111" t="s">
        <v>0</v>
      </c>
      <c r="F126" s="112" t="s">
        <v>89</v>
      </c>
      <c r="H126" s="113">
        <v>72</v>
      </c>
      <c r="I126" s="114"/>
      <c r="L126" s="109"/>
      <c r="M126" s="115"/>
      <c r="N126" s="116"/>
      <c r="O126" s="116"/>
      <c r="P126" s="116"/>
      <c r="Q126" s="116"/>
      <c r="R126" s="116"/>
      <c r="S126" s="116"/>
      <c r="T126" s="117"/>
      <c r="AT126" s="111" t="s">
        <v>87</v>
      </c>
      <c r="AU126" s="111" t="s">
        <v>47</v>
      </c>
      <c r="AV126" s="8" t="s">
        <v>47</v>
      </c>
      <c r="AW126" s="8" t="s">
        <v>16</v>
      </c>
      <c r="AX126" s="8" t="s">
        <v>43</v>
      </c>
      <c r="AY126" s="111" t="s">
        <v>74</v>
      </c>
    </row>
    <row r="127" spans="1:65" s="9" customFormat="1" x14ac:dyDescent="0.2">
      <c r="B127" s="118"/>
      <c r="D127" s="110" t="s">
        <v>87</v>
      </c>
      <c r="E127" s="119" t="s">
        <v>0</v>
      </c>
      <c r="F127" s="120" t="s">
        <v>90</v>
      </c>
      <c r="H127" s="121">
        <v>82</v>
      </c>
      <c r="I127" s="122"/>
      <c r="L127" s="118"/>
      <c r="M127" s="123"/>
      <c r="N127" s="124"/>
      <c r="O127" s="124"/>
      <c r="P127" s="124"/>
      <c r="Q127" s="124"/>
      <c r="R127" s="124"/>
      <c r="S127" s="124"/>
      <c r="T127" s="125"/>
      <c r="AT127" s="119" t="s">
        <v>87</v>
      </c>
      <c r="AU127" s="119" t="s">
        <v>47</v>
      </c>
      <c r="AV127" s="9" t="s">
        <v>81</v>
      </c>
      <c r="AW127" s="9" t="s">
        <v>16</v>
      </c>
      <c r="AX127" s="9" t="s">
        <v>44</v>
      </c>
      <c r="AY127" s="119" t="s">
        <v>74</v>
      </c>
    </row>
    <row r="128" spans="1:65" s="2" customFormat="1" ht="14.45" customHeight="1" x14ac:dyDescent="0.2">
      <c r="A128" s="19"/>
      <c r="B128" s="94"/>
      <c r="C128" s="95" t="s">
        <v>91</v>
      </c>
      <c r="D128" s="95" t="s">
        <v>77</v>
      </c>
      <c r="E128" s="96" t="s">
        <v>92</v>
      </c>
      <c r="F128" s="97" t="s">
        <v>93</v>
      </c>
      <c r="G128" s="98" t="s">
        <v>85</v>
      </c>
      <c r="H128" s="99">
        <v>5.42</v>
      </c>
      <c r="I128" s="100"/>
      <c r="J128" s="99">
        <f>ROUND(I128*H128,3)</f>
        <v>0</v>
      </c>
      <c r="K128" s="101"/>
      <c r="L128" s="20"/>
      <c r="M128" s="102" t="s">
        <v>0</v>
      </c>
      <c r="N128" s="103" t="s">
        <v>26</v>
      </c>
      <c r="O128" s="34"/>
      <c r="P128" s="104">
        <f>O128*H128</f>
        <v>0</v>
      </c>
      <c r="Q128" s="104">
        <v>0</v>
      </c>
      <c r="R128" s="104">
        <f>Q128*H128</f>
        <v>0</v>
      </c>
      <c r="S128" s="104">
        <v>0</v>
      </c>
      <c r="T128" s="105">
        <f>S128*H128</f>
        <v>0</v>
      </c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R128" s="106" t="s">
        <v>81</v>
      </c>
      <c r="AT128" s="106" t="s">
        <v>77</v>
      </c>
      <c r="AU128" s="106" t="s">
        <v>47</v>
      </c>
      <c r="AY128" s="10" t="s">
        <v>74</v>
      </c>
      <c r="BE128" s="107">
        <f>IF(N128="základná",J128,0)</f>
        <v>0</v>
      </c>
      <c r="BF128" s="107">
        <f>IF(N128="znížená",J128,0)</f>
        <v>0</v>
      </c>
      <c r="BG128" s="107">
        <f>IF(N128="zákl. prenesená",J128,0)</f>
        <v>0</v>
      </c>
      <c r="BH128" s="107">
        <f>IF(N128="zníž. prenesená",J128,0)</f>
        <v>0</v>
      </c>
      <c r="BI128" s="107">
        <f>IF(N128="nulová",J128,0)</f>
        <v>0</v>
      </c>
      <c r="BJ128" s="10" t="s">
        <v>47</v>
      </c>
      <c r="BK128" s="108">
        <f>ROUND(I128*H128,3)</f>
        <v>0</v>
      </c>
      <c r="BL128" s="10" t="s">
        <v>81</v>
      </c>
      <c r="BM128" s="106" t="s">
        <v>94</v>
      </c>
    </row>
    <row r="129" spans="1:65" s="2" customFormat="1" ht="24.2" customHeight="1" x14ac:dyDescent="0.2">
      <c r="A129" s="19"/>
      <c r="B129" s="94"/>
      <c r="C129" s="95" t="s">
        <v>81</v>
      </c>
      <c r="D129" s="95" t="s">
        <v>77</v>
      </c>
      <c r="E129" s="96" t="s">
        <v>95</v>
      </c>
      <c r="F129" s="97" t="s">
        <v>96</v>
      </c>
      <c r="G129" s="98" t="s">
        <v>97</v>
      </c>
      <c r="H129" s="99">
        <v>17</v>
      </c>
      <c r="I129" s="100"/>
      <c r="J129" s="99">
        <f>ROUND(I129*H129,3)</f>
        <v>0</v>
      </c>
      <c r="K129" s="101"/>
      <c r="L129" s="20"/>
      <c r="M129" s="102" t="s">
        <v>0</v>
      </c>
      <c r="N129" s="103" t="s">
        <v>26</v>
      </c>
      <c r="O129" s="34"/>
      <c r="P129" s="104">
        <f>O129*H129</f>
        <v>0</v>
      </c>
      <c r="Q129" s="104">
        <v>0</v>
      </c>
      <c r="R129" s="104">
        <f>Q129*H129</f>
        <v>0</v>
      </c>
      <c r="S129" s="104">
        <v>0</v>
      </c>
      <c r="T129" s="105">
        <f>S129*H129</f>
        <v>0</v>
      </c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R129" s="106" t="s">
        <v>81</v>
      </c>
      <c r="AT129" s="106" t="s">
        <v>77</v>
      </c>
      <c r="AU129" s="106" t="s">
        <v>47</v>
      </c>
      <c r="AY129" s="10" t="s">
        <v>74</v>
      </c>
      <c r="BE129" s="107">
        <f>IF(N129="základná",J129,0)</f>
        <v>0</v>
      </c>
      <c r="BF129" s="107">
        <f>IF(N129="znížená",J129,0)</f>
        <v>0</v>
      </c>
      <c r="BG129" s="107">
        <f>IF(N129="zákl. prenesená",J129,0)</f>
        <v>0</v>
      </c>
      <c r="BH129" s="107">
        <f>IF(N129="zníž. prenesená",J129,0)</f>
        <v>0</v>
      </c>
      <c r="BI129" s="107">
        <f>IF(N129="nulová",J129,0)</f>
        <v>0</v>
      </c>
      <c r="BJ129" s="10" t="s">
        <v>47</v>
      </c>
      <c r="BK129" s="108">
        <f>ROUND(I129*H129,3)</f>
        <v>0</v>
      </c>
      <c r="BL129" s="10" t="s">
        <v>81</v>
      </c>
      <c r="BM129" s="106" t="s">
        <v>98</v>
      </c>
    </row>
    <row r="130" spans="1:65" s="8" customFormat="1" x14ac:dyDescent="0.2">
      <c r="B130" s="109"/>
      <c r="D130" s="110" t="s">
        <v>87</v>
      </c>
      <c r="E130" s="111" t="s">
        <v>0</v>
      </c>
      <c r="F130" s="112" t="s">
        <v>99</v>
      </c>
      <c r="H130" s="113">
        <v>17</v>
      </c>
      <c r="I130" s="114"/>
      <c r="L130" s="109"/>
      <c r="M130" s="115"/>
      <c r="N130" s="116"/>
      <c r="O130" s="116"/>
      <c r="P130" s="116"/>
      <c r="Q130" s="116"/>
      <c r="R130" s="116"/>
      <c r="S130" s="116"/>
      <c r="T130" s="117"/>
      <c r="AT130" s="111" t="s">
        <v>87</v>
      </c>
      <c r="AU130" s="111" t="s">
        <v>47</v>
      </c>
      <c r="AV130" s="8" t="s">
        <v>47</v>
      </c>
      <c r="AW130" s="8" t="s">
        <v>16</v>
      </c>
      <c r="AX130" s="8" t="s">
        <v>44</v>
      </c>
      <c r="AY130" s="111" t="s">
        <v>74</v>
      </c>
    </row>
    <row r="131" spans="1:65" s="2" customFormat="1" ht="24.2" customHeight="1" x14ac:dyDescent="0.2">
      <c r="A131" s="19"/>
      <c r="B131" s="94"/>
      <c r="C131" s="95" t="s">
        <v>100</v>
      </c>
      <c r="D131" s="95" t="s">
        <v>77</v>
      </c>
      <c r="E131" s="96" t="s">
        <v>101</v>
      </c>
      <c r="F131" s="97" t="s">
        <v>102</v>
      </c>
      <c r="G131" s="98" t="s">
        <v>97</v>
      </c>
      <c r="H131" s="99">
        <v>1</v>
      </c>
      <c r="I131" s="100"/>
      <c r="J131" s="99">
        <f t="shared" ref="J131:J136" si="0">ROUND(I131*H131,3)</f>
        <v>0</v>
      </c>
      <c r="K131" s="101"/>
      <c r="L131" s="20"/>
      <c r="M131" s="102" t="s">
        <v>0</v>
      </c>
      <c r="N131" s="103" t="s">
        <v>26</v>
      </c>
      <c r="O131" s="34"/>
      <c r="P131" s="104">
        <f t="shared" ref="P131:P136" si="1">O131*H131</f>
        <v>0</v>
      </c>
      <c r="Q131" s="104">
        <v>0</v>
      </c>
      <c r="R131" s="104">
        <f t="shared" ref="R131:R136" si="2">Q131*H131</f>
        <v>0</v>
      </c>
      <c r="S131" s="104">
        <v>0</v>
      </c>
      <c r="T131" s="105">
        <f t="shared" ref="T131:T136" si="3">S131*H131</f>
        <v>0</v>
      </c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R131" s="106" t="s">
        <v>81</v>
      </c>
      <c r="AT131" s="106" t="s">
        <v>77</v>
      </c>
      <c r="AU131" s="106" t="s">
        <v>47</v>
      </c>
      <c r="AY131" s="10" t="s">
        <v>74</v>
      </c>
      <c r="BE131" s="107">
        <f t="shared" ref="BE131:BE136" si="4">IF(N131="základná",J131,0)</f>
        <v>0</v>
      </c>
      <c r="BF131" s="107">
        <f t="shared" ref="BF131:BF136" si="5">IF(N131="znížená",J131,0)</f>
        <v>0</v>
      </c>
      <c r="BG131" s="107">
        <f t="shared" ref="BG131:BG136" si="6">IF(N131="zákl. prenesená",J131,0)</f>
        <v>0</v>
      </c>
      <c r="BH131" s="107">
        <f t="shared" ref="BH131:BH136" si="7">IF(N131="zníž. prenesená",J131,0)</f>
        <v>0</v>
      </c>
      <c r="BI131" s="107">
        <f t="shared" ref="BI131:BI136" si="8">IF(N131="nulová",J131,0)</f>
        <v>0</v>
      </c>
      <c r="BJ131" s="10" t="s">
        <v>47</v>
      </c>
      <c r="BK131" s="108">
        <f t="shared" ref="BK131:BK136" si="9">ROUND(I131*H131,3)</f>
        <v>0</v>
      </c>
      <c r="BL131" s="10" t="s">
        <v>81</v>
      </c>
      <c r="BM131" s="106" t="s">
        <v>103</v>
      </c>
    </row>
    <row r="132" spans="1:65" s="2" customFormat="1" ht="24.2" customHeight="1" x14ac:dyDescent="0.2">
      <c r="A132" s="19"/>
      <c r="B132" s="94"/>
      <c r="C132" s="95" t="s">
        <v>104</v>
      </c>
      <c r="D132" s="95" t="s">
        <v>77</v>
      </c>
      <c r="E132" s="96" t="s">
        <v>105</v>
      </c>
      <c r="F132" s="97" t="s">
        <v>106</v>
      </c>
      <c r="G132" s="98" t="s">
        <v>97</v>
      </c>
      <c r="H132" s="99">
        <v>1</v>
      </c>
      <c r="I132" s="100"/>
      <c r="J132" s="99">
        <f t="shared" si="0"/>
        <v>0</v>
      </c>
      <c r="K132" s="101"/>
      <c r="L132" s="20"/>
      <c r="M132" s="102" t="s">
        <v>0</v>
      </c>
      <c r="N132" s="103" t="s">
        <v>26</v>
      </c>
      <c r="O132" s="34"/>
      <c r="P132" s="104">
        <f t="shared" si="1"/>
        <v>0</v>
      </c>
      <c r="Q132" s="104">
        <v>0</v>
      </c>
      <c r="R132" s="104">
        <f t="shared" si="2"/>
        <v>0</v>
      </c>
      <c r="S132" s="104">
        <v>0</v>
      </c>
      <c r="T132" s="105">
        <f t="shared" si="3"/>
        <v>0</v>
      </c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R132" s="106" t="s">
        <v>81</v>
      </c>
      <c r="AT132" s="106" t="s">
        <v>77</v>
      </c>
      <c r="AU132" s="106" t="s">
        <v>47</v>
      </c>
      <c r="AY132" s="10" t="s">
        <v>74</v>
      </c>
      <c r="BE132" s="107">
        <f t="shared" si="4"/>
        <v>0</v>
      </c>
      <c r="BF132" s="107">
        <f t="shared" si="5"/>
        <v>0</v>
      </c>
      <c r="BG132" s="107">
        <f t="shared" si="6"/>
        <v>0</v>
      </c>
      <c r="BH132" s="107">
        <f t="shared" si="7"/>
        <v>0</v>
      </c>
      <c r="BI132" s="107">
        <f t="shared" si="8"/>
        <v>0</v>
      </c>
      <c r="BJ132" s="10" t="s">
        <v>47</v>
      </c>
      <c r="BK132" s="108">
        <f t="shared" si="9"/>
        <v>0</v>
      </c>
      <c r="BL132" s="10" t="s">
        <v>81</v>
      </c>
      <c r="BM132" s="106" t="s">
        <v>107</v>
      </c>
    </row>
    <row r="133" spans="1:65" s="2" customFormat="1" ht="24.2" customHeight="1" x14ac:dyDescent="0.2">
      <c r="A133" s="19"/>
      <c r="B133" s="94"/>
      <c r="C133" s="95" t="s">
        <v>108</v>
      </c>
      <c r="D133" s="95" t="s">
        <v>77</v>
      </c>
      <c r="E133" s="96" t="s">
        <v>109</v>
      </c>
      <c r="F133" s="97" t="s">
        <v>110</v>
      </c>
      <c r="G133" s="98" t="s">
        <v>97</v>
      </c>
      <c r="H133" s="99">
        <v>2</v>
      </c>
      <c r="I133" s="100"/>
      <c r="J133" s="99">
        <f t="shared" si="0"/>
        <v>0</v>
      </c>
      <c r="K133" s="101"/>
      <c r="L133" s="20"/>
      <c r="M133" s="102" t="s">
        <v>0</v>
      </c>
      <c r="N133" s="103" t="s">
        <v>26</v>
      </c>
      <c r="O133" s="34"/>
      <c r="P133" s="104">
        <f t="shared" si="1"/>
        <v>0</v>
      </c>
      <c r="Q133" s="104">
        <v>0</v>
      </c>
      <c r="R133" s="104">
        <f t="shared" si="2"/>
        <v>0</v>
      </c>
      <c r="S133" s="104">
        <v>0</v>
      </c>
      <c r="T133" s="105">
        <f t="shared" si="3"/>
        <v>0</v>
      </c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R133" s="106" t="s">
        <v>81</v>
      </c>
      <c r="AT133" s="106" t="s">
        <v>77</v>
      </c>
      <c r="AU133" s="106" t="s">
        <v>47</v>
      </c>
      <c r="AY133" s="10" t="s">
        <v>74</v>
      </c>
      <c r="BE133" s="107">
        <f t="shared" si="4"/>
        <v>0</v>
      </c>
      <c r="BF133" s="107">
        <f t="shared" si="5"/>
        <v>0</v>
      </c>
      <c r="BG133" s="107">
        <f t="shared" si="6"/>
        <v>0</v>
      </c>
      <c r="BH133" s="107">
        <f t="shared" si="7"/>
        <v>0</v>
      </c>
      <c r="BI133" s="107">
        <f t="shared" si="8"/>
        <v>0</v>
      </c>
      <c r="BJ133" s="10" t="s">
        <v>47</v>
      </c>
      <c r="BK133" s="108">
        <f t="shared" si="9"/>
        <v>0</v>
      </c>
      <c r="BL133" s="10" t="s">
        <v>81</v>
      </c>
      <c r="BM133" s="106" t="s">
        <v>111</v>
      </c>
    </row>
    <row r="134" spans="1:65" s="2" customFormat="1" ht="24.2" customHeight="1" x14ac:dyDescent="0.2">
      <c r="A134" s="19"/>
      <c r="B134" s="94"/>
      <c r="C134" s="95" t="s">
        <v>112</v>
      </c>
      <c r="D134" s="95" t="s">
        <v>77</v>
      </c>
      <c r="E134" s="96" t="s">
        <v>113</v>
      </c>
      <c r="F134" s="97" t="s">
        <v>114</v>
      </c>
      <c r="G134" s="98" t="s">
        <v>97</v>
      </c>
      <c r="H134" s="99">
        <v>3</v>
      </c>
      <c r="I134" s="100"/>
      <c r="J134" s="99">
        <f t="shared" si="0"/>
        <v>0</v>
      </c>
      <c r="K134" s="101"/>
      <c r="L134" s="20"/>
      <c r="M134" s="102" t="s">
        <v>0</v>
      </c>
      <c r="N134" s="103" t="s">
        <v>26</v>
      </c>
      <c r="O134" s="34"/>
      <c r="P134" s="104">
        <f t="shared" si="1"/>
        <v>0</v>
      </c>
      <c r="Q134" s="104">
        <v>0</v>
      </c>
      <c r="R134" s="104">
        <f t="shared" si="2"/>
        <v>0</v>
      </c>
      <c r="S134" s="104">
        <v>0</v>
      </c>
      <c r="T134" s="105">
        <f t="shared" si="3"/>
        <v>0</v>
      </c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R134" s="106" t="s">
        <v>81</v>
      </c>
      <c r="AT134" s="106" t="s">
        <v>77</v>
      </c>
      <c r="AU134" s="106" t="s">
        <v>47</v>
      </c>
      <c r="AY134" s="10" t="s">
        <v>74</v>
      </c>
      <c r="BE134" s="107">
        <f t="shared" si="4"/>
        <v>0</v>
      </c>
      <c r="BF134" s="107">
        <f t="shared" si="5"/>
        <v>0</v>
      </c>
      <c r="BG134" s="107">
        <f t="shared" si="6"/>
        <v>0</v>
      </c>
      <c r="BH134" s="107">
        <f t="shared" si="7"/>
        <v>0</v>
      </c>
      <c r="BI134" s="107">
        <f t="shared" si="8"/>
        <v>0</v>
      </c>
      <c r="BJ134" s="10" t="s">
        <v>47</v>
      </c>
      <c r="BK134" s="108">
        <f t="shared" si="9"/>
        <v>0</v>
      </c>
      <c r="BL134" s="10" t="s">
        <v>81</v>
      </c>
      <c r="BM134" s="106" t="s">
        <v>115</v>
      </c>
    </row>
    <row r="135" spans="1:65" s="2" customFormat="1" ht="24.2" customHeight="1" x14ac:dyDescent="0.2">
      <c r="A135" s="19"/>
      <c r="B135" s="94"/>
      <c r="C135" s="95" t="s">
        <v>116</v>
      </c>
      <c r="D135" s="95" t="s">
        <v>77</v>
      </c>
      <c r="E135" s="96" t="s">
        <v>117</v>
      </c>
      <c r="F135" s="97" t="s">
        <v>118</v>
      </c>
      <c r="G135" s="98" t="s">
        <v>97</v>
      </c>
      <c r="H135" s="99">
        <v>1</v>
      </c>
      <c r="I135" s="100"/>
      <c r="J135" s="99">
        <f t="shared" si="0"/>
        <v>0</v>
      </c>
      <c r="K135" s="101"/>
      <c r="L135" s="20"/>
      <c r="M135" s="102" t="s">
        <v>0</v>
      </c>
      <c r="N135" s="103" t="s">
        <v>26</v>
      </c>
      <c r="O135" s="34"/>
      <c r="P135" s="104">
        <f t="shared" si="1"/>
        <v>0</v>
      </c>
      <c r="Q135" s="104">
        <v>0</v>
      </c>
      <c r="R135" s="104">
        <f t="shared" si="2"/>
        <v>0</v>
      </c>
      <c r="S135" s="104">
        <v>0</v>
      </c>
      <c r="T135" s="105">
        <f t="shared" si="3"/>
        <v>0</v>
      </c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R135" s="106" t="s">
        <v>81</v>
      </c>
      <c r="AT135" s="106" t="s">
        <v>77</v>
      </c>
      <c r="AU135" s="106" t="s">
        <v>47</v>
      </c>
      <c r="AY135" s="10" t="s">
        <v>74</v>
      </c>
      <c r="BE135" s="107">
        <f t="shared" si="4"/>
        <v>0</v>
      </c>
      <c r="BF135" s="107">
        <f t="shared" si="5"/>
        <v>0</v>
      </c>
      <c r="BG135" s="107">
        <f t="shared" si="6"/>
        <v>0</v>
      </c>
      <c r="BH135" s="107">
        <f t="shared" si="7"/>
        <v>0</v>
      </c>
      <c r="BI135" s="107">
        <f t="shared" si="8"/>
        <v>0</v>
      </c>
      <c r="BJ135" s="10" t="s">
        <v>47</v>
      </c>
      <c r="BK135" s="108">
        <f t="shared" si="9"/>
        <v>0</v>
      </c>
      <c r="BL135" s="10" t="s">
        <v>81</v>
      </c>
      <c r="BM135" s="106" t="s">
        <v>119</v>
      </c>
    </row>
    <row r="136" spans="1:65" s="2" customFormat="1" ht="37.9" customHeight="1" x14ac:dyDescent="0.2">
      <c r="A136" s="19"/>
      <c r="B136" s="94"/>
      <c r="C136" s="95" t="s">
        <v>120</v>
      </c>
      <c r="D136" s="95" t="s">
        <v>77</v>
      </c>
      <c r="E136" s="96" t="s">
        <v>121</v>
      </c>
      <c r="F136" s="97" t="s">
        <v>122</v>
      </c>
      <c r="G136" s="98" t="s">
        <v>97</v>
      </c>
      <c r="H136" s="99">
        <v>5</v>
      </c>
      <c r="I136" s="100"/>
      <c r="J136" s="99">
        <f t="shared" si="0"/>
        <v>0</v>
      </c>
      <c r="K136" s="101"/>
      <c r="L136" s="20"/>
      <c r="M136" s="102" t="s">
        <v>0</v>
      </c>
      <c r="N136" s="103" t="s">
        <v>26</v>
      </c>
      <c r="O136" s="34"/>
      <c r="P136" s="104">
        <f t="shared" si="1"/>
        <v>0</v>
      </c>
      <c r="Q136" s="104">
        <v>0</v>
      </c>
      <c r="R136" s="104">
        <f t="shared" si="2"/>
        <v>0</v>
      </c>
      <c r="S136" s="104">
        <v>0</v>
      </c>
      <c r="T136" s="105">
        <f t="shared" si="3"/>
        <v>0</v>
      </c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R136" s="106" t="s">
        <v>81</v>
      </c>
      <c r="AT136" s="106" t="s">
        <v>77</v>
      </c>
      <c r="AU136" s="106" t="s">
        <v>47</v>
      </c>
      <c r="AY136" s="10" t="s">
        <v>74</v>
      </c>
      <c r="BE136" s="107">
        <f t="shared" si="4"/>
        <v>0</v>
      </c>
      <c r="BF136" s="107">
        <f t="shared" si="5"/>
        <v>0</v>
      </c>
      <c r="BG136" s="107">
        <f t="shared" si="6"/>
        <v>0</v>
      </c>
      <c r="BH136" s="107">
        <f t="shared" si="7"/>
        <v>0</v>
      </c>
      <c r="BI136" s="107">
        <f t="shared" si="8"/>
        <v>0</v>
      </c>
      <c r="BJ136" s="10" t="s">
        <v>47</v>
      </c>
      <c r="BK136" s="108">
        <f t="shared" si="9"/>
        <v>0</v>
      </c>
      <c r="BL136" s="10" t="s">
        <v>81</v>
      </c>
      <c r="BM136" s="106" t="s">
        <v>123</v>
      </c>
    </row>
    <row r="137" spans="1:65" s="7" customFormat="1" ht="20.85" customHeight="1" x14ac:dyDescent="0.2">
      <c r="B137" s="81"/>
      <c r="D137" s="82" t="s">
        <v>42</v>
      </c>
      <c r="E137" s="92" t="s">
        <v>124</v>
      </c>
      <c r="F137" s="92" t="s">
        <v>45</v>
      </c>
      <c r="I137" s="84"/>
      <c r="J137" s="93">
        <f>BK137</f>
        <v>0</v>
      </c>
      <c r="L137" s="81"/>
      <c r="M137" s="86"/>
      <c r="N137" s="87"/>
      <c r="O137" s="87"/>
      <c r="P137" s="88">
        <f>SUM(P138:P145)</f>
        <v>0</v>
      </c>
      <c r="Q137" s="87"/>
      <c r="R137" s="88">
        <f>SUM(R138:R145)</f>
        <v>2.9040000000000003E-2</v>
      </c>
      <c r="S137" s="87"/>
      <c r="T137" s="89">
        <f>SUM(T138:T145)</f>
        <v>0</v>
      </c>
      <c r="AR137" s="82" t="s">
        <v>44</v>
      </c>
      <c r="AT137" s="90" t="s">
        <v>42</v>
      </c>
      <c r="AU137" s="90" t="s">
        <v>47</v>
      </c>
      <c r="AY137" s="82" t="s">
        <v>74</v>
      </c>
      <c r="BK137" s="91">
        <f>SUM(BK138:BK145)</f>
        <v>0</v>
      </c>
    </row>
    <row r="138" spans="1:65" s="2" customFormat="1" ht="24.2" customHeight="1" x14ac:dyDescent="0.2">
      <c r="A138" s="19"/>
      <c r="B138" s="94"/>
      <c r="C138" s="95" t="s">
        <v>125</v>
      </c>
      <c r="D138" s="95" t="s">
        <v>77</v>
      </c>
      <c r="E138" s="96" t="s">
        <v>126</v>
      </c>
      <c r="F138" s="97" t="s">
        <v>127</v>
      </c>
      <c r="G138" s="98" t="s">
        <v>97</v>
      </c>
      <c r="H138" s="99">
        <v>5</v>
      </c>
      <c r="I138" s="100"/>
      <c r="J138" s="99">
        <f t="shared" ref="J138:J145" si="10">ROUND(I138*H138,3)</f>
        <v>0</v>
      </c>
      <c r="K138" s="101"/>
      <c r="L138" s="20"/>
      <c r="M138" s="102" t="s">
        <v>0</v>
      </c>
      <c r="N138" s="103" t="s">
        <v>26</v>
      </c>
      <c r="O138" s="34"/>
      <c r="P138" s="104">
        <f t="shared" ref="P138:P145" si="11">O138*H138</f>
        <v>0</v>
      </c>
      <c r="Q138" s="104">
        <v>0</v>
      </c>
      <c r="R138" s="104">
        <f t="shared" ref="R138:R145" si="12">Q138*H138</f>
        <v>0</v>
      </c>
      <c r="S138" s="104">
        <v>0</v>
      </c>
      <c r="T138" s="105">
        <f t="shared" ref="T138:T145" si="13">S138*H138</f>
        <v>0</v>
      </c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R138" s="106" t="s">
        <v>81</v>
      </c>
      <c r="AT138" s="106" t="s">
        <v>77</v>
      </c>
      <c r="AU138" s="106" t="s">
        <v>91</v>
      </c>
      <c r="AY138" s="10" t="s">
        <v>74</v>
      </c>
      <c r="BE138" s="107">
        <f t="shared" ref="BE138:BE145" si="14">IF(N138="základná",J138,0)</f>
        <v>0</v>
      </c>
      <c r="BF138" s="107">
        <f t="shared" ref="BF138:BF145" si="15">IF(N138="znížená",J138,0)</f>
        <v>0</v>
      </c>
      <c r="BG138" s="107">
        <f t="shared" ref="BG138:BG145" si="16">IF(N138="zákl. prenesená",J138,0)</f>
        <v>0</v>
      </c>
      <c r="BH138" s="107">
        <f t="shared" ref="BH138:BH145" si="17">IF(N138="zníž. prenesená",J138,0)</f>
        <v>0</v>
      </c>
      <c r="BI138" s="107">
        <f t="shared" ref="BI138:BI145" si="18">IF(N138="nulová",J138,0)</f>
        <v>0</v>
      </c>
      <c r="BJ138" s="10" t="s">
        <v>47</v>
      </c>
      <c r="BK138" s="108">
        <f t="shared" ref="BK138:BK145" si="19">ROUND(I138*H138,3)</f>
        <v>0</v>
      </c>
      <c r="BL138" s="10" t="s">
        <v>81</v>
      </c>
      <c r="BM138" s="106" t="s">
        <v>128</v>
      </c>
    </row>
    <row r="139" spans="1:65" s="2" customFormat="1" ht="24.2" customHeight="1" x14ac:dyDescent="0.2">
      <c r="A139" s="19"/>
      <c r="B139" s="94"/>
      <c r="C139" s="95" t="s">
        <v>129</v>
      </c>
      <c r="D139" s="95" t="s">
        <v>77</v>
      </c>
      <c r="E139" s="96" t="s">
        <v>130</v>
      </c>
      <c r="F139" s="97" t="s">
        <v>131</v>
      </c>
      <c r="G139" s="98" t="s">
        <v>97</v>
      </c>
      <c r="H139" s="99">
        <v>9</v>
      </c>
      <c r="I139" s="100"/>
      <c r="J139" s="99">
        <f t="shared" si="10"/>
        <v>0</v>
      </c>
      <c r="K139" s="101"/>
      <c r="L139" s="20"/>
      <c r="M139" s="102" t="s">
        <v>0</v>
      </c>
      <c r="N139" s="103" t="s">
        <v>26</v>
      </c>
      <c r="O139" s="34"/>
      <c r="P139" s="104">
        <f t="shared" si="11"/>
        <v>0</v>
      </c>
      <c r="Q139" s="104">
        <v>0</v>
      </c>
      <c r="R139" s="104">
        <f t="shared" si="12"/>
        <v>0</v>
      </c>
      <c r="S139" s="104">
        <v>0</v>
      </c>
      <c r="T139" s="105">
        <f t="shared" si="13"/>
        <v>0</v>
      </c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R139" s="106" t="s">
        <v>81</v>
      </c>
      <c r="AT139" s="106" t="s">
        <v>77</v>
      </c>
      <c r="AU139" s="106" t="s">
        <v>91</v>
      </c>
      <c r="AY139" s="10" t="s">
        <v>74</v>
      </c>
      <c r="BE139" s="107">
        <f t="shared" si="14"/>
        <v>0</v>
      </c>
      <c r="BF139" s="107">
        <f t="shared" si="15"/>
        <v>0</v>
      </c>
      <c r="BG139" s="107">
        <f t="shared" si="16"/>
        <v>0</v>
      </c>
      <c r="BH139" s="107">
        <f t="shared" si="17"/>
        <v>0</v>
      </c>
      <c r="BI139" s="107">
        <f t="shared" si="18"/>
        <v>0</v>
      </c>
      <c r="BJ139" s="10" t="s">
        <v>47</v>
      </c>
      <c r="BK139" s="108">
        <f t="shared" si="19"/>
        <v>0</v>
      </c>
      <c r="BL139" s="10" t="s">
        <v>81</v>
      </c>
      <c r="BM139" s="106" t="s">
        <v>132</v>
      </c>
    </row>
    <row r="140" spans="1:65" s="2" customFormat="1" ht="24.2" customHeight="1" x14ac:dyDescent="0.2">
      <c r="A140" s="19"/>
      <c r="B140" s="94"/>
      <c r="C140" s="95" t="s">
        <v>133</v>
      </c>
      <c r="D140" s="95" t="s">
        <v>77</v>
      </c>
      <c r="E140" s="96" t="s">
        <v>134</v>
      </c>
      <c r="F140" s="97" t="s">
        <v>135</v>
      </c>
      <c r="G140" s="98" t="s">
        <v>97</v>
      </c>
      <c r="H140" s="99">
        <v>11</v>
      </c>
      <c r="I140" s="100"/>
      <c r="J140" s="99">
        <f t="shared" si="10"/>
        <v>0</v>
      </c>
      <c r="K140" s="101"/>
      <c r="L140" s="20"/>
      <c r="M140" s="102" t="s">
        <v>0</v>
      </c>
      <c r="N140" s="103" t="s">
        <v>26</v>
      </c>
      <c r="O140" s="34"/>
      <c r="P140" s="104">
        <f t="shared" si="11"/>
        <v>0</v>
      </c>
      <c r="Q140" s="104">
        <v>0</v>
      </c>
      <c r="R140" s="104">
        <f t="shared" si="12"/>
        <v>0</v>
      </c>
      <c r="S140" s="104">
        <v>0</v>
      </c>
      <c r="T140" s="105">
        <f t="shared" si="13"/>
        <v>0</v>
      </c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R140" s="106" t="s">
        <v>81</v>
      </c>
      <c r="AT140" s="106" t="s">
        <v>77</v>
      </c>
      <c r="AU140" s="106" t="s">
        <v>91</v>
      </c>
      <c r="AY140" s="10" t="s">
        <v>74</v>
      </c>
      <c r="BE140" s="107">
        <f t="shared" si="14"/>
        <v>0</v>
      </c>
      <c r="BF140" s="107">
        <f t="shared" si="15"/>
        <v>0</v>
      </c>
      <c r="BG140" s="107">
        <f t="shared" si="16"/>
        <v>0</v>
      </c>
      <c r="BH140" s="107">
        <f t="shared" si="17"/>
        <v>0</v>
      </c>
      <c r="BI140" s="107">
        <f t="shared" si="18"/>
        <v>0</v>
      </c>
      <c r="BJ140" s="10" t="s">
        <v>47</v>
      </c>
      <c r="BK140" s="108">
        <f t="shared" si="19"/>
        <v>0</v>
      </c>
      <c r="BL140" s="10" t="s">
        <v>81</v>
      </c>
      <c r="BM140" s="106" t="s">
        <v>136</v>
      </c>
    </row>
    <row r="141" spans="1:65" s="2" customFormat="1" ht="24.2" customHeight="1" x14ac:dyDescent="0.2">
      <c r="A141" s="19"/>
      <c r="B141" s="94"/>
      <c r="C141" s="95" t="s">
        <v>137</v>
      </c>
      <c r="D141" s="95" t="s">
        <v>77</v>
      </c>
      <c r="E141" s="96" t="s">
        <v>138</v>
      </c>
      <c r="F141" s="97" t="s">
        <v>139</v>
      </c>
      <c r="G141" s="98" t="s">
        <v>97</v>
      </c>
      <c r="H141" s="99">
        <v>13</v>
      </c>
      <c r="I141" s="100"/>
      <c r="J141" s="99">
        <f t="shared" si="10"/>
        <v>0</v>
      </c>
      <c r="K141" s="101"/>
      <c r="L141" s="20"/>
      <c r="M141" s="102" t="s">
        <v>0</v>
      </c>
      <c r="N141" s="103" t="s">
        <v>26</v>
      </c>
      <c r="O141" s="34"/>
      <c r="P141" s="104">
        <f t="shared" si="11"/>
        <v>0</v>
      </c>
      <c r="Q141" s="104">
        <v>0</v>
      </c>
      <c r="R141" s="104">
        <f t="shared" si="12"/>
        <v>0</v>
      </c>
      <c r="S141" s="104">
        <v>0</v>
      </c>
      <c r="T141" s="105">
        <f t="shared" si="13"/>
        <v>0</v>
      </c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R141" s="106" t="s">
        <v>81</v>
      </c>
      <c r="AT141" s="106" t="s">
        <v>77</v>
      </c>
      <c r="AU141" s="106" t="s">
        <v>91</v>
      </c>
      <c r="AY141" s="10" t="s">
        <v>74</v>
      </c>
      <c r="BE141" s="107">
        <f t="shared" si="14"/>
        <v>0</v>
      </c>
      <c r="BF141" s="107">
        <f t="shared" si="15"/>
        <v>0</v>
      </c>
      <c r="BG141" s="107">
        <f t="shared" si="16"/>
        <v>0</v>
      </c>
      <c r="BH141" s="107">
        <f t="shared" si="17"/>
        <v>0</v>
      </c>
      <c r="BI141" s="107">
        <f t="shared" si="18"/>
        <v>0</v>
      </c>
      <c r="BJ141" s="10" t="s">
        <v>47</v>
      </c>
      <c r="BK141" s="108">
        <f t="shared" si="19"/>
        <v>0</v>
      </c>
      <c r="BL141" s="10" t="s">
        <v>81</v>
      </c>
      <c r="BM141" s="106" t="s">
        <v>140</v>
      </c>
    </row>
    <row r="142" spans="1:65" s="2" customFormat="1" ht="24.2" customHeight="1" x14ac:dyDescent="0.2">
      <c r="A142" s="19"/>
      <c r="B142" s="94"/>
      <c r="C142" s="95" t="s">
        <v>141</v>
      </c>
      <c r="D142" s="95" t="s">
        <v>77</v>
      </c>
      <c r="E142" s="96" t="s">
        <v>142</v>
      </c>
      <c r="F142" s="97" t="s">
        <v>143</v>
      </c>
      <c r="G142" s="98" t="s">
        <v>85</v>
      </c>
      <c r="H142" s="99">
        <v>67</v>
      </c>
      <c r="I142" s="100"/>
      <c r="J142" s="99">
        <f t="shared" si="10"/>
        <v>0</v>
      </c>
      <c r="K142" s="101"/>
      <c r="L142" s="20"/>
      <c r="M142" s="102" t="s">
        <v>0</v>
      </c>
      <c r="N142" s="103" t="s">
        <v>26</v>
      </c>
      <c r="O142" s="34"/>
      <c r="P142" s="104">
        <f t="shared" si="11"/>
        <v>0</v>
      </c>
      <c r="Q142" s="104">
        <v>0</v>
      </c>
      <c r="R142" s="104">
        <f t="shared" si="12"/>
        <v>0</v>
      </c>
      <c r="S142" s="104">
        <v>0</v>
      </c>
      <c r="T142" s="105">
        <f t="shared" si="13"/>
        <v>0</v>
      </c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R142" s="106" t="s">
        <v>81</v>
      </c>
      <c r="AT142" s="106" t="s">
        <v>77</v>
      </c>
      <c r="AU142" s="106" t="s">
        <v>91</v>
      </c>
      <c r="AY142" s="10" t="s">
        <v>74</v>
      </c>
      <c r="BE142" s="107">
        <f t="shared" si="14"/>
        <v>0</v>
      </c>
      <c r="BF142" s="107">
        <f t="shared" si="15"/>
        <v>0</v>
      </c>
      <c r="BG142" s="107">
        <f t="shared" si="16"/>
        <v>0</v>
      </c>
      <c r="BH142" s="107">
        <f t="shared" si="17"/>
        <v>0</v>
      </c>
      <c r="BI142" s="107">
        <f t="shared" si="18"/>
        <v>0</v>
      </c>
      <c r="BJ142" s="10" t="s">
        <v>47</v>
      </c>
      <c r="BK142" s="108">
        <f t="shared" si="19"/>
        <v>0</v>
      </c>
      <c r="BL142" s="10" t="s">
        <v>81</v>
      </c>
      <c r="BM142" s="106" t="s">
        <v>144</v>
      </c>
    </row>
    <row r="143" spans="1:65" s="2" customFormat="1" ht="24.2" customHeight="1" x14ac:dyDescent="0.2">
      <c r="A143" s="19"/>
      <c r="B143" s="94"/>
      <c r="C143" s="95" t="s">
        <v>145</v>
      </c>
      <c r="D143" s="95" t="s">
        <v>77</v>
      </c>
      <c r="E143" s="96" t="s">
        <v>146</v>
      </c>
      <c r="F143" s="97" t="s">
        <v>147</v>
      </c>
      <c r="G143" s="98" t="s">
        <v>85</v>
      </c>
      <c r="H143" s="99">
        <v>2</v>
      </c>
      <c r="I143" s="100"/>
      <c r="J143" s="99">
        <f t="shared" si="10"/>
        <v>0</v>
      </c>
      <c r="K143" s="101"/>
      <c r="L143" s="20"/>
      <c r="M143" s="102" t="s">
        <v>0</v>
      </c>
      <c r="N143" s="103" t="s">
        <v>26</v>
      </c>
      <c r="O143" s="34"/>
      <c r="P143" s="104">
        <f t="shared" si="11"/>
        <v>0</v>
      </c>
      <c r="Q143" s="104">
        <v>9.4000000000000004E-3</v>
      </c>
      <c r="R143" s="104">
        <f t="shared" si="12"/>
        <v>1.8800000000000001E-2</v>
      </c>
      <c r="S143" s="104">
        <v>0</v>
      </c>
      <c r="T143" s="105">
        <f t="shared" si="13"/>
        <v>0</v>
      </c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R143" s="106" t="s">
        <v>81</v>
      </c>
      <c r="AT143" s="106" t="s">
        <v>77</v>
      </c>
      <c r="AU143" s="106" t="s">
        <v>91</v>
      </c>
      <c r="AY143" s="10" t="s">
        <v>74</v>
      </c>
      <c r="BE143" s="107">
        <f t="shared" si="14"/>
        <v>0</v>
      </c>
      <c r="BF143" s="107">
        <f t="shared" si="15"/>
        <v>0</v>
      </c>
      <c r="BG143" s="107">
        <f t="shared" si="16"/>
        <v>0</v>
      </c>
      <c r="BH143" s="107">
        <f t="shared" si="17"/>
        <v>0</v>
      </c>
      <c r="BI143" s="107">
        <f t="shared" si="18"/>
        <v>0</v>
      </c>
      <c r="BJ143" s="10" t="s">
        <v>47</v>
      </c>
      <c r="BK143" s="108">
        <f t="shared" si="19"/>
        <v>0</v>
      </c>
      <c r="BL143" s="10" t="s">
        <v>81</v>
      </c>
      <c r="BM143" s="106" t="s">
        <v>148</v>
      </c>
    </row>
    <row r="144" spans="1:65" s="2" customFormat="1" ht="24.2" customHeight="1" x14ac:dyDescent="0.2">
      <c r="A144" s="19"/>
      <c r="B144" s="94"/>
      <c r="C144" s="95" t="s">
        <v>149</v>
      </c>
      <c r="D144" s="95" t="s">
        <v>77</v>
      </c>
      <c r="E144" s="96" t="s">
        <v>150</v>
      </c>
      <c r="F144" s="97" t="s">
        <v>151</v>
      </c>
      <c r="G144" s="98" t="s">
        <v>85</v>
      </c>
      <c r="H144" s="99">
        <v>2</v>
      </c>
      <c r="I144" s="100"/>
      <c r="J144" s="99">
        <f t="shared" si="10"/>
        <v>0</v>
      </c>
      <c r="K144" s="101"/>
      <c r="L144" s="20"/>
      <c r="M144" s="102" t="s">
        <v>0</v>
      </c>
      <c r="N144" s="103" t="s">
        <v>26</v>
      </c>
      <c r="O144" s="34"/>
      <c r="P144" s="104">
        <f t="shared" si="11"/>
        <v>0</v>
      </c>
      <c r="Q144" s="104">
        <v>0</v>
      </c>
      <c r="R144" s="104">
        <f t="shared" si="12"/>
        <v>0</v>
      </c>
      <c r="S144" s="104">
        <v>0</v>
      </c>
      <c r="T144" s="105">
        <f t="shared" si="13"/>
        <v>0</v>
      </c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R144" s="106" t="s">
        <v>81</v>
      </c>
      <c r="AT144" s="106" t="s">
        <v>77</v>
      </c>
      <c r="AU144" s="106" t="s">
        <v>91</v>
      </c>
      <c r="AY144" s="10" t="s">
        <v>74</v>
      </c>
      <c r="BE144" s="107">
        <f t="shared" si="14"/>
        <v>0</v>
      </c>
      <c r="BF144" s="107">
        <f t="shared" si="15"/>
        <v>0</v>
      </c>
      <c r="BG144" s="107">
        <f t="shared" si="16"/>
        <v>0</v>
      </c>
      <c r="BH144" s="107">
        <f t="shared" si="17"/>
        <v>0</v>
      </c>
      <c r="BI144" s="107">
        <f t="shared" si="18"/>
        <v>0</v>
      </c>
      <c r="BJ144" s="10" t="s">
        <v>47</v>
      </c>
      <c r="BK144" s="108">
        <f t="shared" si="19"/>
        <v>0</v>
      </c>
      <c r="BL144" s="10" t="s">
        <v>81</v>
      </c>
      <c r="BM144" s="106" t="s">
        <v>152</v>
      </c>
    </row>
    <row r="145" spans="1:65" s="2" customFormat="1" ht="37.9" customHeight="1" x14ac:dyDescent="0.2">
      <c r="A145" s="19"/>
      <c r="B145" s="94"/>
      <c r="C145" s="95" t="s">
        <v>153</v>
      </c>
      <c r="D145" s="95" t="s">
        <v>77</v>
      </c>
      <c r="E145" s="96" t="s">
        <v>154</v>
      </c>
      <c r="F145" s="97" t="s">
        <v>155</v>
      </c>
      <c r="G145" s="98" t="s">
        <v>97</v>
      </c>
      <c r="H145" s="99">
        <v>1</v>
      </c>
      <c r="I145" s="100"/>
      <c r="J145" s="99">
        <f t="shared" si="10"/>
        <v>0</v>
      </c>
      <c r="K145" s="101"/>
      <c r="L145" s="20"/>
      <c r="M145" s="102" t="s">
        <v>0</v>
      </c>
      <c r="N145" s="103" t="s">
        <v>26</v>
      </c>
      <c r="O145" s="34"/>
      <c r="P145" s="104">
        <f t="shared" si="11"/>
        <v>0</v>
      </c>
      <c r="Q145" s="104">
        <v>1.0240000000000001E-2</v>
      </c>
      <c r="R145" s="104">
        <f t="shared" si="12"/>
        <v>1.0240000000000001E-2</v>
      </c>
      <c r="S145" s="104">
        <v>0</v>
      </c>
      <c r="T145" s="105">
        <f t="shared" si="13"/>
        <v>0</v>
      </c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R145" s="106" t="s">
        <v>81</v>
      </c>
      <c r="AT145" s="106" t="s">
        <v>77</v>
      </c>
      <c r="AU145" s="106" t="s">
        <v>91</v>
      </c>
      <c r="AY145" s="10" t="s">
        <v>74</v>
      </c>
      <c r="BE145" s="107">
        <f t="shared" si="14"/>
        <v>0</v>
      </c>
      <c r="BF145" s="107">
        <f t="shared" si="15"/>
        <v>0</v>
      </c>
      <c r="BG145" s="107">
        <f t="shared" si="16"/>
        <v>0</v>
      </c>
      <c r="BH145" s="107">
        <f t="shared" si="17"/>
        <v>0</v>
      </c>
      <c r="BI145" s="107">
        <f t="shared" si="18"/>
        <v>0</v>
      </c>
      <c r="BJ145" s="10" t="s">
        <v>47</v>
      </c>
      <c r="BK145" s="108">
        <f t="shared" si="19"/>
        <v>0</v>
      </c>
      <c r="BL145" s="10" t="s">
        <v>81</v>
      </c>
      <c r="BM145" s="106" t="s">
        <v>156</v>
      </c>
    </row>
    <row r="146" spans="1:65" s="7" customFormat="1" ht="22.9" customHeight="1" x14ac:dyDescent="0.2">
      <c r="B146" s="81"/>
      <c r="D146" s="82" t="s">
        <v>42</v>
      </c>
      <c r="E146" s="92" t="s">
        <v>157</v>
      </c>
      <c r="F146" s="92" t="s">
        <v>158</v>
      </c>
      <c r="I146" s="84"/>
      <c r="J146" s="93">
        <f>BK146</f>
        <v>0</v>
      </c>
      <c r="L146" s="81"/>
      <c r="M146" s="86"/>
      <c r="N146" s="87"/>
      <c r="O146" s="87"/>
      <c r="P146" s="88">
        <f>SUM(P147:P166)</f>
        <v>0</v>
      </c>
      <c r="Q146" s="87"/>
      <c r="R146" s="88">
        <f>SUM(R147:R166)</f>
        <v>0</v>
      </c>
      <c r="S146" s="87"/>
      <c r="T146" s="89">
        <f>SUM(T147:T166)</f>
        <v>0</v>
      </c>
      <c r="AR146" s="82" t="s">
        <v>44</v>
      </c>
      <c r="AT146" s="90" t="s">
        <v>42</v>
      </c>
      <c r="AU146" s="90" t="s">
        <v>44</v>
      </c>
      <c r="AY146" s="82" t="s">
        <v>74</v>
      </c>
      <c r="BK146" s="91">
        <f>SUM(BK147:BK166)</f>
        <v>0</v>
      </c>
    </row>
    <row r="147" spans="1:65" s="2" customFormat="1" ht="24.2" customHeight="1" x14ac:dyDescent="0.2">
      <c r="A147" s="19"/>
      <c r="B147" s="94"/>
      <c r="C147" s="95" t="s">
        <v>159</v>
      </c>
      <c r="D147" s="95" t="s">
        <v>77</v>
      </c>
      <c r="E147" s="96" t="s">
        <v>160</v>
      </c>
      <c r="F147" s="97" t="s">
        <v>161</v>
      </c>
      <c r="G147" s="98" t="s">
        <v>85</v>
      </c>
      <c r="H147" s="99">
        <v>82</v>
      </c>
      <c r="I147" s="100"/>
      <c r="J147" s="99">
        <f>ROUND(I147*H147,3)</f>
        <v>0</v>
      </c>
      <c r="K147" s="101"/>
      <c r="L147" s="20"/>
      <c r="M147" s="102" t="s">
        <v>0</v>
      </c>
      <c r="N147" s="103" t="s">
        <v>26</v>
      </c>
      <c r="O147" s="34"/>
      <c r="P147" s="104">
        <f>O147*H147</f>
        <v>0</v>
      </c>
      <c r="Q147" s="104">
        <v>0</v>
      </c>
      <c r="R147" s="104">
        <f>Q147*H147</f>
        <v>0</v>
      </c>
      <c r="S147" s="104">
        <v>0</v>
      </c>
      <c r="T147" s="105">
        <f>S147*H147</f>
        <v>0</v>
      </c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R147" s="106" t="s">
        <v>81</v>
      </c>
      <c r="AT147" s="106" t="s">
        <v>77</v>
      </c>
      <c r="AU147" s="106" t="s">
        <v>47</v>
      </c>
      <c r="AY147" s="10" t="s">
        <v>74</v>
      </c>
      <c r="BE147" s="107">
        <f>IF(N147="základná",J147,0)</f>
        <v>0</v>
      </c>
      <c r="BF147" s="107">
        <f>IF(N147="znížená",J147,0)</f>
        <v>0</v>
      </c>
      <c r="BG147" s="107">
        <f>IF(N147="zákl. prenesená",J147,0)</f>
        <v>0</v>
      </c>
      <c r="BH147" s="107">
        <f>IF(N147="zníž. prenesená",J147,0)</f>
        <v>0</v>
      </c>
      <c r="BI147" s="107">
        <f>IF(N147="nulová",J147,0)</f>
        <v>0</v>
      </c>
      <c r="BJ147" s="10" t="s">
        <v>47</v>
      </c>
      <c r="BK147" s="108">
        <f>ROUND(I147*H147,3)</f>
        <v>0</v>
      </c>
      <c r="BL147" s="10" t="s">
        <v>81</v>
      </c>
      <c r="BM147" s="106" t="s">
        <v>162</v>
      </c>
    </row>
    <row r="148" spans="1:65" s="2" customFormat="1" ht="24.2" customHeight="1" x14ac:dyDescent="0.2">
      <c r="A148" s="19"/>
      <c r="B148" s="94"/>
      <c r="C148" s="95" t="s">
        <v>3</v>
      </c>
      <c r="D148" s="95" t="s">
        <v>77</v>
      </c>
      <c r="E148" s="96" t="s">
        <v>163</v>
      </c>
      <c r="F148" s="97" t="s">
        <v>164</v>
      </c>
      <c r="G148" s="98" t="s">
        <v>85</v>
      </c>
      <c r="H148" s="99">
        <v>82</v>
      </c>
      <c r="I148" s="100"/>
      <c r="J148" s="99">
        <f>ROUND(I148*H148,3)</f>
        <v>0</v>
      </c>
      <c r="K148" s="101"/>
      <c r="L148" s="20"/>
      <c r="M148" s="102" t="s">
        <v>0</v>
      </c>
      <c r="N148" s="103" t="s">
        <v>26</v>
      </c>
      <c r="O148" s="34"/>
      <c r="P148" s="104">
        <f>O148*H148</f>
        <v>0</v>
      </c>
      <c r="Q148" s="104">
        <v>0</v>
      </c>
      <c r="R148" s="104">
        <f>Q148*H148</f>
        <v>0</v>
      </c>
      <c r="S148" s="104">
        <v>0</v>
      </c>
      <c r="T148" s="105">
        <f>S148*H148</f>
        <v>0</v>
      </c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R148" s="106" t="s">
        <v>81</v>
      </c>
      <c r="AT148" s="106" t="s">
        <v>77</v>
      </c>
      <c r="AU148" s="106" t="s">
        <v>47</v>
      </c>
      <c r="AY148" s="10" t="s">
        <v>74</v>
      </c>
      <c r="BE148" s="107">
        <f>IF(N148="základná",J148,0)</f>
        <v>0</v>
      </c>
      <c r="BF148" s="107">
        <f>IF(N148="znížená",J148,0)</f>
        <v>0</v>
      </c>
      <c r="BG148" s="107">
        <f>IF(N148="zákl. prenesená",J148,0)</f>
        <v>0</v>
      </c>
      <c r="BH148" s="107">
        <f>IF(N148="zníž. prenesená",J148,0)</f>
        <v>0</v>
      </c>
      <c r="BI148" s="107">
        <f>IF(N148="nulová",J148,0)</f>
        <v>0</v>
      </c>
      <c r="BJ148" s="10" t="s">
        <v>47</v>
      </c>
      <c r="BK148" s="108">
        <f>ROUND(I148*H148,3)</f>
        <v>0</v>
      </c>
      <c r="BL148" s="10" t="s">
        <v>81</v>
      </c>
      <c r="BM148" s="106" t="s">
        <v>165</v>
      </c>
    </row>
    <row r="149" spans="1:65" s="2" customFormat="1" ht="24.2" customHeight="1" x14ac:dyDescent="0.2">
      <c r="A149" s="19"/>
      <c r="B149" s="94"/>
      <c r="C149" s="95" t="s">
        <v>166</v>
      </c>
      <c r="D149" s="95" t="s">
        <v>77</v>
      </c>
      <c r="E149" s="96" t="s">
        <v>167</v>
      </c>
      <c r="F149" s="97" t="s">
        <v>168</v>
      </c>
      <c r="G149" s="98" t="s">
        <v>97</v>
      </c>
      <c r="H149" s="99">
        <v>18</v>
      </c>
      <c r="I149" s="100"/>
      <c r="J149" s="99">
        <f>ROUND(I149*H149,3)</f>
        <v>0</v>
      </c>
      <c r="K149" s="101"/>
      <c r="L149" s="20"/>
      <c r="M149" s="102" t="s">
        <v>0</v>
      </c>
      <c r="N149" s="103" t="s">
        <v>26</v>
      </c>
      <c r="O149" s="34"/>
      <c r="P149" s="104">
        <f>O149*H149</f>
        <v>0</v>
      </c>
      <c r="Q149" s="104">
        <v>0</v>
      </c>
      <c r="R149" s="104">
        <f>Q149*H149</f>
        <v>0</v>
      </c>
      <c r="S149" s="104">
        <v>0</v>
      </c>
      <c r="T149" s="105">
        <f>S149*H149</f>
        <v>0</v>
      </c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R149" s="106" t="s">
        <v>81</v>
      </c>
      <c r="AT149" s="106" t="s">
        <v>77</v>
      </c>
      <c r="AU149" s="106" t="s">
        <v>47</v>
      </c>
      <c r="AY149" s="10" t="s">
        <v>74</v>
      </c>
      <c r="BE149" s="107">
        <f>IF(N149="základná",J149,0)</f>
        <v>0</v>
      </c>
      <c r="BF149" s="107">
        <f>IF(N149="znížená",J149,0)</f>
        <v>0</v>
      </c>
      <c r="BG149" s="107">
        <f>IF(N149="zákl. prenesená",J149,0)</f>
        <v>0</v>
      </c>
      <c r="BH149" s="107">
        <f>IF(N149="zníž. prenesená",J149,0)</f>
        <v>0</v>
      </c>
      <c r="BI149" s="107">
        <f>IF(N149="nulová",J149,0)</f>
        <v>0</v>
      </c>
      <c r="BJ149" s="10" t="s">
        <v>47</v>
      </c>
      <c r="BK149" s="108">
        <f>ROUND(I149*H149,3)</f>
        <v>0</v>
      </c>
      <c r="BL149" s="10" t="s">
        <v>81</v>
      </c>
      <c r="BM149" s="106" t="s">
        <v>169</v>
      </c>
    </row>
    <row r="150" spans="1:65" s="8" customFormat="1" x14ac:dyDescent="0.2">
      <c r="B150" s="109"/>
      <c r="D150" s="110" t="s">
        <v>87</v>
      </c>
      <c r="E150" s="111" t="s">
        <v>0</v>
      </c>
      <c r="F150" s="112" t="s">
        <v>170</v>
      </c>
      <c r="H150" s="113">
        <v>18</v>
      </c>
      <c r="I150" s="114"/>
      <c r="L150" s="109"/>
      <c r="M150" s="115"/>
      <c r="N150" s="116"/>
      <c r="O150" s="116"/>
      <c r="P150" s="116"/>
      <c r="Q150" s="116"/>
      <c r="R150" s="116"/>
      <c r="S150" s="116"/>
      <c r="T150" s="117"/>
      <c r="AT150" s="111" t="s">
        <v>87</v>
      </c>
      <c r="AU150" s="111" t="s">
        <v>47</v>
      </c>
      <c r="AV150" s="8" t="s">
        <v>47</v>
      </c>
      <c r="AW150" s="8" t="s">
        <v>16</v>
      </c>
      <c r="AX150" s="8" t="s">
        <v>44</v>
      </c>
      <c r="AY150" s="111" t="s">
        <v>74</v>
      </c>
    </row>
    <row r="151" spans="1:65" s="2" customFormat="1" ht="24.2" customHeight="1" x14ac:dyDescent="0.2">
      <c r="A151" s="19"/>
      <c r="B151" s="94"/>
      <c r="C151" s="95" t="s">
        <v>171</v>
      </c>
      <c r="D151" s="95" t="s">
        <v>77</v>
      </c>
      <c r="E151" s="96" t="s">
        <v>172</v>
      </c>
      <c r="F151" s="97" t="s">
        <v>173</v>
      </c>
      <c r="G151" s="98" t="s">
        <v>97</v>
      </c>
      <c r="H151" s="99">
        <v>8</v>
      </c>
      <c r="I151" s="100"/>
      <c r="J151" s="99">
        <f t="shared" ref="J151:J166" si="20">ROUND(I151*H151,3)</f>
        <v>0</v>
      </c>
      <c r="K151" s="101"/>
      <c r="L151" s="20"/>
      <c r="M151" s="102" t="s">
        <v>0</v>
      </c>
      <c r="N151" s="103" t="s">
        <v>26</v>
      </c>
      <c r="O151" s="34"/>
      <c r="P151" s="104">
        <f t="shared" ref="P151:P166" si="21">O151*H151</f>
        <v>0</v>
      </c>
      <c r="Q151" s="104">
        <v>0</v>
      </c>
      <c r="R151" s="104">
        <f t="shared" ref="R151:R166" si="22">Q151*H151</f>
        <v>0</v>
      </c>
      <c r="S151" s="104">
        <v>0</v>
      </c>
      <c r="T151" s="105">
        <f t="shared" ref="T151:T166" si="23">S151*H151</f>
        <v>0</v>
      </c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R151" s="106" t="s">
        <v>81</v>
      </c>
      <c r="AT151" s="106" t="s">
        <v>77</v>
      </c>
      <c r="AU151" s="106" t="s">
        <v>47</v>
      </c>
      <c r="AY151" s="10" t="s">
        <v>74</v>
      </c>
      <c r="BE151" s="107">
        <f t="shared" ref="BE151:BE166" si="24">IF(N151="základná",J151,0)</f>
        <v>0</v>
      </c>
      <c r="BF151" s="107">
        <f t="shared" ref="BF151:BF166" si="25">IF(N151="znížená",J151,0)</f>
        <v>0</v>
      </c>
      <c r="BG151" s="107">
        <f t="shared" ref="BG151:BG166" si="26">IF(N151="zákl. prenesená",J151,0)</f>
        <v>0</v>
      </c>
      <c r="BH151" s="107">
        <f t="shared" ref="BH151:BH166" si="27">IF(N151="zníž. prenesená",J151,0)</f>
        <v>0</v>
      </c>
      <c r="BI151" s="107">
        <f t="shared" ref="BI151:BI166" si="28">IF(N151="nulová",J151,0)</f>
        <v>0</v>
      </c>
      <c r="BJ151" s="10" t="s">
        <v>47</v>
      </c>
      <c r="BK151" s="108">
        <f t="shared" ref="BK151:BK166" si="29">ROUND(I151*H151,3)</f>
        <v>0</v>
      </c>
      <c r="BL151" s="10" t="s">
        <v>81</v>
      </c>
      <c r="BM151" s="106" t="s">
        <v>174</v>
      </c>
    </row>
    <row r="152" spans="1:65" s="2" customFormat="1" ht="24.2" customHeight="1" x14ac:dyDescent="0.2">
      <c r="A152" s="19"/>
      <c r="B152" s="94"/>
      <c r="C152" s="95" t="s">
        <v>175</v>
      </c>
      <c r="D152" s="95" t="s">
        <v>77</v>
      </c>
      <c r="E152" s="96" t="s">
        <v>176</v>
      </c>
      <c r="F152" s="97" t="s">
        <v>177</v>
      </c>
      <c r="G152" s="98" t="s">
        <v>97</v>
      </c>
      <c r="H152" s="99">
        <v>10</v>
      </c>
      <c r="I152" s="100"/>
      <c r="J152" s="99">
        <f t="shared" si="20"/>
        <v>0</v>
      </c>
      <c r="K152" s="101"/>
      <c r="L152" s="20"/>
      <c r="M152" s="102" t="s">
        <v>0</v>
      </c>
      <c r="N152" s="103" t="s">
        <v>26</v>
      </c>
      <c r="O152" s="34"/>
      <c r="P152" s="104">
        <f t="shared" si="21"/>
        <v>0</v>
      </c>
      <c r="Q152" s="104">
        <v>0</v>
      </c>
      <c r="R152" s="104">
        <f t="shared" si="22"/>
        <v>0</v>
      </c>
      <c r="S152" s="104">
        <v>0</v>
      </c>
      <c r="T152" s="105">
        <f t="shared" si="23"/>
        <v>0</v>
      </c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R152" s="106" t="s">
        <v>81</v>
      </c>
      <c r="AT152" s="106" t="s">
        <v>77</v>
      </c>
      <c r="AU152" s="106" t="s">
        <v>47</v>
      </c>
      <c r="AY152" s="10" t="s">
        <v>74</v>
      </c>
      <c r="BE152" s="107">
        <f t="shared" si="24"/>
        <v>0</v>
      </c>
      <c r="BF152" s="107">
        <f t="shared" si="25"/>
        <v>0</v>
      </c>
      <c r="BG152" s="107">
        <f t="shared" si="26"/>
        <v>0</v>
      </c>
      <c r="BH152" s="107">
        <f t="shared" si="27"/>
        <v>0</v>
      </c>
      <c r="BI152" s="107">
        <f t="shared" si="28"/>
        <v>0</v>
      </c>
      <c r="BJ152" s="10" t="s">
        <v>47</v>
      </c>
      <c r="BK152" s="108">
        <f t="shared" si="29"/>
        <v>0</v>
      </c>
      <c r="BL152" s="10" t="s">
        <v>81</v>
      </c>
      <c r="BM152" s="106" t="s">
        <v>178</v>
      </c>
    </row>
    <row r="153" spans="1:65" s="2" customFormat="1" ht="24.2" customHeight="1" x14ac:dyDescent="0.2">
      <c r="A153" s="19"/>
      <c r="B153" s="94"/>
      <c r="C153" s="95" t="s">
        <v>179</v>
      </c>
      <c r="D153" s="95" t="s">
        <v>77</v>
      </c>
      <c r="E153" s="96" t="s">
        <v>180</v>
      </c>
      <c r="F153" s="97" t="s">
        <v>181</v>
      </c>
      <c r="G153" s="98" t="s">
        <v>97</v>
      </c>
      <c r="H153" s="99">
        <v>1</v>
      </c>
      <c r="I153" s="100"/>
      <c r="J153" s="99">
        <f t="shared" si="20"/>
        <v>0</v>
      </c>
      <c r="K153" s="101"/>
      <c r="L153" s="20"/>
      <c r="M153" s="102" t="s">
        <v>0</v>
      </c>
      <c r="N153" s="103" t="s">
        <v>26</v>
      </c>
      <c r="O153" s="34"/>
      <c r="P153" s="104">
        <f t="shared" si="21"/>
        <v>0</v>
      </c>
      <c r="Q153" s="104">
        <v>0</v>
      </c>
      <c r="R153" s="104">
        <f t="shared" si="22"/>
        <v>0</v>
      </c>
      <c r="S153" s="104">
        <v>0</v>
      </c>
      <c r="T153" s="105">
        <f t="shared" si="23"/>
        <v>0</v>
      </c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R153" s="106" t="s">
        <v>81</v>
      </c>
      <c r="AT153" s="106" t="s">
        <v>77</v>
      </c>
      <c r="AU153" s="106" t="s">
        <v>47</v>
      </c>
      <c r="AY153" s="10" t="s">
        <v>74</v>
      </c>
      <c r="BE153" s="107">
        <f t="shared" si="24"/>
        <v>0</v>
      </c>
      <c r="BF153" s="107">
        <f t="shared" si="25"/>
        <v>0</v>
      </c>
      <c r="BG153" s="107">
        <f t="shared" si="26"/>
        <v>0</v>
      </c>
      <c r="BH153" s="107">
        <f t="shared" si="27"/>
        <v>0</v>
      </c>
      <c r="BI153" s="107">
        <f t="shared" si="28"/>
        <v>0</v>
      </c>
      <c r="BJ153" s="10" t="s">
        <v>47</v>
      </c>
      <c r="BK153" s="108">
        <f t="shared" si="29"/>
        <v>0</v>
      </c>
      <c r="BL153" s="10" t="s">
        <v>81</v>
      </c>
      <c r="BM153" s="106" t="s">
        <v>182</v>
      </c>
    </row>
    <row r="154" spans="1:65" s="2" customFormat="1" ht="24.2" customHeight="1" x14ac:dyDescent="0.2">
      <c r="A154" s="19"/>
      <c r="B154" s="94"/>
      <c r="C154" s="95" t="s">
        <v>183</v>
      </c>
      <c r="D154" s="95" t="s">
        <v>77</v>
      </c>
      <c r="E154" s="96" t="s">
        <v>184</v>
      </c>
      <c r="F154" s="97" t="s">
        <v>185</v>
      </c>
      <c r="G154" s="98" t="s">
        <v>97</v>
      </c>
      <c r="H154" s="99">
        <v>18</v>
      </c>
      <c r="I154" s="100"/>
      <c r="J154" s="99">
        <f t="shared" si="20"/>
        <v>0</v>
      </c>
      <c r="K154" s="101"/>
      <c r="L154" s="20"/>
      <c r="M154" s="102" t="s">
        <v>0</v>
      </c>
      <c r="N154" s="103" t="s">
        <v>26</v>
      </c>
      <c r="O154" s="34"/>
      <c r="P154" s="104">
        <f t="shared" si="21"/>
        <v>0</v>
      </c>
      <c r="Q154" s="104">
        <v>0</v>
      </c>
      <c r="R154" s="104">
        <f t="shared" si="22"/>
        <v>0</v>
      </c>
      <c r="S154" s="104">
        <v>0</v>
      </c>
      <c r="T154" s="105">
        <f t="shared" si="23"/>
        <v>0</v>
      </c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R154" s="106" t="s">
        <v>81</v>
      </c>
      <c r="AT154" s="106" t="s">
        <v>77</v>
      </c>
      <c r="AU154" s="106" t="s">
        <v>47</v>
      </c>
      <c r="AY154" s="10" t="s">
        <v>74</v>
      </c>
      <c r="BE154" s="107">
        <f t="shared" si="24"/>
        <v>0</v>
      </c>
      <c r="BF154" s="107">
        <f t="shared" si="25"/>
        <v>0</v>
      </c>
      <c r="BG154" s="107">
        <f t="shared" si="26"/>
        <v>0</v>
      </c>
      <c r="BH154" s="107">
        <f t="shared" si="27"/>
        <v>0</v>
      </c>
      <c r="BI154" s="107">
        <f t="shared" si="28"/>
        <v>0</v>
      </c>
      <c r="BJ154" s="10" t="s">
        <v>47</v>
      </c>
      <c r="BK154" s="108">
        <f t="shared" si="29"/>
        <v>0</v>
      </c>
      <c r="BL154" s="10" t="s">
        <v>81</v>
      </c>
      <c r="BM154" s="106" t="s">
        <v>186</v>
      </c>
    </row>
    <row r="155" spans="1:65" s="2" customFormat="1" ht="24.2" customHeight="1" x14ac:dyDescent="0.2">
      <c r="A155" s="19"/>
      <c r="B155" s="94"/>
      <c r="C155" s="95" t="s">
        <v>187</v>
      </c>
      <c r="D155" s="95" t="s">
        <v>77</v>
      </c>
      <c r="E155" s="96" t="s">
        <v>188</v>
      </c>
      <c r="F155" s="97" t="s">
        <v>189</v>
      </c>
      <c r="G155" s="98" t="s">
        <v>97</v>
      </c>
      <c r="H155" s="99">
        <v>8</v>
      </c>
      <c r="I155" s="100"/>
      <c r="J155" s="99">
        <f t="shared" si="20"/>
        <v>0</v>
      </c>
      <c r="K155" s="101"/>
      <c r="L155" s="20"/>
      <c r="M155" s="102" t="s">
        <v>0</v>
      </c>
      <c r="N155" s="103" t="s">
        <v>26</v>
      </c>
      <c r="O155" s="34"/>
      <c r="P155" s="104">
        <f t="shared" si="21"/>
        <v>0</v>
      </c>
      <c r="Q155" s="104">
        <v>0</v>
      </c>
      <c r="R155" s="104">
        <f t="shared" si="22"/>
        <v>0</v>
      </c>
      <c r="S155" s="104">
        <v>0</v>
      </c>
      <c r="T155" s="105">
        <f t="shared" si="23"/>
        <v>0</v>
      </c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R155" s="106" t="s">
        <v>81</v>
      </c>
      <c r="AT155" s="106" t="s">
        <v>77</v>
      </c>
      <c r="AU155" s="106" t="s">
        <v>47</v>
      </c>
      <c r="AY155" s="10" t="s">
        <v>74</v>
      </c>
      <c r="BE155" s="107">
        <f t="shared" si="24"/>
        <v>0</v>
      </c>
      <c r="BF155" s="107">
        <f t="shared" si="25"/>
        <v>0</v>
      </c>
      <c r="BG155" s="107">
        <f t="shared" si="26"/>
        <v>0</v>
      </c>
      <c r="BH155" s="107">
        <f t="shared" si="27"/>
        <v>0</v>
      </c>
      <c r="BI155" s="107">
        <f t="shared" si="28"/>
        <v>0</v>
      </c>
      <c r="BJ155" s="10" t="s">
        <v>47</v>
      </c>
      <c r="BK155" s="108">
        <f t="shared" si="29"/>
        <v>0</v>
      </c>
      <c r="BL155" s="10" t="s">
        <v>81</v>
      </c>
      <c r="BM155" s="106" t="s">
        <v>190</v>
      </c>
    </row>
    <row r="156" spans="1:65" s="2" customFormat="1" ht="24.2" customHeight="1" x14ac:dyDescent="0.2">
      <c r="A156" s="19"/>
      <c r="B156" s="94"/>
      <c r="C156" s="95" t="s">
        <v>191</v>
      </c>
      <c r="D156" s="95" t="s">
        <v>77</v>
      </c>
      <c r="E156" s="96" t="s">
        <v>192</v>
      </c>
      <c r="F156" s="97" t="s">
        <v>193</v>
      </c>
      <c r="G156" s="98" t="s">
        <v>97</v>
      </c>
      <c r="H156" s="99">
        <v>10</v>
      </c>
      <c r="I156" s="100"/>
      <c r="J156" s="99">
        <f t="shared" si="20"/>
        <v>0</v>
      </c>
      <c r="K156" s="101"/>
      <c r="L156" s="20"/>
      <c r="M156" s="102" t="s">
        <v>0</v>
      </c>
      <c r="N156" s="103" t="s">
        <v>26</v>
      </c>
      <c r="O156" s="34"/>
      <c r="P156" s="104">
        <f t="shared" si="21"/>
        <v>0</v>
      </c>
      <c r="Q156" s="104">
        <v>0</v>
      </c>
      <c r="R156" s="104">
        <f t="shared" si="22"/>
        <v>0</v>
      </c>
      <c r="S156" s="104">
        <v>0</v>
      </c>
      <c r="T156" s="105">
        <f t="shared" si="23"/>
        <v>0</v>
      </c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R156" s="106" t="s">
        <v>81</v>
      </c>
      <c r="AT156" s="106" t="s">
        <v>77</v>
      </c>
      <c r="AU156" s="106" t="s">
        <v>47</v>
      </c>
      <c r="AY156" s="10" t="s">
        <v>74</v>
      </c>
      <c r="BE156" s="107">
        <f t="shared" si="24"/>
        <v>0</v>
      </c>
      <c r="BF156" s="107">
        <f t="shared" si="25"/>
        <v>0</v>
      </c>
      <c r="BG156" s="107">
        <f t="shared" si="26"/>
        <v>0</v>
      </c>
      <c r="BH156" s="107">
        <f t="shared" si="27"/>
        <v>0</v>
      </c>
      <c r="BI156" s="107">
        <f t="shared" si="28"/>
        <v>0</v>
      </c>
      <c r="BJ156" s="10" t="s">
        <v>47</v>
      </c>
      <c r="BK156" s="108">
        <f t="shared" si="29"/>
        <v>0</v>
      </c>
      <c r="BL156" s="10" t="s">
        <v>81</v>
      </c>
      <c r="BM156" s="106" t="s">
        <v>194</v>
      </c>
    </row>
    <row r="157" spans="1:65" s="2" customFormat="1" ht="24.2" customHeight="1" x14ac:dyDescent="0.2">
      <c r="A157" s="19"/>
      <c r="B157" s="94"/>
      <c r="C157" s="95" t="s">
        <v>195</v>
      </c>
      <c r="D157" s="95" t="s">
        <v>77</v>
      </c>
      <c r="E157" s="96" t="s">
        <v>196</v>
      </c>
      <c r="F157" s="97" t="s">
        <v>197</v>
      </c>
      <c r="G157" s="98" t="s">
        <v>97</v>
      </c>
      <c r="H157" s="99">
        <v>1</v>
      </c>
      <c r="I157" s="100"/>
      <c r="J157" s="99">
        <f t="shared" si="20"/>
        <v>0</v>
      </c>
      <c r="K157" s="101"/>
      <c r="L157" s="20"/>
      <c r="M157" s="102" t="s">
        <v>0</v>
      </c>
      <c r="N157" s="103" t="s">
        <v>26</v>
      </c>
      <c r="O157" s="34"/>
      <c r="P157" s="104">
        <f t="shared" si="21"/>
        <v>0</v>
      </c>
      <c r="Q157" s="104">
        <v>0</v>
      </c>
      <c r="R157" s="104">
        <f t="shared" si="22"/>
        <v>0</v>
      </c>
      <c r="S157" s="104">
        <v>0</v>
      </c>
      <c r="T157" s="105">
        <f t="shared" si="23"/>
        <v>0</v>
      </c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R157" s="106" t="s">
        <v>81</v>
      </c>
      <c r="AT157" s="106" t="s">
        <v>77</v>
      </c>
      <c r="AU157" s="106" t="s">
        <v>47</v>
      </c>
      <c r="AY157" s="10" t="s">
        <v>74</v>
      </c>
      <c r="BE157" s="107">
        <f t="shared" si="24"/>
        <v>0</v>
      </c>
      <c r="BF157" s="107">
        <f t="shared" si="25"/>
        <v>0</v>
      </c>
      <c r="BG157" s="107">
        <f t="shared" si="26"/>
        <v>0</v>
      </c>
      <c r="BH157" s="107">
        <f t="shared" si="27"/>
        <v>0</v>
      </c>
      <c r="BI157" s="107">
        <f t="shared" si="28"/>
        <v>0</v>
      </c>
      <c r="BJ157" s="10" t="s">
        <v>47</v>
      </c>
      <c r="BK157" s="108">
        <f t="shared" si="29"/>
        <v>0</v>
      </c>
      <c r="BL157" s="10" t="s">
        <v>81</v>
      </c>
      <c r="BM157" s="106" t="s">
        <v>198</v>
      </c>
    </row>
    <row r="158" spans="1:65" s="2" customFormat="1" ht="24.2" customHeight="1" x14ac:dyDescent="0.2">
      <c r="A158" s="19"/>
      <c r="B158" s="94"/>
      <c r="C158" s="95" t="s">
        <v>199</v>
      </c>
      <c r="D158" s="95" t="s">
        <v>77</v>
      </c>
      <c r="E158" s="96" t="s">
        <v>200</v>
      </c>
      <c r="F158" s="97" t="s">
        <v>201</v>
      </c>
      <c r="G158" s="98" t="s">
        <v>97</v>
      </c>
      <c r="H158" s="99">
        <v>18</v>
      </c>
      <c r="I158" s="100"/>
      <c r="J158" s="99">
        <f t="shared" si="20"/>
        <v>0</v>
      </c>
      <c r="K158" s="101"/>
      <c r="L158" s="20"/>
      <c r="M158" s="102" t="s">
        <v>0</v>
      </c>
      <c r="N158" s="103" t="s">
        <v>26</v>
      </c>
      <c r="O158" s="34"/>
      <c r="P158" s="104">
        <f t="shared" si="21"/>
        <v>0</v>
      </c>
      <c r="Q158" s="104">
        <v>0</v>
      </c>
      <c r="R158" s="104">
        <f t="shared" si="22"/>
        <v>0</v>
      </c>
      <c r="S158" s="104">
        <v>0</v>
      </c>
      <c r="T158" s="105">
        <f t="shared" si="23"/>
        <v>0</v>
      </c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R158" s="106" t="s">
        <v>81</v>
      </c>
      <c r="AT158" s="106" t="s">
        <v>77</v>
      </c>
      <c r="AU158" s="106" t="s">
        <v>47</v>
      </c>
      <c r="AY158" s="10" t="s">
        <v>74</v>
      </c>
      <c r="BE158" s="107">
        <f t="shared" si="24"/>
        <v>0</v>
      </c>
      <c r="BF158" s="107">
        <f t="shared" si="25"/>
        <v>0</v>
      </c>
      <c r="BG158" s="107">
        <f t="shared" si="26"/>
        <v>0</v>
      </c>
      <c r="BH158" s="107">
        <f t="shared" si="27"/>
        <v>0</v>
      </c>
      <c r="BI158" s="107">
        <f t="shared" si="28"/>
        <v>0</v>
      </c>
      <c r="BJ158" s="10" t="s">
        <v>47</v>
      </c>
      <c r="BK158" s="108">
        <f t="shared" si="29"/>
        <v>0</v>
      </c>
      <c r="BL158" s="10" t="s">
        <v>81</v>
      </c>
      <c r="BM158" s="106" t="s">
        <v>202</v>
      </c>
    </row>
    <row r="159" spans="1:65" s="2" customFormat="1" ht="24.2" customHeight="1" x14ac:dyDescent="0.2">
      <c r="A159" s="19"/>
      <c r="B159" s="94"/>
      <c r="C159" s="95" t="s">
        <v>203</v>
      </c>
      <c r="D159" s="95" t="s">
        <v>77</v>
      </c>
      <c r="E159" s="96" t="s">
        <v>204</v>
      </c>
      <c r="F159" s="97" t="s">
        <v>205</v>
      </c>
      <c r="G159" s="98" t="s">
        <v>97</v>
      </c>
      <c r="H159" s="99">
        <v>8</v>
      </c>
      <c r="I159" s="100"/>
      <c r="J159" s="99">
        <f t="shared" si="20"/>
        <v>0</v>
      </c>
      <c r="K159" s="101"/>
      <c r="L159" s="20"/>
      <c r="M159" s="102" t="s">
        <v>0</v>
      </c>
      <c r="N159" s="103" t="s">
        <v>26</v>
      </c>
      <c r="O159" s="34"/>
      <c r="P159" s="104">
        <f t="shared" si="21"/>
        <v>0</v>
      </c>
      <c r="Q159" s="104">
        <v>0</v>
      </c>
      <c r="R159" s="104">
        <f t="shared" si="22"/>
        <v>0</v>
      </c>
      <c r="S159" s="104">
        <v>0</v>
      </c>
      <c r="T159" s="105">
        <f t="shared" si="23"/>
        <v>0</v>
      </c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R159" s="106" t="s">
        <v>81</v>
      </c>
      <c r="AT159" s="106" t="s">
        <v>77</v>
      </c>
      <c r="AU159" s="106" t="s">
        <v>47</v>
      </c>
      <c r="AY159" s="10" t="s">
        <v>74</v>
      </c>
      <c r="BE159" s="107">
        <f t="shared" si="24"/>
        <v>0</v>
      </c>
      <c r="BF159" s="107">
        <f t="shared" si="25"/>
        <v>0</v>
      </c>
      <c r="BG159" s="107">
        <f t="shared" si="26"/>
        <v>0</v>
      </c>
      <c r="BH159" s="107">
        <f t="shared" si="27"/>
        <v>0</v>
      </c>
      <c r="BI159" s="107">
        <f t="shared" si="28"/>
        <v>0</v>
      </c>
      <c r="BJ159" s="10" t="s">
        <v>47</v>
      </c>
      <c r="BK159" s="108">
        <f t="shared" si="29"/>
        <v>0</v>
      </c>
      <c r="BL159" s="10" t="s">
        <v>81</v>
      </c>
      <c r="BM159" s="106" t="s">
        <v>206</v>
      </c>
    </row>
    <row r="160" spans="1:65" s="2" customFormat="1" ht="24.2" customHeight="1" x14ac:dyDescent="0.2">
      <c r="A160" s="19"/>
      <c r="B160" s="94"/>
      <c r="C160" s="95" t="s">
        <v>207</v>
      </c>
      <c r="D160" s="95" t="s">
        <v>77</v>
      </c>
      <c r="E160" s="96" t="s">
        <v>208</v>
      </c>
      <c r="F160" s="97" t="s">
        <v>209</v>
      </c>
      <c r="G160" s="98" t="s">
        <v>97</v>
      </c>
      <c r="H160" s="99">
        <v>10</v>
      </c>
      <c r="I160" s="100"/>
      <c r="J160" s="99">
        <f t="shared" si="20"/>
        <v>0</v>
      </c>
      <c r="K160" s="101"/>
      <c r="L160" s="20"/>
      <c r="M160" s="102" t="s">
        <v>0</v>
      </c>
      <c r="N160" s="103" t="s">
        <v>26</v>
      </c>
      <c r="O160" s="34"/>
      <c r="P160" s="104">
        <f t="shared" si="21"/>
        <v>0</v>
      </c>
      <c r="Q160" s="104">
        <v>0</v>
      </c>
      <c r="R160" s="104">
        <f t="shared" si="22"/>
        <v>0</v>
      </c>
      <c r="S160" s="104">
        <v>0</v>
      </c>
      <c r="T160" s="105">
        <f t="shared" si="23"/>
        <v>0</v>
      </c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R160" s="106" t="s">
        <v>81</v>
      </c>
      <c r="AT160" s="106" t="s">
        <v>77</v>
      </c>
      <c r="AU160" s="106" t="s">
        <v>47</v>
      </c>
      <c r="AY160" s="10" t="s">
        <v>74</v>
      </c>
      <c r="BE160" s="107">
        <f t="shared" si="24"/>
        <v>0</v>
      </c>
      <c r="BF160" s="107">
        <f t="shared" si="25"/>
        <v>0</v>
      </c>
      <c r="BG160" s="107">
        <f t="shared" si="26"/>
        <v>0</v>
      </c>
      <c r="BH160" s="107">
        <f t="shared" si="27"/>
        <v>0</v>
      </c>
      <c r="BI160" s="107">
        <f t="shared" si="28"/>
        <v>0</v>
      </c>
      <c r="BJ160" s="10" t="s">
        <v>47</v>
      </c>
      <c r="BK160" s="108">
        <f t="shared" si="29"/>
        <v>0</v>
      </c>
      <c r="BL160" s="10" t="s">
        <v>81</v>
      </c>
      <c r="BM160" s="106" t="s">
        <v>210</v>
      </c>
    </row>
    <row r="161" spans="1:65" s="2" customFormat="1" ht="24.2" customHeight="1" x14ac:dyDescent="0.2">
      <c r="A161" s="19"/>
      <c r="B161" s="94"/>
      <c r="C161" s="95" t="s">
        <v>211</v>
      </c>
      <c r="D161" s="95" t="s">
        <v>77</v>
      </c>
      <c r="E161" s="96" t="s">
        <v>212</v>
      </c>
      <c r="F161" s="97" t="s">
        <v>213</v>
      </c>
      <c r="G161" s="98" t="s">
        <v>97</v>
      </c>
      <c r="H161" s="99">
        <v>1</v>
      </c>
      <c r="I161" s="100"/>
      <c r="J161" s="99">
        <f t="shared" si="20"/>
        <v>0</v>
      </c>
      <c r="K161" s="101"/>
      <c r="L161" s="20"/>
      <c r="M161" s="102" t="s">
        <v>0</v>
      </c>
      <c r="N161" s="103" t="s">
        <v>26</v>
      </c>
      <c r="O161" s="34"/>
      <c r="P161" s="104">
        <f t="shared" si="21"/>
        <v>0</v>
      </c>
      <c r="Q161" s="104">
        <v>0</v>
      </c>
      <c r="R161" s="104">
        <f t="shared" si="22"/>
        <v>0</v>
      </c>
      <c r="S161" s="104">
        <v>0</v>
      </c>
      <c r="T161" s="105">
        <f t="shared" si="23"/>
        <v>0</v>
      </c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R161" s="106" t="s">
        <v>81</v>
      </c>
      <c r="AT161" s="106" t="s">
        <v>77</v>
      </c>
      <c r="AU161" s="106" t="s">
        <v>47</v>
      </c>
      <c r="AY161" s="10" t="s">
        <v>74</v>
      </c>
      <c r="BE161" s="107">
        <f t="shared" si="24"/>
        <v>0</v>
      </c>
      <c r="BF161" s="107">
        <f t="shared" si="25"/>
        <v>0</v>
      </c>
      <c r="BG161" s="107">
        <f t="shared" si="26"/>
        <v>0</v>
      </c>
      <c r="BH161" s="107">
        <f t="shared" si="27"/>
        <v>0</v>
      </c>
      <c r="BI161" s="107">
        <f t="shared" si="28"/>
        <v>0</v>
      </c>
      <c r="BJ161" s="10" t="s">
        <v>47</v>
      </c>
      <c r="BK161" s="108">
        <f t="shared" si="29"/>
        <v>0</v>
      </c>
      <c r="BL161" s="10" t="s">
        <v>81</v>
      </c>
      <c r="BM161" s="106" t="s">
        <v>214</v>
      </c>
    </row>
    <row r="162" spans="1:65" s="2" customFormat="1" ht="24.2" customHeight="1" x14ac:dyDescent="0.2">
      <c r="A162" s="19"/>
      <c r="B162" s="94"/>
      <c r="C162" s="95" t="s">
        <v>215</v>
      </c>
      <c r="D162" s="95" t="s">
        <v>77</v>
      </c>
      <c r="E162" s="96" t="s">
        <v>216</v>
      </c>
      <c r="F162" s="97" t="s">
        <v>217</v>
      </c>
      <c r="G162" s="98" t="s">
        <v>97</v>
      </c>
      <c r="H162" s="99">
        <v>18</v>
      </c>
      <c r="I162" s="100"/>
      <c r="J162" s="99">
        <f t="shared" si="20"/>
        <v>0</v>
      </c>
      <c r="K162" s="101"/>
      <c r="L162" s="20"/>
      <c r="M162" s="102" t="s">
        <v>0</v>
      </c>
      <c r="N162" s="103" t="s">
        <v>26</v>
      </c>
      <c r="O162" s="34"/>
      <c r="P162" s="104">
        <f t="shared" si="21"/>
        <v>0</v>
      </c>
      <c r="Q162" s="104">
        <v>0</v>
      </c>
      <c r="R162" s="104">
        <f t="shared" si="22"/>
        <v>0</v>
      </c>
      <c r="S162" s="104">
        <v>0</v>
      </c>
      <c r="T162" s="105">
        <f t="shared" si="23"/>
        <v>0</v>
      </c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R162" s="106" t="s">
        <v>81</v>
      </c>
      <c r="AT162" s="106" t="s">
        <v>77</v>
      </c>
      <c r="AU162" s="106" t="s">
        <v>47</v>
      </c>
      <c r="AY162" s="10" t="s">
        <v>74</v>
      </c>
      <c r="BE162" s="107">
        <f t="shared" si="24"/>
        <v>0</v>
      </c>
      <c r="BF162" s="107">
        <f t="shared" si="25"/>
        <v>0</v>
      </c>
      <c r="BG162" s="107">
        <f t="shared" si="26"/>
        <v>0</v>
      </c>
      <c r="BH162" s="107">
        <f t="shared" si="27"/>
        <v>0</v>
      </c>
      <c r="BI162" s="107">
        <f t="shared" si="28"/>
        <v>0</v>
      </c>
      <c r="BJ162" s="10" t="s">
        <v>47</v>
      </c>
      <c r="BK162" s="108">
        <f t="shared" si="29"/>
        <v>0</v>
      </c>
      <c r="BL162" s="10" t="s">
        <v>81</v>
      </c>
      <c r="BM162" s="106" t="s">
        <v>218</v>
      </c>
    </row>
    <row r="163" spans="1:65" s="2" customFormat="1" ht="24.2" customHeight="1" x14ac:dyDescent="0.2">
      <c r="A163" s="19"/>
      <c r="B163" s="94"/>
      <c r="C163" s="95" t="s">
        <v>219</v>
      </c>
      <c r="D163" s="95" t="s">
        <v>77</v>
      </c>
      <c r="E163" s="96" t="s">
        <v>220</v>
      </c>
      <c r="F163" s="97" t="s">
        <v>221</v>
      </c>
      <c r="G163" s="98" t="s">
        <v>97</v>
      </c>
      <c r="H163" s="99">
        <v>8</v>
      </c>
      <c r="I163" s="100"/>
      <c r="J163" s="99">
        <f t="shared" si="20"/>
        <v>0</v>
      </c>
      <c r="K163" s="101"/>
      <c r="L163" s="20"/>
      <c r="M163" s="102" t="s">
        <v>0</v>
      </c>
      <c r="N163" s="103" t="s">
        <v>26</v>
      </c>
      <c r="O163" s="34"/>
      <c r="P163" s="104">
        <f t="shared" si="21"/>
        <v>0</v>
      </c>
      <c r="Q163" s="104">
        <v>0</v>
      </c>
      <c r="R163" s="104">
        <f t="shared" si="22"/>
        <v>0</v>
      </c>
      <c r="S163" s="104">
        <v>0</v>
      </c>
      <c r="T163" s="105">
        <f t="shared" si="23"/>
        <v>0</v>
      </c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R163" s="106" t="s">
        <v>81</v>
      </c>
      <c r="AT163" s="106" t="s">
        <v>77</v>
      </c>
      <c r="AU163" s="106" t="s">
        <v>47</v>
      </c>
      <c r="AY163" s="10" t="s">
        <v>74</v>
      </c>
      <c r="BE163" s="107">
        <f t="shared" si="24"/>
        <v>0</v>
      </c>
      <c r="BF163" s="107">
        <f t="shared" si="25"/>
        <v>0</v>
      </c>
      <c r="BG163" s="107">
        <f t="shared" si="26"/>
        <v>0</v>
      </c>
      <c r="BH163" s="107">
        <f t="shared" si="27"/>
        <v>0</v>
      </c>
      <c r="BI163" s="107">
        <f t="shared" si="28"/>
        <v>0</v>
      </c>
      <c r="BJ163" s="10" t="s">
        <v>47</v>
      </c>
      <c r="BK163" s="108">
        <f t="shared" si="29"/>
        <v>0</v>
      </c>
      <c r="BL163" s="10" t="s">
        <v>81</v>
      </c>
      <c r="BM163" s="106" t="s">
        <v>222</v>
      </c>
    </row>
    <row r="164" spans="1:65" s="2" customFormat="1" ht="24.2" customHeight="1" x14ac:dyDescent="0.2">
      <c r="A164" s="19"/>
      <c r="B164" s="94"/>
      <c r="C164" s="95" t="s">
        <v>223</v>
      </c>
      <c r="D164" s="95" t="s">
        <v>77</v>
      </c>
      <c r="E164" s="96" t="s">
        <v>224</v>
      </c>
      <c r="F164" s="97" t="s">
        <v>225</v>
      </c>
      <c r="G164" s="98" t="s">
        <v>97</v>
      </c>
      <c r="H164" s="99">
        <v>10</v>
      </c>
      <c r="I164" s="100"/>
      <c r="J164" s="99">
        <f t="shared" si="20"/>
        <v>0</v>
      </c>
      <c r="K164" s="101"/>
      <c r="L164" s="20"/>
      <c r="M164" s="102" t="s">
        <v>0</v>
      </c>
      <c r="N164" s="103" t="s">
        <v>26</v>
      </c>
      <c r="O164" s="34"/>
      <c r="P164" s="104">
        <f t="shared" si="21"/>
        <v>0</v>
      </c>
      <c r="Q164" s="104">
        <v>0</v>
      </c>
      <c r="R164" s="104">
        <f t="shared" si="22"/>
        <v>0</v>
      </c>
      <c r="S164" s="104">
        <v>0</v>
      </c>
      <c r="T164" s="105">
        <f t="shared" si="23"/>
        <v>0</v>
      </c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R164" s="106" t="s">
        <v>81</v>
      </c>
      <c r="AT164" s="106" t="s">
        <v>77</v>
      </c>
      <c r="AU164" s="106" t="s">
        <v>47</v>
      </c>
      <c r="AY164" s="10" t="s">
        <v>74</v>
      </c>
      <c r="BE164" s="107">
        <f t="shared" si="24"/>
        <v>0</v>
      </c>
      <c r="BF164" s="107">
        <f t="shared" si="25"/>
        <v>0</v>
      </c>
      <c r="BG164" s="107">
        <f t="shared" si="26"/>
        <v>0</v>
      </c>
      <c r="BH164" s="107">
        <f t="shared" si="27"/>
        <v>0</v>
      </c>
      <c r="BI164" s="107">
        <f t="shared" si="28"/>
        <v>0</v>
      </c>
      <c r="BJ164" s="10" t="s">
        <v>47</v>
      </c>
      <c r="BK164" s="108">
        <f t="shared" si="29"/>
        <v>0</v>
      </c>
      <c r="BL164" s="10" t="s">
        <v>81</v>
      </c>
      <c r="BM164" s="106" t="s">
        <v>226</v>
      </c>
    </row>
    <row r="165" spans="1:65" s="2" customFormat="1" ht="24.2" customHeight="1" x14ac:dyDescent="0.2">
      <c r="A165" s="19"/>
      <c r="B165" s="94"/>
      <c r="C165" s="95" t="s">
        <v>227</v>
      </c>
      <c r="D165" s="95" t="s">
        <v>77</v>
      </c>
      <c r="E165" s="96" t="s">
        <v>228</v>
      </c>
      <c r="F165" s="97" t="s">
        <v>229</v>
      </c>
      <c r="G165" s="98" t="s">
        <v>97</v>
      </c>
      <c r="H165" s="99">
        <v>1</v>
      </c>
      <c r="I165" s="100"/>
      <c r="J165" s="99">
        <f t="shared" si="20"/>
        <v>0</v>
      </c>
      <c r="K165" s="101"/>
      <c r="L165" s="20"/>
      <c r="M165" s="102" t="s">
        <v>0</v>
      </c>
      <c r="N165" s="103" t="s">
        <v>26</v>
      </c>
      <c r="O165" s="34"/>
      <c r="P165" s="104">
        <f t="shared" si="21"/>
        <v>0</v>
      </c>
      <c r="Q165" s="104">
        <v>0</v>
      </c>
      <c r="R165" s="104">
        <f t="shared" si="22"/>
        <v>0</v>
      </c>
      <c r="S165" s="104">
        <v>0</v>
      </c>
      <c r="T165" s="105">
        <f t="shared" si="23"/>
        <v>0</v>
      </c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R165" s="106" t="s">
        <v>81</v>
      </c>
      <c r="AT165" s="106" t="s">
        <v>77</v>
      </c>
      <c r="AU165" s="106" t="s">
        <v>47</v>
      </c>
      <c r="AY165" s="10" t="s">
        <v>74</v>
      </c>
      <c r="BE165" s="107">
        <f t="shared" si="24"/>
        <v>0</v>
      </c>
      <c r="BF165" s="107">
        <f t="shared" si="25"/>
        <v>0</v>
      </c>
      <c r="BG165" s="107">
        <f t="shared" si="26"/>
        <v>0</v>
      </c>
      <c r="BH165" s="107">
        <f t="shared" si="27"/>
        <v>0</v>
      </c>
      <c r="BI165" s="107">
        <f t="shared" si="28"/>
        <v>0</v>
      </c>
      <c r="BJ165" s="10" t="s">
        <v>47</v>
      </c>
      <c r="BK165" s="108">
        <f t="shared" si="29"/>
        <v>0</v>
      </c>
      <c r="BL165" s="10" t="s">
        <v>81</v>
      </c>
      <c r="BM165" s="106" t="s">
        <v>230</v>
      </c>
    </row>
    <row r="166" spans="1:65" s="2" customFormat="1" ht="14.45" customHeight="1" x14ac:dyDescent="0.2">
      <c r="A166" s="19"/>
      <c r="B166" s="94"/>
      <c r="C166" s="95" t="s">
        <v>231</v>
      </c>
      <c r="D166" s="95" t="s">
        <v>77</v>
      </c>
      <c r="E166" s="96" t="s">
        <v>232</v>
      </c>
      <c r="F166" s="97" t="s">
        <v>233</v>
      </c>
      <c r="G166" s="98" t="s">
        <v>234</v>
      </c>
      <c r="H166" s="99">
        <v>58.33</v>
      </c>
      <c r="I166" s="100"/>
      <c r="J166" s="99">
        <f t="shared" si="20"/>
        <v>0</v>
      </c>
      <c r="K166" s="101"/>
      <c r="L166" s="20"/>
      <c r="M166" s="102" t="s">
        <v>0</v>
      </c>
      <c r="N166" s="103" t="s">
        <v>26</v>
      </c>
      <c r="O166" s="34"/>
      <c r="P166" s="104">
        <f t="shared" si="21"/>
        <v>0</v>
      </c>
      <c r="Q166" s="104">
        <v>0</v>
      </c>
      <c r="R166" s="104">
        <f t="shared" si="22"/>
        <v>0</v>
      </c>
      <c r="S166" s="104">
        <v>0</v>
      </c>
      <c r="T166" s="105">
        <f t="shared" si="23"/>
        <v>0</v>
      </c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R166" s="106" t="s">
        <v>81</v>
      </c>
      <c r="AT166" s="106" t="s">
        <v>77</v>
      </c>
      <c r="AU166" s="106" t="s">
        <v>47</v>
      </c>
      <c r="AY166" s="10" t="s">
        <v>74</v>
      </c>
      <c r="BE166" s="107">
        <f t="shared" si="24"/>
        <v>0</v>
      </c>
      <c r="BF166" s="107">
        <f t="shared" si="25"/>
        <v>0</v>
      </c>
      <c r="BG166" s="107">
        <f t="shared" si="26"/>
        <v>0</v>
      </c>
      <c r="BH166" s="107">
        <f t="shared" si="27"/>
        <v>0</v>
      </c>
      <c r="BI166" s="107">
        <f t="shared" si="28"/>
        <v>0</v>
      </c>
      <c r="BJ166" s="10" t="s">
        <v>47</v>
      </c>
      <c r="BK166" s="108">
        <f t="shared" si="29"/>
        <v>0</v>
      </c>
      <c r="BL166" s="10" t="s">
        <v>81</v>
      </c>
      <c r="BM166" s="106" t="s">
        <v>235</v>
      </c>
    </row>
    <row r="167" spans="1:65" s="2" customFormat="1" ht="6.95" customHeight="1" x14ac:dyDescent="0.2">
      <c r="A167" s="19"/>
      <c r="B167" s="28"/>
      <c r="C167" s="29"/>
      <c r="D167" s="29"/>
      <c r="E167" s="29"/>
      <c r="F167" s="29"/>
      <c r="G167" s="29"/>
      <c r="H167" s="29"/>
      <c r="I167" s="29"/>
      <c r="J167" s="29"/>
      <c r="K167" s="29"/>
      <c r="L167" s="20"/>
      <c r="M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</row>
  </sheetData>
  <autoFilter ref="C119:K166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1 - Pestovateľské opatrenia</vt:lpstr>
      <vt:lpstr>'1 - Pestovateľské opatrenia'!Názvy_tlače</vt:lpstr>
      <vt:lpstr>'1 - Pestovateľské opatrenia'!Oblasť_tlače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DELL\Julia</dc:creator>
  <cp:lastModifiedBy>Mgr. Renata Gregušová</cp:lastModifiedBy>
  <dcterms:created xsi:type="dcterms:W3CDTF">2020-12-15T09:19:33Z</dcterms:created>
  <dcterms:modified xsi:type="dcterms:W3CDTF">2021-10-20T12:14:37Z</dcterms:modified>
</cp:coreProperties>
</file>