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https://trnava-my.sharepoint.com/personal/gregusova_trnava_sk/Documents/podlimitne zakazky/OIV/Cesticka pre cyklistov a chodnik Piestanska - I. + II. etapa spis OVO_1108_2022/podklady JOSEPHINE/II ETAPA/VV/"/>
    </mc:Choice>
  </mc:AlternateContent>
  <xr:revisionPtr revIDLastSave="23" documentId="11_9CFC34471E499A293880E7AB55AB37ED2A161A63" xr6:coauthVersionLast="46" xr6:coauthVersionMax="46" xr10:uidLastSave="{9B8B1ABA-2199-47A1-9812-148B2FC88344}"/>
  <bookViews>
    <workbookView xWindow="-120" yWindow="-120" windowWidth="29040" windowHeight="15840" firstSheet="1" activeTab="1" xr2:uid="{00000000-000D-0000-FFFF-FFFF00000000}"/>
  </bookViews>
  <sheets>
    <sheet name="Rekapitulácia stavby" sheetId="1" state="veryHidden" r:id="rId1"/>
    <sheet name="1 - Sadové úpravy" sheetId="2" r:id="rId2"/>
  </sheets>
  <definedNames>
    <definedName name="_xlnm._FilterDatabase" localSheetId="1" hidden="1">'1 - Sadové úpravy'!$C$120:$K$187</definedName>
    <definedName name="_xlnm.Print_Titles" localSheetId="1">'1 - Sadové úpravy'!$120:$120</definedName>
    <definedName name="_xlnm.Print_Titles" localSheetId="0">'Rekapitulácia stavby'!$92:$92</definedName>
    <definedName name="_xlnm.Print_Area" localSheetId="1">'1 - Sadové úpravy'!$C$4:$J$76,'1 - Sadové úpravy'!$C$108:$J$187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87" i="2"/>
  <c r="BH187" i="2"/>
  <c r="BG187" i="2"/>
  <c r="BE187" i="2"/>
  <c r="T187" i="2"/>
  <c r="T186" i="2" s="1"/>
  <c r="R187" i="2"/>
  <c r="R186" i="2"/>
  <c r="P187" i="2"/>
  <c r="P186" i="2" s="1"/>
  <c r="BI184" i="2"/>
  <c r="BH184" i="2"/>
  <c r="BG184" i="2"/>
  <c r="BE184" i="2"/>
  <c r="T184" i="2"/>
  <c r="R184" i="2"/>
  <c r="R178" i="2" s="1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T178" i="2" s="1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8" i="2"/>
  <c r="J117" i="2"/>
  <c r="F115" i="2"/>
  <c r="E113" i="2"/>
  <c r="J92" i="2"/>
  <c r="J91" i="2"/>
  <c r="F89" i="2"/>
  <c r="E87" i="2"/>
  <c r="J18" i="2"/>
  <c r="E18" i="2"/>
  <c r="F118" i="2"/>
  <c r="J17" i="2"/>
  <c r="J15" i="2"/>
  <c r="E15" i="2"/>
  <c r="F91" i="2" s="1"/>
  <c r="J14" i="2"/>
  <c r="J12" i="2"/>
  <c r="J115" i="2"/>
  <c r="E7" i="2"/>
  <c r="E111" i="2" s="1"/>
  <c r="L90" i="1"/>
  <c r="AM90" i="1"/>
  <c r="AM89" i="1"/>
  <c r="L89" i="1"/>
  <c r="AM87" i="1"/>
  <c r="L87" i="1"/>
  <c r="L85" i="1"/>
  <c r="L84" i="1"/>
  <c r="BK184" i="2"/>
  <c r="BK180" i="2"/>
  <c r="J172" i="2"/>
  <c r="J170" i="2"/>
  <c r="BK169" i="2"/>
  <c r="BK167" i="2"/>
  <c r="J166" i="2"/>
  <c r="J164" i="2"/>
  <c r="J162" i="2"/>
  <c r="J161" i="2"/>
  <c r="J159" i="2"/>
  <c r="J158" i="2"/>
  <c r="BK156" i="2"/>
  <c r="J155" i="2"/>
  <c r="J149" i="2"/>
  <c r="BK147" i="2"/>
  <c r="BK146" i="2"/>
  <c r="J141" i="2"/>
  <c r="BK136" i="2"/>
  <c r="J131" i="2"/>
  <c r="J128" i="2"/>
  <c r="J126" i="2"/>
  <c r="AS94" i="1"/>
  <c r="BK187" i="2"/>
  <c r="J184" i="2"/>
  <c r="J183" i="2"/>
  <c r="J182" i="2"/>
  <c r="J179" i="2"/>
  <c r="BK175" i="2"/>
  <c r="J173" i="2"/>
  <c r="BK172" i="2"/>
  <c r="BK170" i="2"/>
  <c r="BK168" i="2"/>
  <c r="BK166" i="2"/>
  <c r="BK165" i="2"/>
  <c r="BK164" i="2"/>
  <c r="BK161" i="2"/>
  <c r="J160" i="2"/>
  <c r="BK153" i="2"/>
  <c r="J152" i="2"/>
  <c r="J151" i="2"/>
  <c r="BK149" i="2"/>
  <c r="BK143" i="2"/>
  <c r="J140" i="2"/>
  <c r="BK138" i="2"/>
  <c r="J136" i="2"/>
  <c r="BK132" i="2"/>
  <c r="BK131" i="2"/>
  <c r="J129" i="2"/>
  <c r="BK127" i="2"/>
  <c r="BK125" i="2"/>
  <c r="BK124" i="2"/>
  <c r="J187" i="2"/>
  <c r="BK183" i="2"/>
  <c r="BK182" i="2"/>
  <c r="J180" i="2"/>
  <c r="BK179" i="2"/>
  <c r="J177" i="2"/>
  <c r="BK173" i="2"/>
  <c r="BK171" i="2"/>
  <c r="J169" i="2"/>
  <c r="J167" i="2"/>
  <c r="J165" i="2"/>
  <c r="J163" i="2"/>
  <c r="BK159" i="2"/>
  <c r="BK157" i="2"/>
  <c r="J156" i="2"/>
  <c r="J153" i="2"/>
  <c r="BK141" i="2"/>
  <c r="J135" i="2"/>
  <c r="BK134" i="2"/>
  <c r="BK129" i="2"/>
  <c r="BK128" i="2"/>
  <c r="BK177" i="2"/>
  <c r="J175" i="2"/>
  <c r="J171" i="2"/>
  <c r="J168" i="2"/>
  <c r="BK163" i="2"/>
  <c r="BK162" i="2"/>
  <c r="BK160" i="2"/>
  <c r="BK158" i="2"/>
  <c r="J157" i="2"/>
  <c r="BK155" i="2"/>
  <c r="BK152" i="2"/>
  <c r="BK151" i="2"/>
  <c r="J147" i="2"/>
  <c r="J146" i="2"/>
  <c r="J143" i="2"/>
  <c r="BK140" i="2"/>
  <c r="J138" i="2"/>
  <c r="BK135" i="2"/>
  <c r="J134" i="2"/>
  <c r="J132" i="2"/>
  <c r="J127" i="2"/>
  <c r="BK126" i="2"/>
  <c r="J125" i="2"/>
  <c r="J124" i="2"/>
  <c r="P178" i="2" l="1"/>
  <c r="BK123" i="2"/>
  <c r="J123" i="2" s="1"/>
  <c r="J98" i="2" s="1"/>
  <c r="T123" i="2"/>
  <c r="R123" i="2"/>
  <c r="P150" i="2"/>
  <c r="P123" i="2"/>
  <c r="P122" i="2" s="1"/>
  <c r="P121" i="2" s="1"/>
  <c r="AU95" i="1" s="1"/>
  <c r="AU94" i="1" s="1"/>
  <c r="BK150" i="2"/>
  <c r="J150" i="2" s="1"/>
  <c r="J99" i="2" s="1"/>
  <c r="R150" i="2"/>
  <c r="T150" i="2"/>
  <c r="F92" i="2"/>
  <c r="F117" i="2"/>
  <c r="BF124" i="2"/>
  <c r="BF126" i="2"/>
  <c r="BF132" i="2"/>
  <c r="BF136" i="2"/>
  <c r="BF157" i="2"/>
  <c r="BF158" i="2"/>
  <c r="BF167" i="2"/>
  <c r="BF173" i="2"/>
  <c r="BF175" i="2"/>
  <c r="BF179" i="2"/>
  <c r="BF129" i="2"/>
  <c r="BF131" i="2"/>
  <c r="BF149" i="2"/>
  <c r="BF155" i="2"/>
  <c r="BF160" i="2"/>
  <c r="BF162" i="2"/>
  <c r="BF163" i="2"/>
  <c r="BF170" i="2"/>
  <c r="BF171" i="2"/>
  <c r="BF172" i="2"/>
  <c r="BF182" i="2"/>
  <c r="BF187" i="2"/>
  <c r="J89" i="2"/>
  <c r="BF135" i="2"/>
  <c r="BF138" i="2"/>
  <c r="BF151" i="2"/>
  <c r="BF153" i="2"/>
  <c r="BF161" i="2"/>
  <c r="BF164" i="2"/>
  <c r="BF168" i="2"/>
  <c r="BF177" i="2"/>
  <c r="BF184" i="2"/>
  <c r="E85" i="2"/>
  <c r="BF125" i="2"/>
  <c r="BF127" i="2"/>
  <c r="BF128" i="2"/>
  <c r="BF134" i="2"/>
  <c r="BF140" i="2"/>
  <c r="BF141" i="2"/>
  <c r="BF143" i="2"/>
  <c r="BF146" i="2"/>
  <c r="BF147" i="2"/>
  <c r="BF152" i="2"/>
  <c r="BF156" i="2"/>
  <c r="BF159" i="2"/>
  <c r="BF165" i="2"/>
  <c r="BF166" i="2"/>
  <c r="BF169" i="2"/>
  <c r="BF180" i="2"/>
  <c r="BF183" i="2"/>
  <c r="BK186" i="2"/>
  <c r="J186" i="2" s="1"/>
  <c r="J101" i="2" s="1"/>
  <c r="J33" i="2"/>
  <c r="AV95" i="1"/>
  <c r="F36" i="2"/>
  <c r="BC95" i="1" s="1"/>
  <c r="BC94" i="1" s="1"/>
  <c r="AY94" i="1" s="1"/>
  <c r="F37" i="2"/>
  <c r="BD95" i="1" s="1"/>
  <c r="BD94" i="1" s="1"/>
  <c r="W33" i="1" s="1"/>
  <c r="F35" i="2"/>
  <c r="BB95" i="1"/>
  <c r="BB94" i="1"/>
  <c r="W31" i="1" s="1"/>
  <c r="F33" i="2"/>
  <c r="AZ95" i="1"/>
  <c r="AZ94" i="1" s="1"/>
  <c r="W29" i="1" s="1"/>
  <c r="BK178" i="2" l="1"/>
  <c r="J178" i="2" s="1"/>
  <c r="J100" i="2" s="1"/>
  <c r="R122" i="2"/>
  <c r="R121" i="2" s="1"/>
  <c r="T122" i="2"/>
  <c r="T121" i="2" s="1"/>
  <c r="BK122" i="2"/>
  <c r="J122" i="2"/>
  <c r="J97" i="2" s="1"/>
  <c r="W32" i="1"/>
  <c r="AX94" i="1"/>
  <c r="F34" i="2"/>
  <c r="BA95" i="1"/>
  <c r="BA94" i="1" s="1"/>
  <c r="W30" i="1" s="1"/>
  <c r="AV94" i="1"/>
  <c r="AK29" i="1"/>
  <c r="J34" i="2"/>
  <c r="AW95" i="1" s="1"/>
  <c r="AT95" i="1" s="1"/>
  <c r="BK121" i="2" l="1"/>
  <c r="J121" i="2" s="1"/>
  <c r="J96" i="2" s="1"/>
  <c r="AW94" i="1"/>
  <c r="AK30" i="1" s="1"/>
  <c r="J30" i="2" l="1"/>
  <c r="AG95" i="1"/>
  <c r="AG94" i="1"/>
  <c r="AT94" i="1"/>
  <c r="AN95" i="1" l="1"/>
  <c r="J39" i="2"/>
  <c r="AN94" i="1"/>
  <c r="AK26" i="1"/>
  <c r="AK35" i="1"/>
</calcChain>
</file>

<file path=xl/sharedStrings.xml><?xml version="1.0" encoding="utf-8"?>
<sst xmlns="http://schemas.openxmlformats.org/spreadsheetml/2006/main" count="1074" uniqueCount="327">
  <si>
    <t>Export Komplet</t>
  </si>
  <si>
    <t/>
  </si>
  <si>
    <t>2.0</t>
  </si>
  <si>
    <t>False</t>
  </si>
  <si>
    <t>{f5cfc8c9-0ca2-4834-9e7f-179355d5d0b9}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</si>
  <si>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</si>
  <si>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</si>
  <si>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</si>
  <si>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</si>
  <si>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</si>
  <si>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</si>
  <si>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</si>
  <si>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20-29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</si>
  <si>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</si>
  <si>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</si>
  <si>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Trnava - Piešťanská ulica -II.Etapa</t>
  </si>
  <si>
    <t>JKSO:</t>
  </si>
  <si>
    <t>KS:</t>
  </si>
  <si>
    <t>Miesto:</t>
  </si>
  <si>
    <t>trnava</t>
  </si>
  <si>
    <t>Dátum:</t>
  </si>
  <si>
    <t>2. 11. 2020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</si>
  <si>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</si>
  <si>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</si>
  <si>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</si>
  <si>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</si>
  <si>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</si>
  <si>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</si>
  <si>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</si>
  <si>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</si>
  <si>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</si>
  <si>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</si>
  <si>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</si>
  <si>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</si>
  <si>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</si>
  <si>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</si>
  <si>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</si>
  <si>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</si>
  <si>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</si>
  <si>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</si>
  <si>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</si>
  <si>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</si>
  <si>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</si>
  <si>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</si>
  <si>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</si>
  <si>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</si>
  <si>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</si>
  <si>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</si>
  <si>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</si>
  <si>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</si>
  <si>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</si>
  <si>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</si>
  <si>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</si>
  <si>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</si>
  <si>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</si>
  <si>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</si>
  <si>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</si>
  <si>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</si>
  <si>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</si>
  <si>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</si>
  <si>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</si>
  <si>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</si>
  <si>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</si>
  <si>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</si>
  <si>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</si>
  <si>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</si>
  <si>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</si>
  <si>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</si>
  <si>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</si>
  <si>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</si>
  <si>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</si>
  <si>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</si>
  <si>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</si>
  <si>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</si>
  <si>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</si>
  <si>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</si>
  <si>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</si>
  <si>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</si>
  <si>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</si>
  <si>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</si>
  <si>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</si>
  <si>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Sadové úpravy</t>
  </si>
  <si>
    <t>STA</t>
  </si>
  <si>
    <t>{c3803be5-5dda-414a-8b1c-3887727e8bbe}</t>
  </si>
  <si>
    <t>KRYCÍ LIST ROZPOČTU</t>
  </si>
  <si>
    <t>Objekt:</t>
  </si>
  <si>
    <t>1 - Sadové úpravy</t>
  </si>
  <si>
    <t>Trnava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</si>
  <si>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</si>
  <si>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</si>
  <si>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</si>
  <si>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</si>
  <si>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</si>
  <si>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</si>
  <si>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A - Výsadba stromov</t>
  </si>
  <si>
    <t xml:space="preserve">    B - Záhonová výsadba trvaliek a cibuľovín </t>
  </si>
  <si>
    <t xml:space="preserve">    C - Výsev trávnika parkového</t>
  </si>
  <si>
    <t xml:space="preserve">      99 - Presun hmôt HSV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</si>
  <si>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</si>
  <si>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</si>
  <si>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</si>
  <si>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</si>
  <si>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</si>
  <si>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</si>
  <si>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</si>
  <si>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</si>
  <si>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</si>
  <si>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</si>
  <si>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</si>
  <si>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</si>
  <si>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</si>
  <si>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A</t>
  </si>
  <si>
    <t>Výsadba stromov</t>
  </si>
  <si>
    <t>K</t>
  </si>
  <si>
    <t>183101221</t>
  </si>
  <si>
    <t>Hĺbenie jamiek pre výsadbu v horn. 1-4 s výmenou pôdy do 50% v rovine alebo na svahu do 1:5 objemu nad 0, 40 do 1,00 m3</t>
  </si>
  <si>
    <t>ks</t>
  </si>
  <si>
    <t>4</t>
  </si>
  <si>
    <t>2</t>
  </si>
  <si>
    <t>1415517861</t>
  </si>
  <si>
    <t>184202113</t>
  </si>
  <si>
    <t>Zhotovenie ochrany proti prerastaniu koreňov umiestnením koreňovej chráničky, dĺžka 2m, výška 1m</t>
  </si>
  <si>
    <t>1733536605</t>
  </si>
  <si>
    <t>3</t>
  </si>
  <si>
    <t>M</t>
  </si>
  <si>
    <t>0521742070</t>
  </si>
  <si>
    <t>Protikoreňová bariéra, dĺžka 2m, šírka 1m</t>
  </si>
  <si>
    <t>8</t>
  </si>
  <si>
    <t>-1806157115</t>
  </si>
  <si>
    <t>184102116</t>
  </si>
  <si>
    <t>Výsadba dreviny s balom v rovine alebo na svahu do 1:5, priemer balu nad 600 do 800 mm</t>
  </si>
  <si>
    <t>1344227344</t>
  </si>
  <si>
    <t>5</t>
  </si>
  <si>
    <t>s1</t>
  </si>
  <si>
    <t>Acer campestre (javor poľný), bal 18/20</t>
  </si>
  <si>
    <t>1885910309</t>
  </si>
  <si>
    <t>6</t>
  </si>
  <si>
    <t>5812532200</t>
  </si>
  <si>
    <t>Záhradnícky substrát voľne ložený</t>
  </si>
  <si>
    <t>m3</t>
  </si>
  <si>
    <t>747226881</t>
  </si>
  <si>
    <t>VV</t>
  </si>
  <si>
    <t>6*0,2</t>
  </si>
  <si>
    <t>7</t>
  </si>
  <si>
    <t>184202112</t>
  </si>
  <si>
    <t>Zakotvenie dreviny troma a viac kolmi pri priemere kolov do 100 mm pri dĺžke kolov do 2 m do 3 m</t>
  </si>
  <si>
    <t>-1796423314</t>
  </si>
  <si>
    <t>0521742030</t>
  </si>
  <si>
    <t>Kotviace koly, pr. 50mm, dĺžka 2,5m, 3 ks/1strom</t>
  </si>
  <si>
    <t>2017132255</t>
  </si>
  <si>
    <t>3*6</t>
  </si>
  <si>
    <t>9</t>
  </si>
  <si>
    <t>0521742040</t>
  </si>
  <si>
    <t>Kotviace polkoly, pr. 50mm, dĺžka 2,5m, 1ks/1strom</t>
  </si>
  <si>
    <t>2146354967</t>
  </si>
  <si>
    <t>10</t>
  </si>
  <si>
    <t>0521742050</t>
  </si>
  <si>
    <t>Viazací a spojovací materiál</t>
  </si>
  <si>
    <t>4185281</t>
  </si>
  <si>
    <t>11</t>
  </si>
  <si>
    <t>184501114</t>
  </si>
  <si>
    <t>Zhotovenie obalu kmeňa stromu z juty v dvoch vrstvách v rovine alebo na svahu do 1:5</t>
  </si>
  <si>
    <t>m2</t>
  </si>
  <si>
    <t>1108410769</t>
  </si>
  <si>
    <t>60*0,15</t>
  </si>
  <si>
    <t>12</t>
  </si>
  <si>
    <t>052742080</t>
  </si>
  <si>
    <t>Jutová páska, 15cm hrúbka, 10m</t>
  </si>
  <si>
    <t>m</t>
  </si>
  <si>
    <t>-761997022</t>
  </si>
  <si>
    <t>6*10</t>
  </si>
  <si>
    <t>13</t>
  </si>
  <si>
    <t>184921093</t>
  </si>
  <si>
    <t>Mulčovanie rastlín pri hrúbke mulča nad 50 do 100 mm v rovine alebo na svahu do 1:5</t>
  </si>
  <si>
    <t>-516465797</t>
  </si>
  <si>
    <t>14</t>
  </si>
  <si>
    <t>055410000100</t>
  </si>
  <si>
    <t xml:space="preserve">Mulčovacia kôra </t>
  </si>
  <si>
    <t>l</t>
  </si>
  <si>
    <t>831464677</t>
  </si>
  <si>
    <t>6*70</t>
  </si>
  <si>
    <t>15</t>
  </si>
  <si>
    <t>185802114</t>
  </si>
  <si>
    <t>Hnojenie pôdy v rovine alebo na svahu do 1:5 umelým hnojivom</t>
  </si>
  <si>
    <t>t</t>
  </si>
  <si>
    <t>863744318</t>
  </si>
  <si>
    <t>6*0,0008</t>
  </si>
  <si>
    <t>6*0,00008</t>
  </si>
  <si>
    <t>16</t>
  </si>
  <si>
    <t>251910000100</t>
  </si>
  <si>
    <t>Hnojivo tabletové Silvamix 4x10g</t>
  </si>
  <si>
    <t>1587782916</t>
  </si>
  <si>
    <t>17</t>
  </si>
  <si>
    <t>185804311</t>
  </si>
  <si>
    <t>Zaliatie rastlín vodou, plochy jednotlivo do 20 m2</t>
  </si>
  <si>
    <t>1278187496</t>
  </si>
  <si>
    <t>6*100/1000</t>
  </si>
  <si>
    <t>18</t>
  </si>
  <si>
    <t>185851111</t>
  </si>
  <si>
    <t>Dovoz vody pre zálievku rastlín na vzdialenosť do 6000 m</t>
  </si>
  <si>
    <t>-1639863792</t>
  </si>
  <si>
    <t>B</t>
  </si>
  <si>
    <t xml:space="preserve">Záhonová výsadba trvaliek a cibuľovín </t>
  </si>
  <si>
    <t>19</t>
  </si>
  <si>
    <t>183205111</t>
  </si>
  <si>
    <t>Založenie záhonu v rovine alebo na svahu do 1:5 v hornine 1 až 2</t>
  </si>
  <si>
    <t>-170622857</t>
  </si>
  <si>
    <t>18340311</t>
  </si>
  <si>
    <t>Obrobenie pôdy prekopaním do hĺbky nad 50 do 100 mm v rovine alebo na svahu do 1:5</t>
  </si>
  <si>
    <t>2067871778</t>
  </si>
  <si>
    <t>21</t>
  </si>
  <si>
    <t>183403153</t>
  </si>
  <si>
    <t>Obrobenie pôdy hrabaním v rovine alebo na svahu do 1:5</t>
  </si>
  <si>
    <t>-271244527</t>
  </si>
  <si>
    <t>2*75</t>
  </si>
  <si>
    <t>22</t>
  </si>
  <si>
    <t>183101112</t>
  </si>
  <si>
    <t>Hĺbenie jamky v rovine alebo na svahu do 1:5, objem nad 0,01 do 0,02 m3</t>
  </si>
  <si>
    <t>-1644454057</t>
  </si>
  <si>
    <t>23</t>
  </si>
  <si>
    <t>183204112</t>
  </si>
  <si>
    <t>Výsadba kvetín do pripravovanej pôdy so zaliatím s jednoduchými koreňami trvaliek</t>
  </si>
  <si>
    <t>248749358</t>
  </si>
  <si>
    <t>24</t>
  </si>
  <si>
    <t>t1.1</t>
  </si>
  <si>
    <t>Festuca mairei</t>
  </si>
  <si>
    <t>728529188</t>
  </si>
  <si>
    <t>25</t>
  </si>
  <si>
    <t>t2.1</t>
  </si>
  <si>
    <t>Sedum album Coral carpet</t>
  </si>
  <si>
    <t>381148852</t>
  </si>
  <si>
    <t>26</t>
  </si>
  <si>
    <t>t3.1</t>
  </si>
  <si>
    <t>Sedum floriferum</t>
  </si>
  <si>
    <t>238471062</t>
  </si>
  <si>
    <t>27</t>
  </si>
  <si>
    <t>t4.1</t>
  </si>
  <si>
    <t>Sedum spurium Coccineum</t>
  </si>
  <si>
    <t>-562319288</t>
  </si>
  <si>
    <t>28</t>
  </si>
  <si>
    <t>t5</t>
  </si>
  <si>
    <t>Salvia nemorosa Rugen</t>
  </si>
  <si>
    <t>2138266654</t>
  </si>
  <si>
    <t>29</t>
  </si>
  <si>
    <t>t7</t>
  </si>
  <si>
    <t>Sedum Sunkissed</t>
  </si>
  <si>
    <t>1454890822</t>
  </si>
  <si>
    <t>30</t>
  </si>
  <si>
    <t>183204113</t>
  </si>
  <si>
    <t>Výsadba kvetín do pripravovanej pôdy so zaliatím s jednoduchými koreňami cibuliek alebo hľúz</t>
  </si>
  <si>
    <t>-1397101624</t>
  </si>
  <si>
    <t>31</t>
  </si>
  <si>
    <t>c1.1</t>
  </si>
  <si>
    <t>Allium caeruleum</t>
  </si>
  <si>
    <t>-1053010107</t>
  </si>
  <si>
    <t>32</t>
  </si>
  <si>
    <t>c2</t>
  </si>
  <si>
    <t>Crocus botanical mix</t>
  </si>
  <si>
    <t>-1343929073</t>
  </si>
  <si>
    <t>33</t>
  </si>
  <si>
    <t>c3</t>
  </si>
  <si>
    <t>Iris reticulata</t>
  </si>
  <si>
    <t>-718146950</t>
  </si>
  <si>
    <t>34</t>
  </si>
  <si>
    <t>c4</t>
  </si>
  <si>
    <t>Hyacinthoides hispanica  Excelsior</t>
  </si>
  <si>
    <t>903760574</t>
  </si>
  <si>
    <t>35</t>
  </si>
  <si>
    <t>c5</t>
  </si>
  <si>
    <t>Muscari armeniacum</t>
  </si>
  <si>
    <t>1033943786</t>
  </si>
  <si>
    <t>36</t>
  </si>
  <si>
    <t>c6</t>
  </si>
  <si>
    <t>Scila bifolia</t>
  </si>
  <si>
    <t>1924138617</t>
  </si>
  <si>
    <t>37</t>
  </si>
  <si>
    <t>c7</t>
  </si>
  <si>
    <t>Narcissus February gold</t>
  </si>
  <si>
    <t>434714840</t>
  </si>
  <si>
    <t>38</t>
  </si>
  <si>
    <t>c8</t>
  </si>
  <si>
    <t>Tulipa turkestanica</t>
  </si>
  <si>
    <t>-100703373</t>
  </si>
  <si>
    <t>39</t>
  </si>
  <si>
    <t>184921240</t>
  </si>
  <si>
    <t>Mulčovanie záhonu štrkom alebo štrkodrvou hr. vrstvy nad 50 do 100 mm v rovine alebo na svahu do 1:5</t>
  </si>
  <si>
    <t>-1037328478</t>
  </si>
  <si>
    <t>40</t>
  </si>
  <si>
    <t>5834372900</t>
  </si>
  <si>
    <t>Kamenivo drvené frakcia 8/16 mm, 10cm hrúbka</t>
  </si>
  <si>
    <t>-1457978942</t>
  </si>
  <si>
    <t>75*0,1</t>
  </si>
  <si>
    <t>41</t>
  </si>
  <si>
    <t>-332629067</t>
  </si>
  <si>
    <t>75*5/1000</t>
  </si>
  <si>
    <t>42</t>
  </si>
  <si>
    <t>353104305</t>
  </si>
  <si>
    <t>C</t>
  </si>
  <si>
    <t>Výsev trávnika parkového</t>
  </si>
  <si>
    <t>43</t>
  </si>
  <si>
    <t>183403116</t>
  </si>
  <si>
    <t>Obrobenie pôdy spätnou frézou v rovine alebo na svahu do 1:5</t>
  </si>
  <si>
    <t>-32411815</t>
  </si>
  <si>
    <t>44</t>
  </si>
  <si>
    <t>-1851369624</t>
  </si>
  <si>
    <t>60*2</t>
  </si>
  <si>
    <t>45</t>
  </si>
  <si>
    <t>183403161</t>
  </si>
  <si>
    <t>Obrobenie pôdy valcovaním v rovine alebo na svahu do 1:5</t>
  </si>
  <si>
    <t>1153159014</t>
  </si>
  <si>
    <t>46</t>
  </si>
  <si>
    <t>180402111</t>
  </si>
  <si>
    <t>Založenie trávnika parkového výsevom v rovine do 1:5</t>
  </si>
  <si>
    <t>1810747755</t>
  </si>
  <si>
    <t>47</t>
  </si>
  <si>
    <t>0057211500</t>
  </si>
  <si>
    <t>Trávové semeno - zmes - parkový trávnik, 40g/m2</t>
  </si>
  <si>
    <t>kg</t>
  </si>
  <si>
    <t>-791671925</t>
  </si>
  <si>
    <t>60*0,04</t>
  </si>
  <si>
    <t>99</t>
  </si>
  <si>
    <t>Presun hmôt HSV</t>
  </si>
  <si>
    <t>48</t>
  </si>
  <si>
    <t>998231311</t>
  </si>
  <si>
    <t>Presun hmôt pre sadovnícke a krajinárske úpravy do 5000 m vodorovne bez zvislého presunu</t>
  </si>
  <si>
    <t>-1440926732</t>
  </si>
  <si>
    <t>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</si>
</sst>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215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6</v>
      </c>
    </row>
    <row r="5" spans="1:74" s="1" customFormat="1" ht="12" customHeight="1">
      <c r="B5" s="18"/>
      <c r="D5" s="22" t="s">
        <v>11</v>
      </c>
      <c r="K5" s="180" t="s">
        <v>12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8"/>
      <c r="BE5" s="177" t="s">
        <v>13</v>
      </c>
      <c r="BS5" s="15" t="s">
        <v>6</v>
      </c>
    </row>
    <row r="6" spans="1:74" s="1" customFormat="1" ht="36.950000000000003" customHeight="1">
      <c r="B6" s="18"/>
      <c r="D6" s="24" t="s">
        <v>14</v>
      </c>
      <c r="K6" s="182" t="s">
        <v>15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8"/>
      <c r="BE6" s="178"/>
      <c r="BS6" s="15" t="s">
        <v>6</v>
      </c>
    </row>
    <row r="7" spans="1:74" s="1" customFormat="1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178"/>
      <c r="BS7" s="15" t="s">
        <v>6</v>
      </c>
    </row>
    <row r="8" spans="1:74" s="1" customFormat="1" ht="12" customHeight="1">
      <c r="B8" s="18"/>
      <c r="D8" s="25" t="s">
        <v>18</v>
      </c>
      <c r="K8" s="23" t="s">
        <v>19</v>
      </c>
      <c r="AK8" s="25" t="s">
        <v>20</v>
      </c>
      <c r="AN8" s="26" t="s">
        <v>21</v>
      </c>
      <c r="AR8" s="18"/>
      <c r="BE8" s="178"/>
      <c r="BS8" s="15" t="s">
        <v>6</v>
      </c>
    </row>
    <row r="9" spans="1:74" s="1" customFormat="1" ht="14.45" customHeight="1">
      <c r="B9" s="18"/>
      <c r="AR9" s="18"/>
      <c r="BE9" s="178"/>
      <c r="BS9" s="15" t="s">
        <v>6</v>
      </c>
    </row>
    <row r="10" spans="1:74" s="1" customFormat="1" ht="12" customHeight="1">
      <c r="B10" s="18"/>
      <c r="D10" s="25" t="s">
        <v>22</v>
      </c>
      <c r="AK10" s="25" t="s">
        <v>23</v>
      </c>
      <c r="AN10" s="23" t="s">
        <v>1</v>
      </c>
      <c r="AR10" s="18"/>
      <c r="BE10" s="178"/>
      <c r="BS10" s="15" t="s">
        <v>6</v>
      </c>
    </row>
    <row r="11" spans="1:74" s="1" customFormat="1" ht="18.399999999999999" customHeight="1">
      <c r="B11" s="18"/>
      <c r="E11" s="23" t="s">
        <v>24</v>
      </c>
      <c r="AK11" s="25" t="s">
        <v>25</v>
      </c>
      <c r="AN11" s="23" t="s">
        <v>1</v>
      </c>
      <c r="AR11" s="18"/>
      <c r="BE11" s="178"/>
      <c r="BS11" s="15" t="s">
        <v>6</v>
      </c>
    </row>
    <row r="12" spans="1:74" s="1" customFormat="1" ht="6.95" customHeight="1">
      <c r="B12" s="18"/>
      <c r="AR12" s="18"/>
      <c r="BE12" s="178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23</v>
      </c>
      <c r="AN13" s="27" t="s">
        <v>27</v>
      </c>
      <c r="AR13" s="18"/>
      <c r="BE13" s="178"/>
      <c r="BS13" s="15" t="s">
        <v>6</v>
      </c>
    </row>
    <row r="14" spans="1:74" ht="12.75">
      <c r="B14" s="18"/>
      <c r="E14" s="183" t="s">
        <v>27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5" t="s">
        <v>25</v>
      </c>
      <c r="AN14" s="27" t="s">
        <v>27</v>
      </c>
      <c r="AR14" s="18"/>
      <c r="BE14" s="178"/>
      <c r="BS14" s="15" t="s">
        <v>6</v>
      </c>
    </row>
    <row r="15" spans="1:74" s="1" customFormat="1" ht="6.95" customHeight="1">
      <c r="B15" s="18"/>
      <c r="AR15" s="18"/>
      <c r="BE15" s="178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23</v>
      </c>
      <c r="AN16" s="23" t="s">
        <v>1</v>
      </c>
      <c r="AR16" s="18"/>
      <c r="BE16" s="178"/>
      <c r="BS16" s="15" t="s">
        <v>3</v>
      </c>
    </row>
    <row r="17" spans="1:71" s="1" customFormat="1" ht="18.399999999999999" customHeight="1">
      <c r="B17" s="18"/>
      <c r="E17" s="23" t="s">
        <v>29</v>
      </c>
      <c r="AK17" s="25" t="s">
        <v>25</v>
      </c>
      <c r="AN17" s="23" t="s">
        <v>1</v>
      </c>
      <c r="AR17" s="18"/>
      <c r="BE17" s="178"/>
      <c r="BS17" s="15" t="s">
        <v>30</v>
      </c>
    </row>
    <row r="18" spans="1:71" s="1" customFormat="1" ht="6.95" customHeight="1">
      <c r="B18" s="18"/>
      <c r="AR18" s="18"/>
      <c r="BE18" s="178"/>
      <c r="BS18" s="15" t="s">
        <v>31</v>
      </c>
    </row>
    <row r="19" spans="1:71" s="1" customFormat="1" ht="12" customHeight="1">
      <c r="B19" s="18"/>
      <c r="D19" s="25" t="s">
        <v>32</v>
      </c>
      <c r="AK19" s="25" t="s">
        <v>23</v>
      </c>
      <c r="AN19" s="23" t="s">
        <v>1</v>
      </c>
      <c r="AR19" s="18"/>
      <c r="BE19" s="178"/>
      <c r="BS19" s="15" t="s">
        <v>31</v>
      </c>
    </row>
    <row r="20" spans="1:71" s="1" customFormat="1" ht="18.399999999999999" customHeight="1">
      <c r="B20" s="18"/>
      <c r="E20" s="23" t="s">
        <v>33</v>
      </c>
      <c r="AK20" s="25" t="s">
        <v>25</v>
      </c>
      <c r="AN20" s="23" t="s">
        <v>1</v>
      </c>
      <c r="AR20" s="18"/>
      <c r="BE20" s="178"/>
      <c r="BS20" s="15" t="s">
        <v>30</v>
      </c>
    </row>
    <row r="21" spans="1:71" s="1" customFormat="1" ht="6.95" customHeight="1">
      <c r="B21" s="18"/>
      <c r="AR21" s="18"/>
      <c r="BE21" s="178"/>
    </row>
    <row r="22" spans="1:71" s="1" customFormat="1" ht="12" customHeight="1">
      <c r="B22" s="18"/>
      <c r="D22" s="25" t="s">
        <v>34</v>
      </c>
      <c r="AR22" s="18"/>
      <c r="BE22" s="178"/>
    </row>
    <row r="23" spans="1:71" s="1" customFormat="1" ht="16.5" customHeight="1">
      <c r="B23" s="18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8"/>
      <c r="BE23" s="178"/>
    </row>
    <row r="24" spans="1:71" s="1" customFormat="1" ht="6.95" customHeight="1">
      <c r="B24" s="18"/>
      <c r="AR24" s="18"/>
      <c r="BE24" s="178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8"/>
    </row>
    <row r="26" spans="1:71" s="2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6">
        <f>ROUND(AG94,2)</f>
        <v>0</v>
      </c>
      <c r="AL26" s="187"/>
      <c r="AM26" s="187"/>
      <c r="AN26" s="187"/>
      <c r="AO26" s="187"/>
      <c r="AP26" s="30"/>
      <c r="AQ26" s="30"/>
      <c r="AR26" s="31"/>
      <c r="BE26" s="178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8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8" t="s">
        <v>36</v>
      </c>
      <c r="M28" s="188"/>
      <c r="N28" s="188"/>
      <c r="O28" s="188"/>
      <c r="P28" s="188"/>
      <c r="Q28" s="30"/>
      <c r="R28" s="30"/>
      <c r="S28" s="30"/>
      <c r="T28" s="30"/>
      <c r="U28" s="30"/>
      <c r="V28" s="30"/>
      <c r="W28" s="188" t="s">
        <v>37</v>
      </c>
      <c r="X28" s="188"/>
      <c r="Y28" s="188"/>
      <c r="Z28" s="188"/>
      <c r="AA28" s="188"/>
      <c r="AB28" s="188"/>
      <c r="AC28" s="188"/>
      <c r="AD28" s="188"/>
      <c r="AE28" s="188"/>
      <c r="AF28" s="30"/>
      <c r="AG28" s="30"/>
      <c r="AH28" s="30"/>
      <c r="AI28" s="30"/>
      <c r="AJ28" s="30"/>
      <c r="AK28" s="188" t="s">
        <v>38</v>
      </c>
      <c r="AL28" s="188"/>
      <c r="AM28" s="188"/>
      <c r="AN28" s="188"/>
      <c r="AO28" s="188"/>
      <c r="AP28" s="30"/>
      <c r="AQ28" s="30"/>
      <c r="AR28" s="31"/>
      <c r="BE28" s="178"/>
    </row>
    <row r="29" spans="1:71" s="3" customFormat="1" ht="14.45" customHeight="1">
      <c r="B29" s="35"/>
      <c r="D29" s="25" t="s">
        <v>39</v>
      </c>
      <c r="F29" s="25" t="s">
        <v>40</v>
      </c>
      <c r="L29" s="191">
        <v>0.2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5"/>
      <c r="BE29" s="179"/>
    </row>
    <row r="30" spans="1:71" s="3" customFormat="1" ht="14.45" customHeight="1">
      <c r="B30" s="35"/>
      <c r="F30" s="25" t="s">
        <v>41</v>
      </c>
      <c r="L30" s="191">
        <v>0.2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5"/>
      <c r="BE30" s="179"/>
    </row>
    <row r="31" spans="1:71" s="3" customFormat="1" ht="14.45" hidden="1" customHeight="1">
      <c r="B31" s="35"/>
      <c r="F31" s="25" t="s">
        <v>42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5"/>
      <c r="BE31" s="179"/>
    </row>
    <row r="32" spans="1:71" s="3" customFormat="1" ht="14.45" hidden="1" customHeight="1">
      <c r="B32" s="35"/>
      <c r="F32" s="25" t="s">
        <v>43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5"/>
      <c r="BE32" s="179"/>
    </row>
    <row r="33" spans="1:57" s="3" customFormat="1" ht="14.45" hidden="1" customHeight="1">
      <c r="B33" s="35"/>
      <c r="F33" s="25" t="s">
        <v>44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5"/>
      <c r="BE33" s="179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8"/>
    </row>
    <row r="35" spans="1:57" s="2" customFormat="1" ht="25.9" customHeight="1">
      <c r="A35" s="30"/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192" t="s">
        <v>47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0</v>
      </c>
      <c r="AL35" s="193"/>
      <c r="AM35" s="193"/>
      <c r="AN35" s="193"/>
      <c r="AO35" s="19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18"/>
      <c r="AR50" s="18"/>
    </row>
    <row r="51" spans="1:57" ht="11.25">
      <c r="B51" s="18"/>
      <c r="AR51" s="18"/>
    </row>
    <row r="52" spans="1:57" ht="11.25">
      <c r="B52" s="18"/>
      <c r="AR52" s="18"/>
    </row>
    <row r="53" spans="1:57" ht="11.25">
      <c r="B53" s="18"/>
      <c r="AR53" s="18"/>
    </row>
    <row r="54" spans="1:57" ht="11.25">
      <c r="B54" s="18"/>
      <c r="AR54" s="18"/>
    </row>
    <row r="55" spans="1:57" ht="11.25">
      <c r="B55" s="18"/>
      <c r="AR55" s="18"/>
    </row>
    <row r="56" spans="1:57" ht="11.25">
      <c r="B56" s="18"/>
      <c r="AR56" s="18"/>
    </row>
    <row r="57" spans="1:57" ht="11.25">
      <c r="B57" s="18"/>
      <c r="AR57" s="18"/>
    </row>
    <row r="58" spans="1:57" ht="11.25">
      <c r="B58" s="18"/>
      <c r="AR58" s="18"/>
    </row>
    <row r="59" spans="1:57" ht="11.25">
      <c r="B59" s="18"/>
      <c r="AR59" s="18"/>
    </row>
    <row r="60" spans="1:57" s="2" customFormat="1" ht="12.75">
      <c r="A60" s="30"/>
      <c r="B60" s="31"/>
      <c r="C60" s="30"/>
      <c r="D60" s="43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50</v>
      </c>
      <c r="AI60" s="33"/>
      <c r="AJ60" s="33"/>
      <c r="AK60" s="33"/>
      <c r="AL60" s="33"/>
      <c r="AM60" s="43" t="s">
        <v>51</v>
      </c>
      <c r="AN60" s="33"/>
      <c r="AO60" s="33"/>
      <c r="AP60" s="30"/>
      <c r="AQ60" s="30"/>
      <c r="AR60" s="31"/>
      <c r="BE60" s="30"/>
    </row>
    <row r="61" spans="1:57" ht="11.25">
      <c r="B61" s="18"/>
      <c r="AR61" s="18"/>
    </row>
    <row r="62" spans="1:57" ht="11.25">
      <c r="B62" s="18"/>
      <c r="AR62" s="18"/>
    </row>
    <row r="63" spans="1:57" ht="11.25">
      <c r="B63" s="18"/>
      <c r="AR63" s="18"/>
    </row>
    <row r="64" spans="1:57" s="2" customFormat="1" ht="12.75">
      <c r="A64" s="30"/>
      <c r="B64" s="31"/>
      <c r="C64" s="30"/>
      <c r="D64" s="41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53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18"/>
      <c r="AR65" s="18"/>
    </row>
    <row r="66" spans="1:57" ht="11.25">
      <c r="B66" s="18"/>
      <c r="AR66" s="18"/>
    </row>
    <row r="67" spans="1:57" ht="11.25">
      <c r="B67" s="18"/>
      <c r="AR67" s="18"/>
    </row>
    <row r="68" spans="1:57" ht="11.25">
      <c r="B68" s="18"/>
      <c r="AR68" s="18"/>
    </row>
    <row r="69" spans="1:57" ht="11.25">
      <c r="B69" s="18"/>
      <c r="AR69" s="18"/>
    </row>
    <row r="70" spans="1:57" ht="11.25">
      <c r="B70" s="18"/>
      <c r="AR70" s="18"/>
    </row>
    <row r="71" spans="1:57" ht="11.25">
      <c r="B71" s="18"/>
      <c r="AR71" s="18"/>
    </row>
    <row r="72" spans="1:57" ht="11.25">
      <c r="B72" s="18"/>
      <c r="AR72" s="18"/>
    </row>
    <row r="73" spans="1:57" ht="11.25">
      <c r="B73" s="18"/>
      <c r="AR73" s="18"/>
    </row>
    <row r="74" spans="1:57" ht="11.25">
      <c r="B74" s="18"/>
      <c r="AR74" s="18"/>
    </row>
    <row r="75" spans="1:57" s="2" customFormat="1" ht="12.75">
      <c r="A75" s="30"/>
      <c r="B75" s="31"/>
      <c r="C75" s="30"/>
      <c r="D75" s="43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50</v>
      </c>
      <c r="AI75" s="33"/>
      <c r="AJ75" s="33"/>
      <c r="AK75" s="33"/>
      <c r="AL75" s="33"/>
      <c r="AM75" s="43" t="s">
        <v>51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11</v>
      </c>
      <c r="L84" s="4" t="str">
        <f>K5</f>
        <v>20-29</v>
      </c>
      <c r="AR84" s="49"/>
    </row>
    <row r="85" spans="1:91" s="5" customFormat="1" ht="36.950000000000003" customHeight="1">
      <c r="B85" s="50"/>
      <c r="C85" s="51" t="s">
        <v>14</v>
      </c>
      <c r="L85" s="196" t="str">
        <f>K6</f>
        <v>Trnava - Piešťanská ulica -II.Etapa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trnava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198" t="str">
        <f>IF(AN8= "","",AN8)</f>
        <v>2. 11. 2020</v>
      </c>
      <c r="AN87" s="198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199" t="str">
        <f>IF(E17="","",E17)</f>
        <v>Rudbeckia s.r.o.</v>
      </c>
      <c r="AN89" s="200"/>
      <c r="AO89" s="200"/>
      <c r="AP89" s="200"/>
      <c r="AQ89" s="30"/>
      <c r="AR89" s="31"/>
      <c r="AS89" s="201" t="s">
        <v>55</v>
      </c>
      <c r="AT89" s="202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9" t="str">
        <f>IF(E20="","",E20)</f>
        <v>Ing. Júlia Straňáková</v>
      </c>
      <c r="AN90" s="200"/>
      <c r="AO90" s="200"/>
      <c r="AP90" s="200"/>
      <c r="AQ90" s="30"/>
      <c r="AR90" s="31"/>
      <c r="AS90" s="203"/>
      <c r="AT90" s="204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3"/>
      <c r="AT91" s="204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5" t="s">
        <v>56</v>
      </c>
      <c r="D92" s="206"/>
      <c r="E92" s="206"/>
      <c r="F92" s="206"/>
      <c r="G92" s="206"/>
      <c r="H92" s="58"/>
      <c r="I92" s="207" t="s">
        <v>57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58</v>
      </c>
      <c r="AH92" s="206"/>
      <c r="AI92" s="206"/>
      <c r="AJ92" s="206"/>
      <c r="AK92" s="206"/>
      <c r="AL92" s="206"/>
      <c r="AM92" s="206"/>
      <c r="AN92" s="207" t="s">
        <v>59</v>
      </c>
      <c r="AO92" s="206"/>
      <c r="AP92" s="209"/>
      <c r="AQ92" s="59" t="s">
        <v>60</v>
      </c>
      <c r="AR92" s="31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73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3">
        <f>ROUND(AG95,2)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74</v>
      </c>
      <c r="BT94" s="75" t="s">
        <v>75</v>
      </c>
      <c r="BU94" s="76" t="s">
        <v>76</v>
      </c>
      <c r="BV94" s="75" t="s">
        <v>77</v>
      </c>
      <c r="BW94" s="75" t="s">
        <v>4</v>
      </c>
      <c r="BX94" s="75" t="s">
        <v>78</v>
      </c>
      <c r="CL94" s="75" t="s">
        <v>1</v>
      </c>
    </row>
    <row r="95" spans="1:91" s="7" customFormat="1" ht="16.5" customHeight="1">
      <c r="A95" s="77" t="s">
        <v>79</v>
      </c>
      <c r="B95" s="78"/>
      <c r="C95" s="79"/>
      <c r="D95" s="212" t="s">
        <v>80</v>
      </c>
      <c r="E95" s="212"/>
      <c r="F95" s="212"/>
      <c r="G95" s="212"/>
      <c r="H95" s="212"/>
      <c r="I95" s="80"/>
      <c r="J95" s="212" t="s">
        <v>81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'1 - Sadové úpravy'!J30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81" t="s">
        <v>82</v>
      </c>
      <c r="AR95" s="78"/>
      <c r="AS95" s="82">
        <v>0</v>
      </c>
      <c r="AT95" s="83">
        <f>ROUND(SUM(AV95:AW95),2)</f>
        <v>0</v>
      </c>
      <c r="AU95" s="84">
        <f>'1 - Sadové úpravy'!P121</f>
        <v>0</v>
      </c>
      <c r="AV95" s="83">
        <f>'1 - Sadové úpravy'!J33</f>
        <v>0</v>
      </c>
      <c r="AW95" s="83">
        <f>'1 - Sadové úpravy'!J34</f>
        <v>0</v>
      </c>
      <c r="AX95" s="83">
        <f>'1 - Sadové úpravy'!J35</f>
        <v>0</v>
      </c>
      <c r="AY95" s="83">
        <f>'1 - Sadové úpravy'!J36</f>
        <v>0</v>
      </c>
      <c r="AZ95" s="83">
        <f>'1 - Sadové úpravy'!F33</f>
        <v>0</v>
      </c>
      <c r="BA95" s="83">
        <f>'1 - Sadové úpravy'!F34</f>
        <v>0</v>
      </c>
      <c r="BB95" s="83">
        <f>'1 - Sadové úpravy'!F35</f>
        <v>0</v>
      </c>
      <c r="BC95" s="83">
        <f>'1 - Sadové úpravy'!F36</f>
        <v>0</v>
      </c>
      <c r="BD95" s="85">
        <f>'1 - Sadové úpravy'!F37</f>
        <v>0</v>
      </c>
      <c r="BT95" s="86" t="s">
        <v>80</v>
      </c>
      <c r="BV95" s="86" t="s">
        <v>77</v>
      </c>
      <c r="BW95" s="86" t="s">
        <v>83</v>
      </c>
      <c r="BX95" s="86" t="s">
        <v>4</v>
      </c>
      <c r="CL95" s="86" t="s">
        <v>1</v>
      </c>
      <c r="CM95" s="86" t="s">
        <v>75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Sadové úpravy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8"/>
  <sheetViews>
    <sheetView showGridLines="0" tabSelected="1" topLeftCell="A350" workbookViewId="0">
      <selection activeCell="AB121" sqref="AB12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1.33203125" style="1" bestFit="1" customWidth="1"/>
    <col min="12" max="12" width="9.33203125" style="1" customWidth="1"/>
    <col min="13" max="13" width="10.83203125" style="1" hidden="1" customWidth="1"/>
    <col min="14" max="14" width="9.33203125" style="1" hidden="1" customWidth="1"/>
    <col min="15" max="20" width="14.1640625" style="1" hidden="1" customWidth="1"/>
    <col min="21" max="21" width="12.6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5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83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pans="1:46" s="1" customFormat="1" ht="24.95" customHeight="1">
      <c r="B4" s="18"/>
      <c r="D4" s="19" t="s">
        <v>84</v>
      </c>
      <c r="L4" s="18"/>
      <c r="M4" s="87" t="s">
        <v>9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14</v>
      </c>
      <c r="L6" s="18"/>
    </row>
    <row r="7" spans="1:46" s="1" customFormat="1" ht="16.5" customHeight="1">
      <c r="B7" s="18"/>
      <c r="E7" s="216" t="str">
        <f>'Rekapitulácia stavby'!K6</f>
        <v>Trnava - Piešťanská ulica -II.Etapa</v>
      </c>
      <c r="F7" s="217"/>
      <c r="G7" s="217"/>
      <c r="H7" s="217"/>
      <c r="L7" s="18"/>
    </row>
    <row r="8" spans="1:46" s="2" customFormat="1" ht="12" customHeight="1">
      <c r="A8" s="30"/>
      <c r="B8" s="31"/>
      <c r="C8" s="30"/>
      <c r="D8" s="25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196" t="s">
        <v>86</v>
      </c>
      <c r="F9" s="218"/>
      <c r="G9" s="218"/>
      <c r="H9" s="21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16</v>
      </c>
      <c r="E11" s="30"/>
      <c r="F11" s="23" t="s">
        <v>1</v>
      </c>
      <c r="G11" s="30"/>
      <c r="H11" s="30"/>
      <c r="I11" s="25" t="s">
        <v>17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18</v>
      </c>
      <c r="E12" s="30"/>
      <c r="F12" s="23" t="s">
        <v>87</v>
      </c>
      <c r="G12" s="30"/>
      <c r="H12" s="30"/>
      <c r="I12" s="25" t="s">
        <v>20</v>
      </c>
      <c r="J12" s="53" t="str">
        <f>'Rekapitulácia stavby'!AN8</f>
        <v>2. 11. 2020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22</v>
      </c>
      <c r="E14" s="30"/>
      <c r="F14" s="30"/>
      <c r="G14" s="30"/>
      <c r="H14" s="30"/>
      <c r="I14" s="25" t="s">
        <v>23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IF('Rekapitulácia stavby'!E11="","",'Rekapitulácia stavby'!E11)</f>
        <v xml:space="preserve"> </v>
      </c>
      <c r="F15" s="30"/>
      <c r="G15" s="30"/>
      <c r="H15" s="30"/>
      <c r="I15" s="25" t="s">
        <v>25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23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19" t="str">
        <f>'Rekapitulácia stavby'!E14</f>
        <v>Vyplň údaj</v>
      </c>
      <c r="F18" s="180"/>
      <c r="G18" s="180"/>
      <c r="H18" s="180"/>
      <c r="I18" s="25" t="s">
        <v>25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23</v>
      </c>
      <c r="J20" s="23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">
        <v>29</v>
      </c>
      <c r="F21" s="30"/>
      <c r="G21" s="30"/>
      <c r="H21" s="30"/>
      <c r="I21" s="25" t="s">
        <v>25</v>
      </c>
      <c r="J21" s="23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23</v>
      </c>
      <c r="J23" s="23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">
        <v>33</v>
      </c>
      <c r="F24" s="30"/>
      <c r="G24" s="30"/>
      <c r="H24" s="30"/>
      <c r="I24" s="25" t="s">
        <v>25</v>
      </c>
      <c r="J24" s="23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34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8"/>
      <c r="B27" s="89"/>
      <c r="C27" s="88"/>
      <c r="D27" s="88"/>
      <c r="E27" s="185" t="s">
        <v>1</v>
      </c>
      <c r="F27" s="185"/>
      <c r="G27" s="185"/>
      <c r="H27" s="185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1" t="s">
        <v>35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37</v>
      </c>
      <c r="G32" s="30"/>
      <c r="H32" s="30"/>
      <c r="I32" s="34" t="s">
        <v>36</v>
      </c>
      <c r="J32" s="34" t="s">
        <v>38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2" t="s">
        <v>39</v>
      </c>
      <c r="E33" s="25" t="s">
        <v>40</v>
      </c>
      <c r="F33" s="93">
        <f>ROUND((SUM(BE121:BE187)),  2)</f>
        <v>0</v>
      </c>
      <c r="G33" s="30"/>
      <c r="H33" s="30"/>
      <c r="I33" s="94">
        <v>0.2</v>
      </c>
      <c r="J33" s="93">
        <f>ROUND(((SUM(BE121:BE187))*I33),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41</v>
      </c>
      <c r="F34" s="93">
        <f>ROUND((SUM(BF121:BF187)),  2)</f>
        <v>0</v>
      </c>
      <c r="G34" s="30"/>
      <c r="H34" s="30"/>
      <c r="I34" s="94">
        <v>0.2</v>
      </c>
      <c r="J34" s="93">
        <f>ROUND(((SUM(BF121:BF187))*I34),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42</v>
      </c>
      <c r="F35" s="93">
        <f>ROUND((SUM(BG121:BG187)),  2)</f>
        <v>0</v>
      </c>
      <c r="G35" s="30"/>
      <c r="H35" s="30"/>
      <c r="I35" s="94">
        <v>0.2</v>
      </c>
      <c r="J35" s="93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43</v>
      </c>
      <c r="F36" s="93">
        <f>ROUND((SUM(BH121:BH187)),  2)</f>
        <v>0</v>
      </c>
      <c r="G36" s="30"/>
      <c r="H36" s="30"/>
      <c r="I36" s="94">
        <v>0.2</v>
      </c>
      <c r="J36" s="93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44</v>
      </c>
      <c r="F37" s="93">
        <f>ROUND((SUM(BI121:BI187)),  2)</f>
        <v>0</v>
      </c>
      <c r="G37" s="30"/>
      <c r="H37" s="30"/>
      <c r="I37" s="94">
        <v>0</v>
      </c>
      <c r="J37" s="9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5"/>
      <c r="D39" s="96" t="s">
        <v>45</v>
      </c>
      <c r="E39" s="58"/>
      <c r="F39" s="58"/>
      <c r="G39" s="97" t="s">
        <v>46</v>
      </c>
      <c r="H39" s="98" t="s">
        <v>47</v>
      </c>
      <c r="I39" s="58"/>
      <c r="J39" s="99">
        <f>SUM(J30:J37)</f>
        <v>0</v>
      </c>
      <c r="K39" s="10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40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0"/>
      <c r="B61" s="31"/>
      <c r="C61" s="30"/>
      <c r="D61" s="43" t="s">
        <v>50</v>
      </c>
      <c r="E61" s="33"/>
      <c r="F61" s="101" t="s">
        <v>51</v>
      </c>
      <c r="G61" s="43" t="s">
        <v>50</v>
      </c>
      <c r="H61" s="33"/>
      <c r="I61" s="33"/>
      <c r="J61" s="102" t="s">
        <v>51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0"/>
      <c r="B65" s="31"/>
      <c r="C65" s="30"/>
      <c r="D65" s="41" t="s">
        <v>52</v>
      </c>
      <c r="E65" s="44"/>
      <c r="F65" s="44"/>
      <c r="G65" s="41" t="s">
        <v>53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0"/>
      <c r="B76" s="31"/>
      <c r="C76" s="30"/>
      <c r="D76" s="43" t="s">
        <v>50</v>
      </c>
      <c r="E76" s="33"/>
      <c r="F76" s="101" t="s">
        <v>51</v>
      </c>
      <c r="G76" s="43" t="s">
        <v>50</v>
      </c>
      <c r="H76" s="33"/>
      <c r="I76" s="33"/>
      <c r="J76" s="102" t="s">
        <v>51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88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16" t="str">
        <f>E7</f>
        <v>Trnava - Piešťanská ulica -II.Etapa</v>
      </c>
      <c r="F85" s="217"/>
      <c r="G85" s="217"/>
      <c r="H85" s="21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196" t="str">
        <f>E9</f>
        <v>1 - Sadové úpravy</v>
      </c>
      <c r="F87" s="218"/>
      <c r="G87" s="218"/>
      <c r="H87" s="21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18</v>
      </c>
      <c r="D89" s="30"/>
      <c r="E89" s="30"/>
      <c r="F89" s="23" t="str">
        <f>F12</f>
        <v>Trnava</v>
      </c>
      <c r="G89" s="30"/>
      <c r="H89" s="30"/>
      <c r="I89" s="25" t="s">
        <v>20</v>
      </c>
      <c r="J89" s="53" t="str">
        <f>IF(J12="","",J12)</f>
        <v>2. 11. 2020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22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>Rudbeckia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5.7" hidden="1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Ing. Júlia Straňáková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3" t="s">
        <v>89</v>
      </c>
      <c r="D94" s="95"/>
      <c r="E94" s="95"/>
      <c r="F94" s="95"/>
      <c r="G94" s="95"/>
      <c r="H94" s="95"/>
      <c r="I94" s="95"/>
      <c r="J94" s="104" t="s">
        <v>90</v>
      </c>
      <c r="K94" s="95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5" t="s">
        <v>91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92</v>
      </c>
    </row>
    <row r="97" spans="1:31" s="9" customFormat="1" ht="24.95" hidden="1" customHeight="1">
      <c r="B97" s="106"/>
      <c r="D97" s="107" t="s">
        <v>93</v>
      </c>
      <c r="E97" s="108"/>
      <c r="F97" s="108"/>
      <c r="G97" s="108"/>
      <c r="H97" s="108"/>
      <c r="I97" s="108"/>
      <c r="J97" s="109">
        <f>J122</f>
        <v>0</v>
      </c>
      <c r="L97" s="106"/>
    </row>
    <row r="98" spans="1:31" s="10" customFormat="1" ht="19.899999999999999" hidden="1" customHeight="1">
      <c r="B98" s="110"/>
      <c r="D98" s="111" t="s">
        <v>94</v>
      </c>
      <c r="E98" s="112"/>
      <c r="F98" s="112"/>
      <c r="G98" s="112"/>
      <c r="H98" s="112"/>
      <c r="I98" s="112"/>
      <c r="J98" s="113">
        <f>J123</f>
        <v>0</v>
      </c>
      <c r="L98" s="110"/>
    </row>
    <row r="99" spans="1:31" s="10" customFormat="1" ht="19.899999999999999" hidden="1" customHeight="1">
      <c r="B99" s="110"/>
      <c r="D99" s="111" t="s">
        <v>95</v>
      </c>
      <c r="E99" s="112"/>
      <c r="F99" s="112"/>
      <c r="G99" s="112"/>
      <c r="H99" s="112"/>
      <c r="I99" s="112"/>
      <c r="J99" s="113">
        <f>J150</f>
        <v>0</v>
      </c>
      <c r="L99" s="110"/>
    </row>
    <row r="100" spans="1:31" s="10" customFormat="1" ht="19.899999999999999" hidden="1" customHeight="1">
      <c r="B100" s="110"/>
      <c r="D100" s="111" t="s">
        <v>96</v>
      </c>
      <c r="E100" s="112"/>
      <c r="F100" s="112"/>
      <c r="G100" s="112"/>
      <c r="H100" s="112"/>
      <c r="I100" s="112"/>
      <c r="J100" s="113">
        <f>J178</f>
        <v>0</v>
      </c>
      <c r="L100" s="110"/>
    </row>
    <row r="101" spans="1:31" s="10" customFormat="1" ht="14.85" hidden="1" customHeight="1">
      <c r="B101" s="110"/>
      <c r="D101" s="111" t="s">
        <v>97</v>
      </c>
      <c r="E101" s="112"/>
      <c r="F101" s="112"/>
      <c r="G101" s="112"/>
      <c r="H101" s="112"/>
      <c r="I101" s="112"/>
      <c r="J101" s="113">
        <f>J186</f>
        <v>0</v>
      </c>
      <c r="L101" s="110"/>
    </row>
    <row r="102" spans="1:31" s="2" customFormat="1" ht="21.75" hidden="1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hidden="1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98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14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16" t="str">
        <f>E7</f>
        <v>Trnava - Piešťanská ulica -II.Etapa</v>
      </c>
      <c r="F111" s="217"/>
      <c r="G111" s="217"/>
      <c r="H111" s="217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85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196" t="str">
        <f>E9</f>
        <v>1 - Sadové úpravy</v>
      </c>
      <c r="F113" s="218"/>
      <c r="G113" s="218"/>
      <c r="H113" s="21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18</v>
      </c>
      <c r="D115" s="30"/>
      <c r="E115" s="30"/>
      <c r="F115" s="23" t="str">
        <f>F12</f>
        <v>Trnava</v>
      </c>
      <c r="G115" s="30"/>
      <c r="H115" s="30"/>
      <c r="I115" s="25" t="s">
        <v>20</v>
      </c>
      <c r="J115" s="53" t="str">
        <f>IF(J12="","",J12)</f>
        <v>2. 11. 2020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22</v>
      </c>
      <c r="D117" s="30"/>
      <c r="E117" s="30"/>
      <c r="F117" s="23" t="str">
        <f>E15</f>
        <v xml:space="preserve"> </v>
      </c>
      <c r="G117" s="30"/>
      <c r="H117" s="30"/>
      <c r="I117" s="25" t="s">
        <v>28</v>
      </c>
      <c r="J117" s="28" t="str">
        <f>E21</f>
        <v>Rudbeckia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25.7" customHeight="1">
      <c r="A118" s="30"/>
      <c r="B118" s="31"/>
      <c r="C118" s="25" t="s">
        <v>26</v>
      </c>
      <c r="D118" s="30"/>
      <c r="E118" s="30"/>
      <c r="F118" s="23" t="str">
        <f>IF(E18="","",E18)</f>
        <v>Vyplň údaj</v>
      </c>
      <c r="G118" s="30"/>
      <c r="H118" s="30"/>
      <c r="I118" s="25" t="s">
        <v>32</v>
      </c>
      <c r="J118" s="28" t="str">
        <f>E24</f>
        <v>Ing. Júlia Straňáková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4"/>
      <c r="B120" s="115"/>
      <c r="C120" s="116" t="s">
        <v>99</v>
      </c>
      <c r="D120" s="117" t="s">
        <v>60</v>
      </c>
      <c r="E120" s="117" t="s">
        <v>56</v>
      </c>
      <c r="F120" s="117" t="s">
        <v>57</v>
      </c>
      <c r="G120" s="117" t="s">
        <v>100</v>
      </c>
      <c r="H120" s="117" t="s">
        <v>101</v>
      </c>
      <c r="I120" s="117" t="s">
        <v>102</v>
      </c>
      <c r="J120" s="118" t="s">
        <v>90</v>
      </c>
      <c r="K120" s="119" t="s">
        <v>326</v>
      </c>
      <c r="L120" s="120"/>
      <c r="M120" s="60" t="s">
        <v>1</v>
      </c>
      <c r="N120" s="61" t="s">
        <v>39</v>
      </c>
      <c r="O120" s="61" t="s">
        <v>103</v>
      </c>
      <c r="P120" s="61" t="s">
        <v>104</v>
      </c>
      <c r="Q120" s="61" t="s">
        <v>105</v>
      </c>
      <c r="R120" s="61" t="s">
        <v>106</v>
      </c>
      <c r="S120" s="61" t="s">
        <v>107</v>
      </c>
      <c r="T120" s="62" t="s">
        <v>108</v>
      </c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  <c r="AE120" s="114"/>
    </row>
    <row r="121" spans="1:65" s="2" customFormat="1" ht="22.9" customHeight="1">
      <c r="A121" s="30"/>
      <c r="B121" s="31"/>
      <c r="C121" s="67" t="s">
        <v>91</v>
      </c>
      <c r="D121" s="30"/>
      <c r="E121" s="30"/>
      <c r="F121" s="30"/>
      <c r="G121" s="30"/>
      <c r="H121" s="30"/>
      <c r="I121" s="30"/>
      <c r="J121" s="121">
        <f>BK121</f>
        <v>0</v>
      </c>
      <c r="K121" s="30"/>
      <c r="L121" s="31"/>
      <c r="M121" s="63"/>
      <c r="N121" s="54"/>
      <c r="O121" s="64"/>
      <c r="P121" s="122">
        <f>P122</f>
        <v>0</v>
      </c>
      <c r="Q121" s="64"/>
      <c r="R121" s="122">
        <f>R122</f>
        <v>21.160130000000002</v>
      </c>
      <c r="S121" s="64"/>
      <c r="T121" s="123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74</v>
      </c>
      <c r="AU121" s="15" t="s">
        <v>92</v>
      </c>
      <c r="BK121" s="124">
        <f>BK122</f>
        <v>0</v>
      </c>
    </row>
    <row r="122" spans="1:65" s="12" customFormat="1" ht="25.9" customHeight="1">
      <c r="B122" s="125"/>
      <c r="D122" s="126" t="s">
        <v>74</v>
      </c>
      <c r="E122" s="127" t="s">
        <v>109</v>
      </c>
      <c r="F122" s="127" t="s">
        <v>109</v>
      </c>
      <c r="I122" s="128"/>
      <c r="J122" s="129">
        <f>BK122</f>
        <v>0</v>
      </c>
      <c r="L122" s="125"/>
      <c r="M122" s="130"/>
      <c r="N122" s="131"/>
      <c r="O122" s="131"/>
      <c r="P122" s="132">
        <f>P123+P150+P178</f>
        <v>0</v>
      </c>
      <c r="Q122" s="131"/>
      <c r="R122" s="132">
        <f>R123+R150+R178</f>
        <v>21.160130000000002</v>
      </c>
      <c r="S122" s="131"/>
      <c r="T122" s="133">
        <f>T123+T150+T178</f>
        <v>0</v>
      </c>
      <c r="AR122" s="126" t="s">
        <v>80</v>
      </c>
      <c r="AT122" s="134" t="s">
        <v>74</v>
      </c>
      <c r="AU122" s="134" t="s">
        <v>75</v>
      </c>
      <c r="AY122" s="126" t="s">
        <v>110</v>
      </c>
      <c r="BK122" s="135">
        <f>BK123+BK150+BK178</f>
        <v>0</v>
      </c>
    </row>
    <row r="123" spans="1:65" s="12" customFormat="1" ht="22.9" customHeight="1">
      <c r="B123" s="125"/>
      <c r="D123" s="126" t="s">
        <v>74</v>
      </c>
      <c r="E123" s="136" t="s">
        <v>111</v>
      </c>
      <c r="F123" s="136" t="s">
        <v>112</v>
      </c>
      <c r="I123" s="128"/>
      <c r="J123" s="137">
        <f>BK123</f>
        <v>0</v>
      </c>
      <c r="L123" s="125"/>
      <c r="M123" s="130"/>
      <c r="N123" s="131"/>
      <c r="O123" s="131"/>
      <c r="P123" s="132">
        <f>SUM(P124:P149)</f>
        <v>0</v>
      </c>
      <c r="Q123" s="131"/>
      <c r="R123" s="132">
        <f>SUM(R124:R149)</f>
        <v>13.660130000000001</v>
      </c>
      <c r="S123" s="131"/>
      <c r="T123" s="133">
        <f>SUM(T124:T149)</f>
        <v>0</v>
      </c>
      <c r="AR123" s="126" t="s">
        <v>80</v>
      </c>
      <c r="AT123" s="134" t="s">
        <v>74</v>
      </c>
      <c r="AU123" s="134" t="s">
        <v>80</v>
      </c>
      <c r="AY123" s="126" t="s">
        <v>110</v>
      </c>
      <c r="BK123" s="135">
        <f>SUM(BK124:BK149)</f>
        <v>0</v>
      </c>
    </row>
    <row r="124" spans="1:65" s="2" customFormat="1" ht="37.9" customHeight="1">
      <c r="A124" s="30"/>
      <c r="B124" s="138"/>
      <c r="C124" s="139" t="s">
        <v>80</v>
      </c>
      <c r="D124" s="139" t="s">
        <v>113</v>
      </c>
      <c r="E124" s="140" t="s">
        <v>114</v>
      </c>
      <c r="F124" s="141" t="s">
        <v>115</v>
      </c>
      <c r="G124" s="142" t="s">
        <v>116</v>
      </c>
      <c r="H124" s="143">
        <v>6</v>
      </c>
      <c r="I124" s="144"/>
      <c r="J124" s="143">
        <f t="shared" ref="J124:J129" si="0">ROUND(I124*H124,3)</f>
        <v>0</v>
      </c>
      <c r="K124" s="145"/>
      <c r="L124" s="31"/>
      <c r="M124" s="146" t="s">
        <v>1</v>
      </c>
      <c r="N124" s="147" t="s">
        <v>41</v>
      </c>
      <c r="O124" s="56"/>
      <c r="P124" s="148">
        <f t="shared" ref="P124:P129" si="1">O124*H124</f>
        <v>0</v>
      </c>
      <c r="Q124" s="148">
        <v>0</v>
      </c>
      <c r="R124" s="148">
        <f t="shared" ref="R124:R129" si="2">Q124*H124</f>
        <v>0</v>
      </c>
      <c r="S124" s="148">
        <v>0</v>
      </c>
      <c r="T124" s="149">
        <f t="shared" ref="T124:T129" si="3"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0" t="s">
        <v>117</v>
      </c>
      <c r="AT124" s="150" t="s">
        <v>113</v>
      </c>
      <c r="AU124" s="150" t="s">
        <v>118</v>
      </c>
      <c r="AY124" s="15" t="s">
        <v>110</v>
      </c>
      <c r="BE124" s="151">
        <f t="shared" ref="BE124:BE129" si="4">IF(N124="základná",J124,0)</f>
        <v>0</v>
      </c>
      <c r="BF124" s="151">
        <f t="shared" ref="BF124:BF129" si="5">IF(N124="znížená",J124,0)</f>
        <v>0</v>
      </c>
      <c r="BG124" s="151">
        <f t="shared" ref="BG124:BG129" si="6">IF(N124="zákl. prenesená",J124,0)</f>
        <v>0</v>
      </c>
      <c r="BH124" s="151">
        <f t="shared" ref="BH124:BH129" si="7">IF(N124="zníž. prenesená",J124,0)</f>
        <v>0</v>
      </c>
      <c r="BI124" s="151">
        <f t="shared" ref="BI124:BI129" si="8">IF(N124="nulová",J124,0)</f>
        <v>0</v>
      </c>
      <c r="BJ124" s="15" t="s">
        <v>118</v>
      </c>
      <c r="BK124" s="152">
        <f t="shared" ref="BK124:BK129" si="9">ROUND(I124*H124,3)</f>
        <v>0</v>
      </c>
      <c r="BL124" s="15" t="s">
        <v>117</v>
      </c>
      <c r="BM124" s="150" t="s">
        <v>119</v>
      </c>
    </row>
    <row r="125" spans="1:65" s="2" customFormat="1" ht="24.2" customHeight="1">
      <c r="A125" s="30"/>
      <c r="B125" s="138"/>
      <c r="C125" s="139" t="s">
        <v>118</v>
      </c>
      <c r="D125" s="139" t="s">
        <v>113</v>
      </c>
      <c r="E125" s="140" t="s">
        <v>120</v>
      </c>
      <c r="F125" s="141" t="s">
        <v>121</v>
      </c>
      <c r="G125" s="142" t="s">
        <v>116</v>
      </c>
      <c r="H125" s="143">
        <v>6</v>
      </c>
      <c r="I125" s="144"/>
      <c r="J125" s="143">
        <f t="shared" si="0"/>
        <v>0</v>
      </c>
      <c r="K125" s="145"/>
      <c r="L125" s="31"/>
      <c r="M125" s="146" t="s">
        <v>1</v>
      </c>
      <c r="N125" s="147" t="s">
        <v>41</v>
      </c>
      <c r="O125" s="56"/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0" t="s">
        <v>117</v>
      </c>
      <c r="AT125" s="150" t="s">
        <v>113</v>
      </c>
      <c r="AU125" s="150" t="s">
        <v>118</v>
      </c>
      <c r="AY125" s="15" t="s">
        <v>110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5" t="s">
        <v>118</v>
      </c>
      <c r="BK125" s="152">
        <f t="shared" si="9"/>
        <v>0</v>
      </c>
      <c r="BL125" s="15" t="s">
        <v>117</v>
      </c>
      <c r="BM125" s="150" t="s">
        <v>122</v>
      </c>
    </row>
    <row r="126" spans="1:65" s="2" customFormat="1" ht="14.45" customHeight="1">
      <c r="A126" s="30"/>
      <c r="B126" s="138"/>
      <c r="C126" s="153" t="s">
        <v>123</v>
      </c>
      <c r="D126" s="153" t="s">
        <v>124</v>
      </c>
      <c r="E126" s="154" t="s">
        <v>125</v>
      </c>
      <c r="F126" s="155" t="s">
        <v>126</v>
      </c>
      <c r="G126" s="156" t="s">
        <v>116</v>
      </c>
      <c r="H126" s="157">
        <v>6</v>
      </c>
      <c r="I126" s="158"/>
      <c r="J126" s="157">
        <f t="shared" si="0"/>
        <v>0</v>
      </c>
      <c r="K126" s="159"/>
      <c r="L126" s="160"/>
      <c r="M126" s="161" t="s">
        <v>1</v>
      </c>
      <c r="N126" s="162" t="s">
        <v>41</v>
      </c>
      <c r="O126" s="56"/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0" t="s">
        <v>127</v>
      </c>
      <c r="AT126" s="150" t="s">
        <v>124</v>
      </c>
      <c r="AU126" s="150" t="s">
        <v>118</v>
      </c>
      <c r="AY126" s="15" t="s">
        <v>110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5" t="s">
        <v>118</v>
      </c>
      <c r="BK126" s="152">
        <f t="shared" si="9"/>
        <v>0</v>
      </c>
      <c r="BL126" s="15" t="s">
        <v>117</v>
      </c>
      <c r="BM126" s="150" t="s">
        <v>128</v>
      </c>
    </row>
    <row r="127" spans="1:65" s="2" customFormat="1" ht="24.2" customHeight="1">
      <c r="A127" s="30"/>
      <c r="B127" s="138"/>
      <c r="C127" s="139" t="s">
        <v>117</v>
      </c>
      <c r="D127" s="139" t="s">
        <v>113</v>
      </c>
      <c r="E127" s="140" t="s">
        <v>129</v>
      </c>
      <c r="F127" s="141" t="s">
        <v>130</v>
      </c>
      <c r="G127" s="142" t="s">
        <v>116</v>
      </c>
      <c r="H127" s="143">
        <v>6</v>
      </c>
      <c r="I127" s="144"/>
      <c r="J127" s="143">
        <f t="shared" si="0"/>
        <v>0</v>
      </c>
      <c r="K127" s="145"/>
      <c r="L127" s="31"/>
      <c r="M127" s="146" t="s">
        <v>1</v>
      </c>
      <c r="N127" s="147" t="s">
        <v>41</v>
      </c>
      <c r="O127" s="56"/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0" t="s">
        <v>117</v>
      </c>
      <c r="AT127" s="150" t="s">
        <v>113</v>
      </c>
      <c r="AU127" s="150" t="s">
        <v>118</v>
      </c>
      <c r="AY127" s="15" t="s">
        <v>110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5" t="s">
        <v>118</v>
      </c>
      <c r="BK127" s="152">
        <f t="shared" si="9"/>
        <v>0</v>
      </c>
      <c r="BL127" s="15" t="s">
        <v>117</v>
      </c>
      <c r="BM127" s="150" t="s">
        <v>131</v>
      </c>
    </row>
    <row r="128" spans="1:65" s="2" customFormat="1" ht="14.45" customHeight="1">
      <c r="A128" s="30"/>
      <c r="B128" s="138"/>
      <c r="C128" s="153" t="s">
        <v>132</v>
      </c>
      <c r="D128" s="153" t="s">
        <v>124</v>
      </c>
      <c r="E128" s="154" t="s">
        <v>133</v>
      </c>
      <c r="F128" s="155" t="s">
        <v>134</v>
      </c>
      <c r="G128" s="156" t="s">
        <v>116</v>
      </c>
      <c r="H128" s="157">
        <v>6</v>
      </c>
      <c r="I128" s="158"/>
      <c r="J128" s="157">
        <f t="shared" si="0"/>
        <v>0</v>
      </c>
      <c r="K128" s="159"/>
      <c r="L128" s="160"/>
      <c r="M128" s="161" t="s">
        <v>1</v>
      </c>
      <c r="N128" s="162" t="s">
        <v>41</v>
      </c>
      <c r="O128" s="56"/>
      <c r="P128" s="148">
        <f t="shared" si="1"/>
        <v>0</v>
      </c>
      <c r="Q128" s="148">
        <v>0.35</v>
      </c>
      <c r="R128" s="148">
        <f t="shared" si="2"/>
        <v>2.0999999999999996</v>
      </c>
      <c r="S128" s="148">
        <v>0</v>
      </c>
      <c r="T128" s="149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0" t="s">
        <v>127</v>
      </c>
      <c r="AT128" s="150" t="s">
        <v>124</v>
      </c>
      <c r="AU128" s="150" t="s">
        <v>118</v>
      </c>
      <c r="AY128" s="15" t="s">
        <v>110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5" t="s">
        <v>118</v>
      </c>
      <c r="BK128" s="152">
        <f t="shared" si="9"/>
        <v>0</v>
      </c>
      <c r="BL128" s="15" t="s">
        <v>117</v>
      </c>
      <c r="BM128" s="150" t="s">
        <v>135</v>
      </c>
    </row>
    <row r="129" spans="1:65" s="2" customFormat="1" ht="14.45" customHeight="1">
      <c r="A129" s="30"/>
      <c r="B129" s="138"/>
      <c r="C129" s="153" t="s">
        <v>136</v>
      </c>
      <c r="D129" s="153" t="s">
        <v>124</v>
      </c>
      <c r="E129" s="154" t="s">
        <v>137</v>
      </c>
      <c r="F129" s="155" t="s">
        <v>138</v>
      </c>
      <c r="G129" s="156" t="s">
        <v>139</v>
      </c>
      <c r="H129" s="157">
        <v>1.2</v>
      </c>
      <c r="I129" s="158"/>
      <c r="J129" s="157">
        <f t="shared" si="0"/>
        <v>0</v>
      </c>
      <c r="K129" s="159"/>
      <c r="L129" s="160"/>
      <c r="M129" s="161" t="s">
        <v>1</v>
      </c>
      <c r="N129" s="162" t="s">
        <v>41</v>
      </c>
      <c r="O129" s="56"/>
      <c r="P129" s="148">
        <f t="shared" si="1"/>
        <v>0</v>
      </c>
      <c r="Q129" s="148">
        <v>0.77</v>
      </c>
      <c r="R129" s="148">
        <f t="shared" si="2"/>
        <v>0.92399999999999993</v>
      </c>
      <c r="S129" s="148">
        <v>0</v>
      </c>
      <c r="T129" s="14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0" t="s">
        <v>127</v>
      </c>
      <c r="AT129" s="150" t="s">
        <v>124</v>
      </c>
      <c r="AU129" s="150" t="s">
        <v>118</v>
      </c>
      <c r="AY129" s="15" t="s">
        <v>110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5" t="s">
        <v>118</v>
      </c>
      <c r="BK129" s="152">
        <f t="shared" si="9"/>
        <v>0</v>
      </c>
      <c r="BL129" s="15" t="s">
        <v>117</v>
      </c>
      <c r="BM129" s="150" t="s">
        <v>140</v>
      </c>
    </row>
    <row r="130" spans="1:65" s="13" customFormat="1" ht="11.25">
      <c r="B130" s="163"/>
      <c r="D130" s="164" t="s">
        <v>141</v>
      </c>
      <c r="E130" s="165" t="s">
        <v>1</v>
      </c>
      <c r="F130" s="166" t="s">
        <v>142</v>
      </c>
      <c r="H130" s="167">
        <v>1.2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141</v>
      </c>
      <c r="AU130" s="165" t="s">
        <v>118</v>
      </c>
      <c r="AV130" s="13" t="s">
        <v>118</v>
      </c>
      <c r="AW130" s="13" t="s">
        <v>30</v>
      </c>
      <c r="AX130" s="13" t="s">
        <v>80</v>
      </c>
      <c r="AY130" s="165" t="s">
        <v>110</v>
      </c>
    </row>
    <row r="131" spans="1:65" s="2" customFormat="1" ht="24.2" customHeight="1">
      <c r="A131" s="30"/>
      <c r="B131" s="138"/>
      <c r="C131" s="139" t="s">
        <v>143</v>
      </c>
      <c r="D131" s="139" t="s">
        <v>113</v>
      </c>
      <c r="E131" s="140" t="s">
        <v>144</v>
      </c>
      <c r="F131" s="141" t="s">
        <v>145</v>
      </c>
      <c r="G131" s="142" t="s">
        <v>116</v>
      </c>
      <c r="H131" s="143">
        <v>6</v>
      </c>
      <c r="I131" s="144"/>
      <c r="J131" s="143">
        <f>ROUND(I131*H131,3)</f>
        <v>0</v>
      </c>
      <c r="K131" s="145"/>
      <c r="L131" s="31"/>
      <c r="M131" s="146" t="s">
        <v>1</v>
      </c>
      <c r="N131" s="147" t="s">
        <v>41</v>
      </c>
      <c r="O131" s="56"/>
      <c r="P131" s="148">
        <f>O131*H131</f>
        <v>0</v>
      </c>
      <c r="Q131" s="148">
        <v>4.8000000000000001E-4</v>
      </c>
      <c r="R131" s="148">
        <f>Q131*H131</f>
        <v>2.8800000000000002E-3</v>
      </c>
      <c r="S131" s="148">
        <v>0</v>
      </c>
      <c r="T131" s="149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0" t="s">
        <v>117</v>
      </c>
      <c r="AT131" s="150" t="s">
        <v>113</v>
      </c>
      <c r="AU131" s="150" t="s">
        <v>118</v>
      </c>
      <c r="AY131" s="15" t="s">
        <v>110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5" t="s">
        <v>118</v>
      </c>
      <c r="BK131" s="152">
        <f>ROUND(I131*H131,3)</f>
        <v>0</v>
      </c>
      <c r="BL131" s="15" t="s">
        <v>117</v>
      </c>
      <c r="BM131" s="150" t="s">
        <v>146</v>
      </c>
    </row>
    <row r="132" spans="1:65" s="2" customFormat="1" ht="14.45" customHeight="1">
      <c r="A132" s="30"/>
      <c r="B132" s="138"/>
      <c r="C132" s="153" t="s">
        <v>127</v>
      </c>
      <c r="D132" s="153" t="s">
        <v>124</v>
      </c>
      <c r="E132" s="154" t="s">
        <v>147</v>
      </c>
      <c r="F132" s="155" t="s">
        <v>148</v>
      </c>
      <c r="G132" s="156" t="s">
        <v>116</v>
      </c>
      <c r="H132" s="157">
        <v>18</v>
      </c>
      <c r="I132" s="158"/>
      <c r="J132" s="157">
        <f>ROUND(I132*H132,3)</f>
        <v>0</v>
      </c>
      <c r="K132" s="159"/>
      <c r="L132" s="160"/>
      <c r="M132" s="161" t="s">
        <v>1</v>
      </c>
      <c r="N132" s="162" t="s">
        <v>41</v>
      </c>
      <c r="O132" s="56"/>
      <c r="P132" s="148">
        <f>O132*H132</f>
        <v>0</v>
      </c>
      <c r="Q132" s="148">
        <v>0.5</v>
      </c>
      <c r="R132" s="148">
        <f>Q132*H132</f>
        <v>9</v>
      </c>
      <c r="S132" s="148">
        <v>0</v>
      </c>
      <c r="T132" s="149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0" t="s">
        <v>127</v>
      </c>
      <c r="AT132" s="150" t="s">
        <v>124</v>
      </c>
      <c r="AU132" s="150" t="s">
        <v>118</v>
      </c>
      <c r="AY132" s="15" t="s">
        <v>110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5" t="s">
        <v>118</v>
      </c>
      <c r="BK132" s="152">
        <f>ROUND(I132*H132,3)</f>
        <v>0</v>
      </c>
      <c r="BL132" s="15" t="s">
        <v>117</v>
      </c>
      <c r="BM132" s="150" t="s">
        <v>149</v>
      </c>
    </row>
    <row r="133" spans="1:65" s="13" customFormat="1" ht="11.25">
      <c r="B133" s="163"/>
      <c r="D133" s="164" t="s">
        <v>141</v>
      </c>
      <c r="E133" s="165" t="s">
        <v>1</v>
      </c>
      <c r="F133" s="166" t="s">
        <v>150</v>
      </c>
      <c r="H133" s="167">
        <v>18</v>
      </c>
      <c r="I133" s="168"/>
      <c r="L133" s="163"/>
      <c r="M133" s="169"/>
      <c r="N133" s="170"/>
      <c r="O133" s="170"/>
      <c r="P133" s="170"/>
      <c r="Q133" s="170"/>
      <c r="R133" s="170"/>
      <c r="S133" s="170"/>
      <c r="T133" s="171"/>
      <c r="AT133" s="165" t="s">
        <v>141</v>
      </c>
      <c r="AU133" s="165" t="s">
        <v>118</v>
      </c>
      <c r="AV133" s="13" t="s">
        <v>118</v>
      </c>
      <c r="AW133" s="13" t="s">
        <v>30</v>
      </c>
      <c r="AX133" s="13" t="s">
        <v>80</v>
      </c>
      <c r="AY133" s="165" t="s">
        <v>110</v>
      </c>
    </row>
    <row r="134" spans="1:65" s="2" customFormat="1" ht="14.45" customHeight="1">
      <c r="A134" s="30"/>
      <c r="B134" s="138"/>
      <c r="C134" s="153" t="s">
        <v>151</v>
      </c>
      <c r="D134" s="153" t="s">
        <v>124</v>
      </c>
      <c r="E134" s="154" t="s">
        <v>152</v>
      </c>
      <c r="F134" s="155" t="s">
        <v>153</v>
      </c>
      <c r="G134" s="156" t="s">
        <v>116</v>
      </c>
      <c r="H134" s="157">
        <v>6</v>
      </c>
      <c r="I134" s="158"/>
      <c r="J134" s="157">
        <f>ROUND(I134*H134,3)</f>
        <v>0</v>
      </c>
      <c r="K134" s="159"/>
      <c r="L134" s="160"/>
      <c r="M134" s="161" t="s">
        <v>1</v>
      </c>
      <c r="N134" s="162" t="s">
        <v>41</v>
      </c>
      <c r="O134" s="56"/>
      <c r="P134" s="148">
        <f>O134*H134</f>
        <v>0</v>
      </c>
      <c r="Q134" s="148">
        <v>0.25</v>
      </c>
      <c r="R134" s="148">
        <f>Q134*H134</f>
        <v>1.5</v>
      </c>
      <c r="S134" s="148">
        <v>0</v>
      </c>
      <c r="T134" s="149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0" t="s">
        <v>127</v>
      </c>
      <c r="AT134" s="150" t="s">
        <v>124</v>
      </c>
      <c r="AU134" s="150" t="s">
        <v>118</v>
      </c>
      <c r="AY134" s="15" t="s">
        <v>110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5" t="s">
        <v>118</v>
      </c>
      <c r="BK134" s="152">
        <f>ROUND(I134*H134,3)</f>
        <v>0</v>
      </c>
      <c r="BL134" s="15" t="s">
        <v>117</v>
      </c>
      <c r="BM134" s="150" t="s">
        <v>154</v>
      </c>
    </row>
    <row r="135" spans="1:65" s="2" customFormat="1" ht="14.45" customHeight="1">
      <c r="A135" s="30"/>
      <c r="B135" s="138"/>
      <c r="C135" s="153" t="s">
        <v>155</v>
      </c>
      <c r="D135" s="153" t="s">
        <v>124</v>
      </c>
      <c r="E135" s="154" t="s">
        <v>156</v>
      </c>
      <c r="F135" s="155" t="s">
        <v>157</v>
      </c>
      <c r="G135" s="156" t="s">
        <v>116</v>
      </c>
      <c r="H135" s="157">
        <v>6</v>
      </c>
      <c r="I135" s="158"/>
      <c r="J135" s="157">
        <f>ROUND(I135*H135,3)</f>
        <v>0</v>
      </c>
      <c r="K135" s="159"/>
      <c r="L135" s="160"/>
      <c r="M135" s="161" t="s">
        <v>1</v>
      </c>
      <c r="N135" s="162" t="s">
        <v>41</v>
      </c>
      <c r="O135" s="56"/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0" t="s">
        <v>127</v>
      </c>
      <c r="AT135" s="150" t="s">
        <v>124</v>
      </c>
      <c r="AU135" s="150" t="s">
        <v>118</v>
      </c>
      <c r="AY135" s="15" t="s">
        <v>110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5" t="s">
        <v>118</v>
      </c>
      <c r="BK135" s="152">
        <f>ROUND(I135*H135,3)</f>
        <v>0</v>
      </c>
      <c r="BL135" s="15" t="s">
        <v>117</v>
      </c>
      <c r="BM135" s="150" t="s">
        <v>158</v>
      </c>
    </row>
    <row r="136" spans="1:65" s="2" customFormat="1" ht="24.2" customHeight="1">
      <c r="A136" s="30"/>
      <c r="B136" s="138"/>
      <c r="C136" s="139" t="s">
        <v>159</v>
      </c>
      <c r="D136" s="139" t="s">
        <v>113</v>
      </c>
      <c r="E136" s="140" t="s">
        <v>160</v>
      </c>
      <c r="F136" s="141" t="s">
        <v>161</v>
      </c>
      <c r="G136" s="142" t="s">
        <v>162</v>
      </c>
      <c r="H136" s="143">
        <v>9</v>
      </c>
      <c r="I136" s="144"/>
      <c r="J136" s="143">
        <f>ROUND(I136*H136,3)</f>
        <v>0</v>
      </c>
      <c r="K136" s="145"/>
      <c r="L136" s="31"/>
      <c r="M136" s="146" t="s">
        <v>1</v>
      </c>
      <c r="N136" s="147" t="s">
        <v>41</v>
      </c>
      <c r="O136" s="56"/>
      <c r="P136" s="148">
        <f>O136*H136</f>
        <v>0</v>
      </c>
      <c r="Q136" s="148">
        <v>2.5000000000000001E-4</v>
      </c>
      <c r="R136" s="148">
        <f>Q136*H136</f>
        <v>2.2500000000000003E-3</v>
      </c>
      <c r="S136" s="148">
        <v>0</v>
      </c>
      <c r="T136" s="14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0" t="s">
        <v>117</v>
      </c>
      <c r="AT136" s="150" t="s">
        <v>113</v>
      </c>
      <c r="AU136" s="150" t="s">
        <v>118</v>
      </c>
      <c r="AY136" s="15" t="s">
        <v>110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5" t="s">
        <v>118</v>
      </c>
      <c r="BK136" s="152">
        <f>ROUND(I136*H136,3)</f>
        <v>0</v>
      </c>
      <c r="BL136" s="15" t="s">
        <v>117</v>
      </c>
      <c r="BM136" s="150" t="s">
        <v>163</v>
      </c>
    </row>
    <row r="137" spans="1:65" s="13" customFormat="1" ht="11.25">
      <c r="B137" s="163"/>
      <c r="D137" s="164" t="s">
        <v>141</v>
      </c>
      <c r="E137" s="165" t="s">
        <v>1</v>
      </c>
      <c r="F137" s="166" t="s">
        <v>164</v>
      </c>
      <c r="H137" s="167">
        <v>9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141</v>
      </c>
      <c r="AU137" s="165" t="s">
        <v>118</v>
      </c>
      <c r="AV137" s="13" t="s">
        <v>118</v>
      </c>
      <c r="AW137" s="13" t="s">
        <v>30</v>
      </c>
      <c r="AX137" s="13" t="s">
        <v>80</v>
      </c>
      <c r="AY137" s="165" t="s">
        <v>110</v>
      </c>
    </row>
    <row r="138" spans="1:65" s="2" customFormat="1" ht="14.45" customHeight="1">
      <c r="A138" s="30"/>
      <c r="B138" s="138"/>
      <c r="C138" s="153" t="s">
        <v>165</v>
      </c>
      <c r="D138" s="153" t="s">
        <v>124</v>
      </c>
      <c r="E138" s="154" t="s">
        <v>166</v>
      </c>
      <c r="F138" s="155" t="s">
        <v>167</v>
      </c>
      <c r="G138" s="156" t="s">
        <v>168</v>
      </c>
      <c r="H138" s="157">
        <v>60</v>
      </c>
      <c r="I138" s="158"/>
      <c r="J138" s="157">
        <f>ROUND(I138*H138,3)</f>
        <v>0</v>
      </c>
      <c r="K138" s="159"/>
      <c r="L138" s="160"/>
      <c r="M138" s="161" t="s">
        <v>1</v>
      </c>
      <c r="N138" s="162" t="s">
        <v>41</v>
      </c>
      <c r="O138" s="56"/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0" t="s">
        <v>127</v>
      </c>
      <c r="AT138" s="150" t="s">
        <v>124</v>
      </c>
      <c r="AU138" s="150" t="s">
        <v>118</v>
      </c>
      <c r="AY138" s="15" t="s">
        <v>110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5" t="s">
        <v>118</v>
      </c>
      <c r="BK138" s="152">
        <f>ROUND(I138*H138,3)</f>
        <v>0</v>
      </c>
      <c r="BL138" s="15" t="s">
        <v>117</v>
      </c>
      <c r="BM138" s="150" t="s">
        <v>169</v>
      </c>
    </row>
    <row r="139" spans="1:65" s="13" customFormat="1" ht="11.25">
      <c r="B139" s="163"/>
      <c r="D139" s="164" t="s">
        <v>141</v>
      </c>
      <c r="E139" s="165" t="s">
        <v>1</v>
      </c>
      <c r="F139" s="166" t="s">
        <v>170</v>
      </c>
      <c r="H139" s="167">
        <v>60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141</v>
      </c>
      <c r="AU139" s="165" t="s">
        <v>118</v>
      </c>
      <c r="AV139" s="13" t="s">
        <v>118</v>
      </c>
      <c r="AW139" s="13" t="s">
        <v>30</v>
      </c>
      <c r="AX139" s="13" t="s">
        <v>80</v>
      </c>
      <c r="AY139" s="165" t="s">
        <v>110</v>
      </c>
    </row>
    <row r="140" spans="1:65" s="2" customFormat="1" ht="24.2" customHeight="1">
      <c r="A140" s="30"/>
      <c r="B140" s="138"/>
      <c r="C140" s="139" t="s">
        <v>171</v>
      </c>
      <c r="D140" s="139" t="s">
        <v>113</v>
      </c>
      <c r="E140" s="140" t="s">
        <v>172</v>
      </c>
      <c r="F140" s="141" t="s">
        <v>173</v>
      </c>
      <c r="G140" s="142" t="s">
        <v>162</v>
      </c>
      <c r="H140" s="143">
        <v>6</v>
      </c>
      <c r="I140" s="144"/>
      <c r="J140" s="143">
        <f>ROUND(I140*H140,3)</f>
        <v>0</v>
      </c>
      <c r="K140" s="145"/>
      <c r="L140" s="31"/>
      <c r="M140" s="146" t="s">
        <v>1</v>
      </c>
      <c r="N140" s="147" t="s">
        <v>41</v>
      </c>
      <c r="O140" s="56"/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0" t="s">
        <v>117</v>
      </c>
      <c r="AT140" s="150" t="s">
        <v>113</v>
      </c>
      <c r="AU140" s="150" t="s">
        <v>118</v>
      </c>
      <c r="AY140" s="15" t="s">
        <v>110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5" t="s">
        <v>118</v>
      </c>
      <c r="BK140" s="152">
        <f>ROUND(I140*H140,3)</f>
        <v>0</v>
      </c>
      <c r="BL140" s="15" t="s">
        <v>117</v>
      </c>
      <c r="BM140" s="150" t="s">
        <v>174</v>
      </c>
    </row>
    <row r="141" spans="1:65" s="2" customFormat="1" ht="14.45" customHeight="1">
      <c r="A141" s="30"/>
      <c r="B141" s="138"/>
      <c r="C141" s="153" t="s">
        <v>175</v>
      </c>
      <c r="D141" s="153" t="s">
        <v>124</v>
      </c>
      <c r="E141" s="154" t="s">
        <v>176</v>
      </c>
      <c r="F141" s="155" t="s">
        <v>177</v>
      </c>
      <c r="G141" s="156" t="s">
        <v>178</v>
      </c>
      <c r="H141" s="157">
        <v>420</v>
      </c>
      <c r="I141" s="158"/>
      <c r="J141" s="157">
        <f>ROUND(I141*H141,3)</f>
        <v>0</v>
      </c>
      <c r="K141" s="159"/>
      <c r="L141" s="160"/>
      <c r="M141" s="161" t="s">
        <v>1</v>
      </c>
      <c r="N141" s="162" t="s">
        <v>41</v>
      </c>
      <c r="O141" s="56"/>
      <c r="P141" s="148">
        <f>O141*H141</f>
        <v>0</v>
      </c>
      <c r="Q141" s="148">
        <v>2.9999999999999997E-4</v>
      </c>
      <c r="R141" s="148">
        <f>Q141*H141</f>
        <v>0.126</v>
      </c>
      <c r="S141" s="148">
        <v>0</v>
      </c>
      <c r="T141" s="149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0" t="s">
        <v>127</v>
      </c>
      <c r="AT141" s="150" t="s">
        <v>124</v>
      </c>
      <c r="AU141" s="150" t="s">
        <v>118</v>
      </c>
      <c r="AY141" s="15" t="s">
        <v>110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5" t="s">
        <v>118</v>
      </c>
      <c r="BK141" s="152">
        <f>ROUND(I141*H141,3)</f>
        <v>0</v>
      </c>
      <c r="BL141" s="15" t="s">
        <v>117</v>
      </c>
      <c r="BM141" s="150" t="s">
        <v>179</v>
      </c>
    </row>
    <row r="142" spans="1:65" s="13" customFormat="1" ht="11.25">
      <c r="B142" s="163"/>
      <c r="D142" s="164" t="s">
        <v>141</v>
      </c>
      <c r="E142" s="165" t="s">
        <v>1</v>
      </c>
      <c r="F142" s="166" t="s">
        <v>180</v>
      </c>
      <c r="H142" s="167">
        <v>420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141</v>
      </c>
      <c r="AU142" s="165" t="s">
        <v>118</v>
      </c>
      <c r="AV142" s="13" t="s">
        <v>118</v>
      </c>
      <c r="AW142" s="13" t="s">
        <v>30</v>
      </c>
      <c r="AX142" s="13" t="s">
        <v>80</v>
      </c>
      <c r="AY142" s="165" t="s">
        <v>110</v>
      </c>
    </row>
    <row r="143" spans="1:65" s="2" customFormat="1" ht="24.2" customHeight="1">
      <c r="A143" s="30"/>
      <c r="B143" s="138"/>
      <c r="C143" s="139" t="s">
        <v>181</v>
      </c>
      <c r="D143" s="139" t="s">
        <v>113</v>
      </c>
      <c r="E143" s="140" t="s">
        <v>182</v>
      </c>
      <c r="F143" s="141" t="s">
        <v>183</v>
      </c>
      <c r="G143" s="142" t="s">
        <v>184</v>
      </c>
      <c r="H143" s="143">
        <v>5.0000000000000001E-3</v>
      </c>
      <c r="I143" s="144"/>
      <c r="J143" s="143">
        <f>ROUND(I143*H143,3)</f>
        <v>0</v>
      </c>
      <c r="K143" s="145"/>
      <c r="L143" s="31"/>
      <c r="M143" s="146" t="s">
        <v>1</v>
      </c>
      <c r="N143" s="147" t="s">
        <v>41</v>
      </c>
      <c r="O143" s="56"/>
      <c r="P143" s="148">
        <f>O143*H143</f>
        <v>0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0" t="s">
        <v>117</v>
      </c>
      <c r="AT143" s="150" t="s">
        <v>113</v>
      </c>
      <c r="AU143" s="150" t="s">
        <v>118</v>
      </c>
      <c r="AY143" s="15" t="s">
        <v>110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5" t="s">
        <v>118</v>
      </c>
      <c r="BK143" s="152">
        <f>ROUND(I143*H143,3)</f>
        <v>0</v>
      </c>
      <c r="BL143" s="15" t="s">
        <v>117</v>
      </c>
      <c r="BM143" s="150" t="s">
        <v>185</v>
      </c>
    </row>
    <row r="144" spans="1:65" s="13" customFormat="1" ht="11.25">
      <c r="B144" s="163"/>
      <c r="D144" s="164" t="s">
        <v>141</v>
      </c>
      <c r="E144" s="165" t="s">
        <v>1</v>
      </c>
      <c r="F144" s="166" t="s">
        <v>186</v>
      </c>
      <c r="H144" s="167">
        <v>5.0000000000000001E-3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141</v>
      </c>
      <c r="AU144" s="165" t="s">
        <v>118</v>
      </c>
      <c r="AV144" s="13" t="s">
        <v>118</v>
      </c>
      <c r="AW144" s="13" t="s">
        <v>30</v>
      </c>
      <c r="AX144" s="13" t="s">
        <v>80</v>
      </c>
      <c r="AY144" s="165" t="s">
        <v>110</v>
      </c>
    </row>
    <row r="145" spans="1:65" s="13" customFormat="1" ht="11.25">
      <c r="B145" s="163"/>
      <c r="D145" s="164" t="s">
        <v>141</v>
      </c>
      <c r="E145" s="165" t="s">
        <v>1</v>
      </c>
      <c r="F145" s="166" t="s">
        <v>187</v>
      </c>
      <c r="H145" s="167">
        <v>0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141</v>
      </c>
      <c r="AU145" s="165" t="s">
        <v>118</v>
      </c>
      <c r="AV145" s="13" t="s">
        <v>118</v>
      </c>
      <c r="AW145" s="13" t="s">
        <v>30</v>
      </c>
      <c r="AX145" s="13" t="s">
        <v>75</v>
      </c>
      <c r="AY145" s="165" t="s">
        <v>110</v>
      </c>
    </row>
    <row r="146" spans="1:65" s="2" customFormat="1" ht="14.45" customHeight="1">
      <c r="A146" s="30"/>
      <c r="B146" s="138"/>
      <c r="C146" s="153" t="s">
        <v>188</v>
      </c>
      <c r="D146" s="153" t="s">
        <v>124</v>
      </c>
      <c r="E146" s="154" t="s">
        <v>189</v>
      </c>
      <c r="F146" s="155" t="s">
        <v>190</v>
      </c>
      <c r="G146" s="156" t="s">
        <v>184</v>
      </c>
      <c r="H146" s="157">
        <v>5.0000000000000001E-3</v>
      </c>
      <c r="I146" s="158"/>
      <c r="J146" s="157">
        <f>ROUND(I146*H146,3)</f>
        <v>0</v>
      </c>
      <c r="K146" s="159"/>
      <c r="L146" s="160"/>
      <c r="M146" s="161" t="s">
        <v>1</v>
      </c>
      <c r="N146" s="162" t="s">
        <v>41</v>
      </c>
      <c r="O146" s="56"/>
      <c r="P146" s="148">
        <f>O146*H146</f>
        <v>0</v>
      </c>
      <c r="Q146" s="148">
        <v>1</v>
      </c>
      <c r="R146" s="148">
        <f>Q146*H146</f>
        <v>5.0000000000000001E-3</v>
      </c>
      <c r="S146" s="148">
        <v>0</v>
      </c>
      <c r="T146" s="149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0" t="s">
        <v>127</v>
      </c>
      <c r="AT146" s="150" t="s">
        <v>124</v>
      </c>
      <c r="AU146" s="150" t="s">
        <v>118</v>
      </c>
      <c r="AY146" s="15" t="s">
        <v>110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5" t="s">
        <v>118</v>
      </c>
      <c r="BK146" s="152">
        <f>ROUND(I146*H146,3)</f>
        <v>0</v>
      </c>
      <c r="BL146" s="15" t="s">
        <v>117</v>
      </c>
      <c r="BM146" s="150" t="s">
        <v>191</v>
      </c>
    </row>
    <row r="147" spans="1:65" s="2" customFormat="1" ht="14.45" customHeight="1">
      <c r="A147" s="30"/>
      <c r="B147" s="138"/>
      <c r="C147" s="139" t="s">
        <v>192</v>
      </c>
      <c r="D147" s="139" t="s">
        <v>113</v>
      </c>
      <c r="E147" s="140" t="s">
        <v>193</v>
      </c>
      <c r="F147" s="141" t="s">
        <v>194</v>
      </c>
      <c r="G147" s="142" t="s">
        <v>139</v>
      </c>
      <c r="H147" s="143">
        <v>0.6</v>
      </c>
      <c r="I147" s="144"/>
      <c r="J147" s="143">
        <f>ROUND(I147*H147,3)</f>
        <v>0</v>
      </c>
      <c r="K147" s="145"/>
      <c r="L147" s="31"/>
      <c r="M147" s="146" t="s">
        <v>1</v>
      </c>
      <c r="N147" s="147" t="s">
        <v>41</v>
      </c>
      <c r="O147" s="56"/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0" t="s">
        <v>117</v>
      </c>
      <c r="AT147" s="150" t="s">
        <v>113</v>
      </c>
      <c r="AU147" s="150" t="s">
        <v>118</v>
      </c>
      <c r="AY147" s="15" t="s">
        <v>110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5" t="s">
        <v>118</v>
      </c>
      <c r="BK147" s="152">
        <f>ROUND(I147*H147,3)</f>
        <v>0</v>
      </c>
      <c r="BL147" s="15" t="s">
        <v>117</v>
      </c>
      <c r="BM147" s="150" t="s">
        <v>195</v>
      </c>
    </row>
    <row r="148" spans="1:65" s="13" customFormat="1" ht="11.25">
      <c r="B148" s="163"/>
      <c r="D148" s="164" t="s">
        <v>141</v>
      </c>
      <c r="E148" s="165" t="s">
        <v>1</v>
      </c>
      <c r="F148" s="166" t="s">
        <v>196</v>
      </c>
      <c r="H148" s="167">
        <v>0.6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141</v>
      </c>
      <c r="AU148" s="165" t="s">
        <v>118</v>
      </c>
      <c r="AV148" s="13" t="s">
        <v>118</v>
      </c>
      <c r="AW148" s="13" t="s">
        <v>30</v>
      </c>
      <c r="AX148" s="13" t="s">
        <v>80</v>
      </c>
      <c r="AY148" s="165" t="s">
        <v>110</v>
      </c>
    </row>
    <row r="149" spans="1:65" s="2" customFormat="1" ht="24.2" customHeight="1">
      <c r="A149" s="30"/>
      <c r="B149" s="138"/>
      <c r="C149" s="139" t="s">
        <v>197</v>
      </c>
      <c r="D149" s="139" t="s">
        <v>113</v>
      </c>
      <c r="E149" s="140" t="s">
        <v>198</v>
      </c>
      <c r="F149" s="141" t="s">
        <v>199</v>
      </c>
      <c r="G149" s="142" t="s">
        <v>139</v>
      </c>
      <c r="H149" s="143">
        <v>0.6</v>
      </c>
      <c r="I149" s="144"/>
      <c r="J149" s="143">
        <f>ROUND(I149*H149,3)</f>
        <v>0</v>
      </c>
      <c r="K149" s="145"/>
      <c r="L149" s="31"/>
      <c r="M149" s="146" t="s">
        <v>1</v>
      </c>
      <c r="N149" s="147" t="s">
        <v>41</v>
      </c>
      <c r="O149" s="56"/>
      <c r="P149" s="148">
        <f>O149*H149</f>
        <v>0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0" t="s">
        <v>117</v>
      </c>
      <c r="AT149" s="150" t="s">
        <v>113</v>
      </c>
      <c r="AU149" s="150" t="s">
        <v>118</v>
      </c>
      <c r="AY149" s="15" t="s">
        <v>110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5" t="s">
        <v>118</v>
      </c>
      <c r="BK149" s="152">
        <f>ROUND(I149*H149,3)</f>
        <v>0</v>
      </c>
      <c r="BL149" s="15" t="s">
        <v>117</v>
      </c>
      <c r="BM149" s="150" t="s">
        <v>200</v>
      </c>
    </row>
    <row r="150" spans="1:65" s="12" customFormat="1" ht="22.9" customHeight="1">
      <c r="B150" s="125"/>
      <c r="D150" s="126" t="s">
        <v>74</v>
      </c>
      <c r="E150" s="136" t="s">
        <v>201</v>
      </c>
      <c r="F150" s="136" t="s">
        <v>202</v>
      </c>
      <c r="I150" s="128"/>
      <c r="J150" s="137">
        <f>BK150</f>
        <v>0</v>
      </c>
      <c r="L150" s="125"/>
      <c r="M150" s="130"/>
      <c r="N150" s="131"/>
      <c r="O150" s="131"/>
      <c r="P150" s="132">
        <f>SUM(P151:P177)</f>
        <v>0</v>
      </c>
      <c r="Q150" s="131"/>
      <c r="R150" s="132">
        <f>SUM(R151:R177)</f>
        <v>7.5</v>
      </c>
      <c r="S150" s="131"/>
      <c r="T150" s="133">
        <f>SUM(T151:T177)</f>
        <v>0</v>
      </c>
      <c r="AR150" s="126" t="s">
        <v>80</v>
      </c>
      <c r="AT150" s="134" t="s">
        <v>74</v>
      </c>
      <c r="AU150" s="134" t="s">
        <v>80</v>
      </c>
      <c r="AY150" s="126" t="s">
        <v>110</v>
      </c>
      <c r="BK150" s="135">
        <f>SUM(BK151:BK177)</f>
        <v>0</v>
      </c>
    </row>
    <row r="151" spans="1:65" s="2" customFormat="1" ht="24.2" customHeight="1">
      <c r="A151" s="30"/>
      <c r="B151" s="138"/>
      <c r="C151" s="139" t="s">
        <v>203</v>
      </c>
      <c r="D151" s="139" t="s">
        <v>113</v>
      </c>
      <c r="E151" s="140" t="s">
        <v>204</v>
      </c>
      <c r="F151" s="141" t="s">
        <v>205</v>
      </c>
      <c r="G151" s="142" t="s">
        <v>162</v>
      </c>
      <c r="H151" s="143">
        <v>75</v>
      </c>
      <c r="I151" s="144"/>
      <c r="J151" s="143">
        <f>ROUND(I151*H151,3)</f>
        <v>0</v>
      </c>
      <c r="K151" s="145"/>
      <c r="L151" s="31"/>
      <c r="M151" s="146" t="s">
        <v>1</v>
      </c>
      <c r="N151" s="147" t="s">
        <v>41</v>
      </c>
      <c r="O151" s="56"/>
      <c r="P151" s="148">
        <f>O151*H151</f>
        <v>0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0" t="s">
        <v>117</v>
      </c>
      <c r="AT151" s="150" t="s">
        <v>113</v>
      </c>
      <c r="AU151" s="150" t="s">
        <v>118</v>
      </c>
      <c r="AY151" s="15" t="s">
        <v>110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5" t="s">
        <v>118</v>
      </c>
      <c r="BK151" s="152">
        <f>ROUND(I151*H151,3)</f>
        <v>0</v>
      </c>
      <c r="BL151" s="15" t="s">
        <v>117</v>
      </c>
      <c r="BM151" s="150" t="s">
        <v>206</v>
      </c>
    </row>
    <row r="152" spans="1:65" s="2" customFormat="1" ht="24.2" customHeight="1">
      <c r="A152" s="30"/>
      <c r="B152" s="138"/>
      <c r="C152" s="139" t="s">
        <v>7</v>
      </c>
      <c r="D152" s="139" t="s">
        <v>113</v>
      </c>
      <c r="E152" s="140" t="s">
        <v>207</v>
      </c>
      <c r="F152" s="141" t="s">
        <v>208</v>
      </c>
      <c r="G152" s="142" t="s">
        <v>162</v>
      </c>
      <c r="H152" s="143">
        <v>75</v>
      </c>
      <c r="I152" s="144"/>
      <c r="J152" s="143">
        <f>ROUND(I152*H152,3)</f>
        <v>0</v>
      </c>
      <c r="K152" s="145"/>
      <c r="L152" s="31"/>
      <c r="M152" s="146" t="s">
        <v>1</v>
      </c>
      <c r="N152" s="147" t="s">
        <v>41</v>
      </c>
      <c r="O152" s="56"/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0" t="s">
        <v>117</v>
      </c>
      <c r="AT152" s="150" t="s">
        <v>113</v>
      </c>
      <c r="AU152" s="150" t="s">
        <v>118</v>
      </c>
      <c r="AY152" s="15" t="s">
        <v>110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5" t="s">
        <v>118</v>
      </c>
      <c r="BK152" s="152">
        <f>ROUND(I152*H152,3)</f>
        <v>0</v>
      </c>
      <c r="BL152" s="15" t="s">
        <v>117</v>
      </c>
      <c r="BM152" s="150" t="s">
        <v>209</v>
      </c>
    </row>
    <row r="153" spans="1:65" s="2" customFormat="1" ht="24.2" customHeight="1">
      <c r="A153" s="30"/>
      <c r="B153" s="138"/>
      <c r="C153" s="139" t="s">
        <v>210</v>
      </c>
      <c r="D153" s="139" t="s">
        <v>113</v>
      </c>
      <c r="E153" s="140" t="s">
        <v>211</v>
      </c>
      <c r="F153" s="141" t="s">
        <v>212</v>
      </c>
      <c r="G153" s="142" t="s">
        <v>162</v>
      </c>
      <c r="H153" s="143">
        <v>150</v>
      </c>
      <c r="I153" s="144"/>
      <c r="J153" s="143">
        <f>ROUND(I153*H153,3)</f>
        <v>0</v>
      </c>
      <c r="K153" s="145"/>
      <c r="L153" s="31"/>
      <c r="M153" s="146" t="s">
        <v>1</v>
      </c>
      <c r="N153" s="147" t="s">
        <v>41</v>
      </c>
      <c r="O153" s="56"/>
      <c r="P153" s="148">
        <f>O153*H153</f>
        <v>0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0" t="s">
        <v>117</v>
      </c>
      <c r="AT153" s="150" t="s">
        <v>113</v>
      </c>
      <c r="AU153" s="150" t="s">
        <v>118</v>
      </c>
      <c r="AY153" s="15" t="s">
        <v>110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5" t="s">
        <v>118</v>
      </c>
      <c r="BK153" s="152">
        <f>ROUND(I153*H153,3)</f>
        <v>0</v>
      </c>
      <c r="BL153" s="15" t="s">
        <v>117</v>
      </c>
      <c r="BM153" s="150" t="s">
        <v>213</v>
      </c>
    </row>
    <row r="154" spans="1:65" s="13" customFormat="1" ht="11.25">
      <c r="B154" s="163"/>
      <c r="D154" s="164" t="s">
        <v>141</v>
      </c>
      <c r="E154" s="165" t="s">
        <v>1</v>
      </c>
      <c r="F154" s="166" t="s">
        <v>214</v>
      </c>
      <c r="H154" s="167">
        <v>150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141</v>
      </c>
      <c r="AU154" s="165" t="s">
        <v>118</v>
      </c>
      <c r="AV154" s="13" t="s">
        <v>118</v>
      </c>
      <c r="AW154" s="13" t="s">
        <v>30</v>
      </c>
      <c r="AX154" s="13" t="s">
        <v>80</v>
      </c>
      <c r="AY154" s="165" t="s">
        <v>110</v>
      </c>
    </row>
    <row r="155" spans="1:65" s="2" customFormat="1" ht="24.2" customHeight="1">
      <c r="A155" s="30"/>
      <c r="B155" s="138"/>
      <c r="C155" s="139" t="s">
        <v>215</v>
      </c>
      <c r="D155" s="139" t="s">
        <v>113</v>
      </c>
      <c r="E155" s="140" t="s">
        <v>216</v>
      </c>
      <c r="F155" s="141" t="s">
        <v>217</v>
      </c>
      <c r="G155" s="142" t="s">
        <v>116</v>
      </c>
      <c r="H155" s="143">
        <v>210</v>
      </c>
      <c r="I155" s="144"/>
      <c r="J155" s="143">
        <f t="shared" ref="J155:J173" si="10">ROUND(I155*H155,3)</f>
        <v>0</v>
      </c>
      <c r="K155" s="145"/>
      <c r="L155" s="31"/>
      <c r="M155" s="146" t="s">
        <v>1</v>
      </c>
      <c r="N155" s="147" t="s">
        <v>41</v>
      </c>
      <c r="O155" s="56"/>
      <c r="P155" s="148">
        <f t="shared" ref="P155:P173" si="11">O155*H155</f>
        <v>0</v>
      </c>
      <c r="Q155" s="148">
        <v>0</v>
      </c>
      <c r="R155" s="148">
        <f t="shared" ref="R155:R173" si="12">Q155*H155</f>
        <v>0</v>
      </c>
      <c r="S155" s="148">
        <v>0</v>
      </c>
      <c r="T155" s="149">
        <f t="shared" ref="T155:T173" si="13"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0" t="s">
        <v>117</v>
      </c>
      <c r="AT155" s="150" t="s">
        <v>113</v>
      </c>
      <c r="AU155" s="150" t="s">
        <v>118</v>
      </c>
      <c r="AY155" s="15" t="s">
        <v>110</v>
      </c>
      <c r="BE155" s="151">
        <f t="shared" ref="BE155:BE173" si="14">IF(N155="základná",J155,0)</f>
        <v>0</v>
      </c>
      <c r="BF155" s="151">
        <f t="shared" ref="BF155:BF173" si="15">IF(N155="znížená",J155,0)</f>
        <v>0</v>
      </c>
      <c r="BG155" s="151">
        <f t="shared" ref="BG155:BG173" si="16">IF(N155="zákl. prenesená",J155,0)</f>
        <v>0</v>
      </c>
      <c r="BH155" s="151">
        <f t="shared" ref="BH155:BH173" si="17">IF(N155="zníž. prenesená",J155,0)</f>
        <v>0</v>
      </c>
      <c r="BI155" s="151">
        <f t="shared" ref="BI155:BI173" si="18">IF(N155="nulová",J155,0)</f>
        <v>0</v>
      </c>
      <c r="BJ155" s="15" t="s">
        <v>118</v>
      </c>
      <c r="BK155" s="152">
        <f t="shared" ref="BK155:BK173" si="19">ROUND(I155*H155,3)</f>
        <v>0</v>
      </c>
      <c r="BL155" s="15" t="s">
        <v>117</v>
      </c>
      <c r="BM155" s="150" t="s">
        <v>218</v>
      </c>
    </row>
    <row r="156" spans="1:65" s="2" customFormat="1" ht="24.2" customHeight="1">
      <c r="A156" s="30"/>
      <c r="B156" s="138"/>
      <c r="C156" s="139" t="s">
        <v>219</v>
      </c>
      <c r="D156" s="139" t="s">
        <v>113</v>
      </c>
      <c r="E156" s="140" t="s">
        <v>220</v>
      </c>
      <c r="F156" s="141" t="s">
        <v>221</v>
      </c>
      <c r="G156" s="142" t="s">
        <v>116</v>
      </c>
      <c r="H156" s="143">
        <v>210</v>
      </c>
      <c r="I156" s="144"/>
      <c r="J156" s="143">
        <f t="shared" si="10"/>
        <v>0</v>
      </c>
      <c r="K156" s="145"/>
      <c r="L156" s="31"/>
      <c r="M156" s="146" t="s">
        <v>1</v>
      </c>
      <c r="N156" s="147" t="s">
        <v>41</v>
      </c>
      <c r="O156" s="56"/>
      <c r="P156" s="148">
        <f t="shared" si="11"/>
        <v>0</v>
      </c>
      <c r="Q156" s="148">
        <v>0</v>
      </c>
      <c r="R156" s="148">
        <f t="shared" si="12"/>
        <v>0</v>
      </c>
      <c r="S156" s="148">
        <v>0</v>
      </c>
      <c r="T156" s="149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0" t="s">
        <v>117</v>
      </c>
      <c r="AT156" s="150" t="s">
        <v>113</v>
      </c>
      <c r="AU156" s="150" t="s">
        <v>118</v>
      </c>
      <c r="AY156" s="15" t="s">
        <v>110</v>
      </c>
      <c r="BE156" s="151">
        <f t="shared" si="14"/>
        <v>0</v>
      </c>
      <c r="BF156" s="151">
        <f t="shared" si="15"/>
        <v>0</v>
      </c>
      <c r="BG156" s="151">
        <f t="shared" si="16"/>
        <v>0</v>
      </c>
      <c r="BH156" s="151">
        <f t="shared" si="17"/>
        <v>0</v>
      </c>
      <c r="BI156" s="151">
        <f t="shared" si="18"/>
        <v>0</v>
      </c>
      <c r="BJ156" s="15" t="s">
        <v>118</v>
      </c>
      <c r="BK156" s="152">
        <f t="shared" si="19"/>
        <v>0</v>
      </c>
      <c r="BL156" s="15" t="s">
        <v>117</v>
      </c>
      <c r="BM156" s="150" t="s">
        <v>222</v>
      </c>
    </row>
    <row r="157" spans="1:65" s="2" customFormat="1" ht="14.45" customHeight="1">
      <c r="A157" s="30"/>
      <c r="B157" s="138"/>
      <c r="C157" s="153" t="s">
        <v>223</v>
      </c>
      <c r="D157" s="153" t="s">
        <v>124</v>
      </c>
      <c r="E157" s="154" t="s">
        <v>224</v>
      </c>
      <c r="F157" s="155" t="s">
        <v>225</v>
      </c>
      <c r="G157" s="156" t="s">
        <v>116</v>
      </c>
      <c r="H157" s="157">
        <v>63</v>
      </c>
      <c r="I157" s="158"/>
      <c r="J157" s="157">
        <f t="shared" si="10"/>
        <v>0</v>
      </c>
      <c r="K157" s="159"/>
      <c r="L157" s="160"/>
      <c r="M157" s="161" t="s">
        <v>1</v>
      </c>
      <c r="N157" s="162" t="s">
        <v>41</v>
      </c>
      <c r="O157" s="56"/>
      <c r="P157" s="148">
        <f t="shared" si="11"/>
        <v>0</v>
      </c>
      <c r="Q157" s="148">
        <v>0</v>
      </c>
      <c r="R157" s="148">
        <f t="shared" si="12"/>
        <v>0</v>
      </c>
      <c r="S157" s="148">
        <v>0</v>
      </c>
      <c r="T157" s="149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0" t="s">
        <v>127</v>
      </c>
      <c r="AT157" s="150" t="s">
        <v>124</v>
      </c>
      <c r="AU157" s="150" t="s">
        <v>118</v>
      </c>
      <c r="AY157" s="15" t="s">
        <v>110</v>
      </c>
      <c r="BE157" s="151">
        <f t="shared" si="14"/>
        <v>0</v>
      </c>
      <c r="BF157" s="151">
        <f t="shared" si="15"/>
        <v>0</v>
      </c>
      <c r="BG157" s="151">
        <f t="shared" si="16"/>
        <v>0</v>
      </c>
      <c r="BH157" s="151">
        <f t="shared" si="17"/>
        <v>0</v>
      </c>
      <c r="BI157" s="151">
        <f t="shared" si="18"/>
        <v>0</v>
      </c>
      <c r="BJ157" s="15" t="s">
        <v>118</v>
      </c>
      <c r="BK157" s="152">
        <f t="shared" si="19"/>
        <v>0</v>
      </c>
      <c r="BL157" s="15" t="s">
        <v>117</v>
      </c>
      <c r="BM157" s="150" t="s">
        <v>226</v>
      </c>
    </row>
    <row r="158" spans="1:65" s="2" customFormat="1" ht="14.45" customHeight="1">
      <c r="A158" s="30"/>
      <c r="B158" s="138"/>
      <c r="C158" s="153" t="s">
        <v>227</v>
      </c>
      <c r="D158" s="153" t="s">
        <v>124</v>
      </c>
      <c r="E158" s="154" t="s">
        <v>228</v>
      </c>
      <c r="F158" s="155" t="s">
        <v>229</v>
      </c>
      <c r="G158" s="156" t="s">
        <v>116</v>
      </c>
      <c r="H158" s="157">
        <v>21</v>
      </c>
      <c r="I158" s="158"/>
      <c r="J158" s="157">
        <f t="shared" si="10"/>
        <v>0</v>
      </c>
      <c r="K158" s="159"/>
      <c r="L158" s="160"/>
      <c r="M158" s="161" t="s">
        <v>1</v>
      </c>
      <c r="N158" s="162" t="s">
        <v>41</v>
      </c>
      <c r="O158" s="56"/>
      <c r="P158" s="148">
        <f t="shared" si="11"/>
        <v>0</v>
      </c>
      <c r="Q158" s="148">
        <v>0</v>
      </c>
      <c r="R158" s="148">
        <f t="shared" si="12"/>
        <v>0</v>
      </c>
      <c r="S158" s="148">
        <v>0</v>
      </c>
      <c r="T158" s="149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0" t="s">
        <v>127</v>
      </c>
      <c r="AT158" s="150" t="s">
        <v>124</v>
      </c>
      <c r="AU158" s="150" t="s">
        <v>118</v>
      </c>
      <c r="AY158" s="15" t="s">
        <v>110</v>
      </c>
      <c r="BE158" s="151">
        <f t="shared" si="14"/>
        <v>0</v>
      </c>
      <c r="BF158" s="151">
        <f t="shared" si="15"/>
        <v>0</v>
      </c>
      <c r="BG158" s="151">
        <f t="shared" si="16"/>
        <v>0</v>
      </c>
      <c r="BH158" s="151">
        <f t="shared" si="17"/>
        <v>0</v>
      </c>
      <c r="BI158" s="151">
        <f t="shared" si="18"/>
        <v>0</v>
      </c>
      <c r="BJ158" s="15" t="s">
        <v>118</v>
      </c>
      <c r="BK158" s="152">
        <f t="shared" si="19"/>
        <v>0</v>
      </c>
      <c r="BL158" s="15" t="s">
        <v>117</v>
      </c>
      <c r="BM158" s="150" t="s">
        <v>230</v>
      </c>
    </row>
    <row r="159" spans="1:65" s="2" customFormat="1" ht="14.45" customHeight="1">
      <c r="A159" s="30"/>
      <c r="B159" s="138"/>
      <c r="C159" s="153" t="s">
        <v>231</v>
      </c>
      <c r="D159" s="153" t="s">
        <v>124</v>
      </c>
      <c r="E159" s="154" t="s">
        <v>232</v>
      </c>
      <c r="F159" s="155" t="s">
        <v>233</v>
      </c>
      <c r="G159" s="156" t="s">
        <v>116</v>
      </c>
      <c r="H159" s="157">
        <v>42</v>
      </c>
      <c r="I159" s="158"/>
      <c r="J159" s="157">
        <f t="shared" si="10"/>
        <v>0</v>
      </c>
      <c r="K159" s="159"/>
      <c r="L159" s="160"/>
      <c r="M159" s="161" t="s">
        <v>1</v>
      </c>
      <c r="N159" s="162" t="s">
        <v>41</v>
      </c>
      <c r="O159" s="56"/>
      <c r="P159" s="148">
        <f t="shared" si="11"/>
        <v>0</v>
      </c>
      <c r="Q159" s="148">
        <v>0</v>
      </c>
      <c r="R159" s="148">
        <f t="shared" si="12"/>
        <v>0</v>
      </c>
      <c r="S159" s="148">
        <v>0</v>
      </c>
      <c r="T159" s="149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0" t="s">
        <v>127</v>
      </c>
      <c r="AT159" s="150" t="s">
        <v>124</v>
      </c>
      <c r="AU159" s="150" t="s">
        <v>118</v>
      </c>
      <c r="AY159" s="15" t="s">
        <v>110</v>
      </c>
      <c r="BE159" s="151">
        <f t="shared" si="14"/>
        <v>0</v>
      </c>
      <c r="BF159" s="151">
        <f t="shared" si="15"/>
        <v>0</v>
      </c>
      <c r="BG159" s="151">
        <f t="shared" si="16"/>
        <v>0</v>
      </c>
      <c r="BH159" s="151">
        <f t="shared" si="17"/>
        <v>0</v>
      </c>
      <c r="BI159" s="151">
        <f t="shared" si="18"/>
        <v>0</v>
      </c>
      <c r="BJ159" s="15" t="s">
        <v>118</v>
      </c>
      <c r="BK159" s="152">
        <f t="shared" si="19"/>
        <v>0</v>
      </c>
      <c r="BL159" s="15" t="s">
        <v>117</v>
      </c>
      <c r="BM159" s="150" t="s">
        <v>234</v>
      </c>
    </row>
    <row r="160" spans="1:65" s="2" customFormat="1" ht="14.45" customHeight="1">
      <c r="A160" s="30"/>
      <c r="B160" s="138"/>
      <c r="C160" s="153" t="s">
        <v>235</v>
      </c>
      <c r="D160" s="153" t="s">
        <v>124</v>
      </c>
      <c r="E160" s="154" t="s">
        <v>236</v>
      </c>
      <c r="F160" s="155" t="s">
        <v>237</v>
      </c>
      <c r="G160" s="156" t="s">
        <v>116</v>
      </c>
      <c r="H160" s="157">
        <v>21</v>
      </c>
      <c r="I160" s="158"/>
      <c r="J160" s="157">
        <f t="shared" si="10"/>
        <v>0</v>
      </c>
      <c r="K160" s="159"/>
      <c r="L160" s="160"/>
      <c r="M160" s="161" t="s">
        <v>1</v>
      </c>
      <c r="N160" s="162" t="s">
        <v>41</v>
      </c>
      <c r="O160" s="56"/>
      <c r="P160" s="148">
        <f t="shared" si="11"/>
        <v>0</v>
      </c>
      <c r="Q160" s="148">
        <v>0</v>
      </c>
      <c r="R160" s="148">
        <f t="shared" si="12"/>
        <v>0</v>
      </c>
      <c r="S160" s="148">
        <v>0</v>
      </c>
      <c r="T160" s="149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0" t="s">
        <v>127</v>
      </c>
      <c r="AT160" s="150" t="s">
        <v>124</v>
      </c>
      <c r="AU160" s="150" t="s">
        <v>118</v>
      </c>
      <c r="AY160" s="15" t="s">
        <v>110</v>
      </c>
      <c r="BE160" s="151">
        <f t="shared" si="14"/>
        <v>0</v>
      </c>
      <c r="BF160" s="151">
        <f t="shared" si="15"/>
        <v>0</v>
      </c>
      <c r="BG160" s="151">
        <f t="shared" si="16"/>
        <v>0</v>
      </c>
      <c r="BH160" s="151">
        <f t="shared" si="17"/>
        <v>0</v>
      </c>
      <c r="BI160" s="151">
        <f t="shared" si="18"/>
        <v>0</v>
      </c>
      <c r="BJ160" s="15" t="s">
        <v>118</v>
      </c>
      <c r="BK160" s="152">
        <f t="shared" si="19"/>
        <v>0</v>
      </c>
      <c r="BL160" s="15" t="s">
        <v>117</v>
      </c>
      <c r="BM160" s="150" t="s">
        <v>238</v>
      </c>
    </row>
    <row r="161" spans="1:65" s="2" customFormat="1" ht="14.45" customHeight="1">
      <c r="A161" s="30"/>
      <c r="B161" s="138"/>
      <c r="C161" s="153" t="s">
        <v>239</v>
      </c>
      <c r="D161" s="153" t="s">
        <v>124</v>
      </c>
      <c r="E161" s="154" t="s">
        <v>240</v>
      </c>
      <c r="F161" s="155" t="s">
        <v>241</v>
      </c>
      <c r="G161" s="156" t="s">
        <v>116</v>
      </c>
      <c r="H161" s="157">
        <v>21</v>
      </c>
      <c r="I161" s="158"/>
      <c r="J161" s="157">
        <f t="shared" si="10"/>
        <v>0</v>
      </c>
      <c r="K161" s="159"/>
      <c r="L161" s="160"/>
      <c r="M161" s="161" t="s">
        <v>1</v>
      </c>
      <c r="N161" s="162" t="s">
        <v>41</v>
      </c>
      <c r="O161" s="56"/>
      <c r="P161" s="148">
        <f t="shared" si="11"/>
        <v>0</v>
      </c>
      <c r="Q161" s="148">
        <v>0</v>
      </c>
      <c r="R161" s="148">
        <f t="shared" si="12"/>
        <v>0</v>
      </c>
      <c r="S161" s="148">
        <v>0</v>
      </c>
      <c r="T161" s="149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0" t="s">
        <v>127</v>
      </c>
      <c r="AT161" s="150" t="s">
        <v>124</v>
      </c>
      <c r="AU161" s="150" t="s">
        <v>118</v>
      </c>
      <c r="AY161" s="15" t="s">
        <v>110</v>
      </c>
      <c r="BE161" s="151">
        <f t="shared" si="14"/>
        <v>0</v>
      </c>
      <c r="BF161" s="151">
        <f t="shared" si="15"/>
        <v>0</v>
      </c>
      <c r="BG161" s="151">
        <f t="shared" si="16"/>
        <v>0</v>
      </c>
      <c r="BH161" s="151">
        <f t="shared" si="17"/>
        <v>0</v>
      </c>
      <c r="BI161" s="151">
        <f t="shared" si="18"/>
        <v>0</v>
      </c>
      <c r="BJ161" s="15" t="s">
        <v>118</v>
      </c>
      <c r="BK161" s="152">
        <f t="shared" si="19"/>
        <v>0</v>
      </c>
      <c r="BL161" s="15" t="s">
        <v>117</v>
      </c>
      <c r="BM161" s="150" t="s">
        <v>242</v>
      </c>
    </row>
    <row r="162" spans="1:65" s="2" customFormat="1" ht="14.45" customHeight="1">
      <c r="A162" s="30"/>
      <c r="B162" s="138"/>
      <c r="C162" s="153" t="s">
        <v>243</v>
      </c>
      <c r="D162" s="153" t="s">
        <v>124</v>
      </c>
      <c r="E162" s="154" t="s">
        <v>244</v>
      </c>
      <c r="F162" s="155" t="s">
        <v>245</v>
      </c>
      <c r="G162" s="156" t="s">
        <v>116</v>
      </c>
      <c r="H162" s="157">
        <v>42</v>
      </c>
      <c r="I162" s="158"/>
      <c r="J162" s="157">
        <f t="shared" si="10"/>
        <v>0</v>
      </c>
      <c r="K162" s="159"/>
      <c r="L162" s="160"/>
      <c r="M162" s="161" t="s">
        <v>1</v>
      </c>
      <c r="N162" s="162" t="s">
        <v>41</v>
      </c>
      <c r="O162" s="56"/>
      <c r="P162" s="148">
        <f t="shared" si="11"/>
        <v>0</v>
      </c>
      <c r="Q162" s="148">
        <v>0</v>
      </c>
      <c r="R162" s="148">
        <f t="shared" si="12"/>
        <v>0</v>
      </c>
      <c r="S162" s="148">
        <v>0</v>
      </c>
      <c r="T162" s="149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0" t="s">
        <v>127</v>
      </c>
      <c r="AT162" s="150" t="s">
        <v>124</v>
      </c>
      <c r="AU162" s="150" t="s">
        <v>118</v>
      </c>
      <c r="AY162" s="15" t="s">
        <v>110</v>
      </c>
      <c r="BE162" s="151">
        <f t="shared" si="14"/>
        <v>0</v>
      </c>
      <c r="BF162" s="151">
        <f t="shared" si="15"/>
        <v>0</v>
      </c>
      <c r="BG162" s="151">
        <f t="shared" si="16"/>
        <v>0</v>
      </c>
      <c r="BH162" s="151">
        <f t="shared" si="17"/>
        <v>0</v>
      </c>
      <c r="BI162" s="151">
        <f t="shared" si="18"/>
        <v>0</v>
      </c>
      <c r="BJ162" s="15" t="s">
        <v>118</v>
      </c>
      <c r="BK162" s="152">
        <f t="shared" si="19"/>
        <v>0</v>
      </c>
      <c r="BL162" s="15" t="s">
        <v>117</v>
      </c>
      <c r="BM162" s="150" t="s">
        <v>246</v>
      </c>
    </row>
    <row r="163" spans="1:65" s="2" customFormat="1" ht="24.2" customHeight="1">
      <c r="A163" s="30"/>
      <c r="B163" s="138"/>
      <c r="C163" s="139" t="s">
        <v>247</v>
      </c>
      <c r="D163" s="139" t="s">
        <v>113</v>
      </c>
      <c r="E163" s="140" t="s">
        <v>248</v>
      </c>
      <c r="F163" s="141" t="s">
        <v>249</v>
      </c>
      <c r="G163" s="142" t="s">
        <v>116</v>
      </c>
      <c r="H163" s="143">
        <v>441</v>
      </c>
      <c r="I163" s="144"/>
      <c r="J163" s="143">
        <f t="shared" si="10"/>
        <v>0</v>
      </c>
      <c r="K163" s="145"/>
      <c r="L163" s="31"/>
      <c r="M163" s="146" t="s">
        <v>1</v>
      </c>
      <c r="N163" s="147" t="s">
        <v>41</v>
      </c>
      <c r="O163" s="56"/>
      <c r="P163" s="148">
        <f t="shared" si="11"/>
        <v>0</v>
      </c>
      <c r="Q163" s="148">
        <v>0</v>
      </c>
      <c r="R163" s="148">
        <f t="shared" si="12"/>
        <v>0</v>
      </c>
      <c r="S163" s="148">
        <v>0</v>
      </c>
      <c r="T163" s="149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0" t="s">
        <v>117</v>
      </c>
      <c r="AT163" s="150" t="s">
        <v>113</v>
      </c>
      <c r="AU163" s="150" t="s">
        <v>118</v>
      </c>
      <c r="AY163" s="15" t="s">
        <v>110</v>
      </c>
      <c r="BE163" s="151">
        <f t="shared" si="14"/>
        <v>0</v>
      </c>
      <c r="BF163" s="151">
        <f t="shared" si="15"/>
        <v>0</v>
      </c>
      <c r="BG163" s="151">
        <f t="shared" si="16"/>
        <v>0</v>
      </c>
      <c r="BH163" s="151">
        <f t="shared" si="17"/>
        <v>0</v>
      </c>
      <c r="BI163" s="151">
        <f t="shared" si="18"/>
        <v>0</v>
      </c>
      <c r="BJ163" s="15" t="s">
        <v>118</v>
      </c>
      <c r="BK163" s="152">
        <f t="shared" si="19"/>
        <v>0</v>
      </c>
      <c r="BL163" s="15" t="s">
        <v>117</v>
      </c>
      <c r="BM163" s="150" t="s">
        <v>250</v>
      </c>
    </row>
    <row r="164" spans="1:65" s="2" customFormat="1" ht="14.45" customHeight="1">
      <c r="A164" s="30"/>
      <c r="B164" s="138"/>
      <c r="C164" s="153" t="s">
        <v>251</v>
      </c>
      <c r="D164" s="153" t="s">
        <v>124</v>
      </c>
      <c r="E164" s="154" t="s">
        <v>252</v>
      </c>
      <c r="F164" s="155" t="s">
        <v>253</v>
      </c>
      <c r="G164" s="156" t="s">
        <v>116</v>
      </c>
      <c r="H164" s="157">
        <v>63</v>
      </c>
      <c r="I164" s="158"/>
      <c r="J164" s="157">
        <f t="shared" si="10"/>
        <v>0</v>
      </c>
      <c r="K164" s="159"/>
      <c r="L164" s="160"/>
      <c r="M164" s="161" t="s">
        <v>1</v>
      </c>
      <c r="N164" s="162" t="s">
        <v>41</v>
      </c>
      <c r="O164" s="56"/>
      <c r="P164" s="148">
        <f t="shared" si="11"/>
        <v>0</v>
      </c>
      <c r="Q164" s="148">
        <v>0</v>
      </c>
      <c r="R164" s="148">
        <f t="shared" si="12"/>
        <v>0</v>
      </c>
      <c r="S164" s="148">
        <v>0</v>
      </c>
      <c r="T164" s="149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0" t="s">
        <v>127</v>
      </c>
      <c r="AT164" s="150" t="s">
        <v>124</v>
      </c>
      <c r="AU164" s="150" t="s">
        <v>118</v>
      </c>
      <c r="AY164" s="15" t="s">
        <v>110</v>
      </c>
      <c r="BE164" s="151">
        <f t="shared" si="14"/>
        <v>0</v>
      </c>
      <c r="BF164" s="151">
        <f t="shared" si="15"/>
        <v>0</v>
      </c>
      <c r="BG164" s="151">
        <f t="shared" si="16"/>
        <v>0</v>
      </c>
      <c r="BH164" s="151">
        <f t="shared" si="17"/>
        <v>0</v>
      </c>
      <c r="BI164" s="151">
        <f t="shared" si="18"/>
        <v>0</v>
      </c>
      <c r="BJ164" s="15" t="s">
        <v>118</v>
      </c>
      <c r="BK164" s="152">
        <f t="shared" si="19"/>
        <v>0</v>
      </c>
      <c r="BL164" s="15" t="s">
        <v>117</v>
      </c>
      <c r="BM164" s="150" t="s">
        <v>254</v>
      </c>
    </row>
    <row r="165" spans="1:65" s="2" customFormat="1" ht="14.45" customHeight="1">
      <c r="A165" s="30"/>
      <c r="B165" s="138"/>
      <c r="C165" s="153" t="s">
        <v>255</v>
      </c>
      <c r="D165" s="153" t="s">
        <v>124</v>
      </c>
      <c r="E165" s="154" t="s">
        <v>256</v>
      </c>
      <c r="F165" s="155" t="s">
        <v>257</v>
      </c>
      <c r="G165" s="156" t="s">
        <v>116</v>
      </c>
      <c r="H165" s="157">
        <v>105</v>
      </c>
      <c r="I165" s="158"/>
      <c r="J165" s="157">
        <f t="shared" si="10"/>
        <v>0</v>
      </c>
      <c r="K165" s="159"/>
      <c r="L165" s="160"/>
      <c r="M165" s="161" t="s">
        <v>1</v>
      </c>
      <c r="N165" s="162" t="s">
        <v>41</v>
      </c>
      <c r="O165" s="56"/>
      <c r="P165" s="148">
        <f t="shared" si="11"/>
        <v>0</v>
      </c>
      <c r="Q165" s="148">
        <v>0</v>
      </c>
      <c r="R165" s="148">
        <f t="shared" si="12"/>
        <v>0</v>
      </c>
      <c r="S165" s="148">
        <v>0</v>
      </c>
      <c r="T165" s="149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0" t="s">
        <v>127</v>
      </c>
      <c r="AT165" s="150" t="s">
        <v>124</v>
      </c>
      <c r="AU165" s="150" t="s">
        <v>118</v>
      </c>
      <c r="AY165" s="15" t="s">
        <v>110</v>
      </c>
      <c r="BE165" s="151">
        <f t="shared" si="14"/>
        <v>0</v>
      </c>
      <c r="BF165" s="151">
        <f t="shared" si="15"/>
        <v>0</v>
      </c>
      <c r="BG165" s="151">
        <f t="shared" si="16"/>
        <v>0</v>
      </c>
      <c r="BH165" s="151">
        <f t="shared" si="17"/>
        <v>0</v>
      </c>
      <c r="BI165" s="151">
        <f t="shared" si="18"/>
        <v>0</v>
      </c>
      <c r="BJ165" s="15" t="s">
        <v>118</v>
      </c>
      <c r="BK165" s="152">
        <f t="shared" si="19"/>
        <v>0</v>
      </c>
      <c r="BL165" s="15" t="s">
        <v>117</v>
      </c>
      <c r="BM165" s="150" t="s">
        <v>258</v>
      </c>
    </row>
    <row r="166" spans="1:65" s="2" customFormat="1" ht="14.45" customHeight="1">
      <c r="A166" s="30"/>
      <c r="B166" s="138"/>
      <c r="C166" s="153" t="s">
        <v>259</v>
      </c>
      <c r="D166" s="153" t="s">
        <v>124</v>
      </c>
      <c r="E166" s="154" t="s">
        <v>260</v>
      </c>
      <c r="F166" s="155" t="s">
        <v>261</v>
      </c>
      <c r="G166" s="156" t="s">
        <v>116</v>
      </c>
      <c r="H166" s="157">
        <v>21</v>
      </c>
      <c r="I166" s="158"/>
      <c r="J166" s="157">
        <f t="shared" si="10"/>
        <v>0</v>
      </c>
      <c r="K166" s="159"/>
      <c r="L166" s="160"/>
      <c r="M166" s="161" t="s">
        <v>1</v>
      </c>
      <c r="N166" s="162" t="s">
        <v>41</v>
      </c>
      <c r="O166" s="56"/>
      <c r="P166" s="148">
        <f t="shared" si="11"/>
        <v>0</v>
      </c>
      <c r="Q166" s="148">
        <v>0</v>
      </c>
      <c r="R166" s="148">
        <f t="shared" si="12"/>
        <v>0</v>
      </c>
      <c r="S166" s="148">
        <v>0</v>
      </c>
      <c r="T166" s="149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0" t="s">
        <v>127</v>
      </c>
      <c r="AT166" s="150" t="s">
        <v>124</v>
      </c>
      <c r="AU166" s="150" t="s">
        <v>118</v>
      </c>
      <c r="AY166" s="15" t="s">
        <v>110</v>
      </c>
      <c r="BE166" s="151">
        <f t="shared" si="14"/>
        <v>0</v>
      </c>
      <c r="BF166" s="151">
        <f t="shared" si="15"/>
        <v>0</v>
      </c>
      <c r="BG166" s="151">
        <f t="shared" si="16"/>
        <v>0</v>
      </c>
      <c r="BH166" s="151">
        <f t="shared" si="17"/>
        <v>0</v>
      </c>
      <c r="BI166" s="151">
        <f t="shared" si="18"/>
        <v>0</v>
      </c>
      <c r="BJ166" s="15" t="s">
        <v>118</v>
      </c>
      <c r="BK166" s="152">
        <f t="shared" si="19"/>
        <v>0</v>
      </c>
      <c r="BL166" s="15" t="s">
        <v>117</v>
      </c>
      <c r="BM166" s="150" t="s">
        <v>262</v>
      </c>
    </row>
    <row r="167" spans="1:65" s="2" customFormat="1" ht="14.45" customHeight="1">
      <c r="A167" s="30"/>
      <c r="B167" s="138"/>
      <c r="C167" s="153" t="s">
        <v>263</v>
      </c>
      <c r="D167" s="153" t="s">
        <v>124</v>
      </c>
      <c r="E167" s="154" t="s">
        <v>264</v>
      </c>
      <c r="F167" s="155" t="s">
        <v>265</v>
      </c>
      <c r="G167" s="156" t="s">
        <v>116</v>
      </c>
      <c r="H167" s="157">
        <v>21</v>
      </c>
      <c r="I167" s="158"/>
      <c r="J167" s="157">
        <f t="shared" si="10"/>
        <v>0</v>
      </c>
      <c r="K167" s="159"/>
      <c r="L167" s="160"/>
      <c r="M167" s="161" t="s">
        <v>1</v>
      </c>
      <c r="N167" s="162" t="s">
        <v>41</v>
      </c>
      <c r="O167" s="56"/>
      <c r="P167" s="148">
        <f t="shared" si="11"/>
        <v>0</v>
      </c>
      <c r="Q167" s="148">
        <v>0</v>
      </c>
      <c r="R167" s="148">
        <f t="shared" si="12"/>
        <v>0</v>
      </c>
      <c r="S167" s="148">
        <v>0</v>
      </c>
      <c r="T167" s="149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0" t="s">
        <v>127</v>
      </c>
      <c r="AT167" s="150" t="s">
        <v>124</v>
      </c>
      <c r="AU167" s="150" t="s">
        <v>118</v>
      </c>
      <c r="AY167" s="15" t="s">
        <v>110</v>
      </c>
      <c r="BE167" s="151">
        <f t="shared" si="14"/>
        <v>0</v>
      </c>
      <c r="BF167" s="151">
        <f t="shared" si="15"/>
        <v>0</v>
      </c>
      <c r="BG167" s="151">
        <f t="shared" si="16"/>
        <v>0</v>
      </c>
      <c r="BH167" s="151">
        <f t="shared" si="17"/>
        <v>0</v>
      </c>
      <c r="BI167" s="151">
        <f t="shared" si="18"/>
        <v>0</v>
      </c>
      <c r="BJ167" s="15" t="s">
        <v>118</v>
      </c>
      <c r="BK167" s="152">
        <f t="shared" si="19"/>
        <v>0</v>
      </c>
      <c r="BL167" s="15" t="s">
        <v>117</v>
      </c>
      <c r="BM167" s="150" t="s">
        <v>266</v>
      </c>
    </row>
    <row r="168" spans="1:65" s="2" customFormat="1" ht="14.45" customHeight="1">
      <c r="A168" s="30"/>
      <c r="B168" s="138"/>
      <c r="C168" s="153" t="s">
        <v>267</v>
      </c>
      <c r="D168" s="153" t="s">
        <v>124</v>
      </c>
      <c r="E168" s="154" t="s">
        <v>268</v>
      </c>
      <c r="F168" s="155" t="s">
        <v>269</v>
      </c>
      <c r="G168" s="156" t="s">
        <v>116</v>
      </c>
      <c r="H168" s="157">
        <v>63</v>
      </c>
      <c r="I168" s="158"/>
      <c r="J168" s="157">
        <f t="shared" si="10"/>
        <v>0</v>
      </c>
      <c r="K168" s="159"/>
      <c r="L168" s="160"/>
      <c r="M168" s="161" t="s">
        <v>1</v>
      </c>
      <c r="N168" s="162" t="s">
        <v>41</v>
      </c>
      <c r="O168" s="56"/>
      <c r="P168" s="148">
        <f t="shared" si="11"/>
        <v>0</v>
      </c>
      <c r="Q168" s="148">
        <v>0</v>
      </c>
      <c r="R168" s="148">
        <f t="shared" si="12"/>
        <v>0</v>
      </c>
      <c r="S168" s="148">
        <v>0</v>
      </c>
      <c r="T168" s="149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0" t="s">
        <v>127</v>
      </c>
      <c r="AT168" s="150" t="s">
        <v>124</v>
      </c>
      <c r="AU168" s="150" t="s">
        <v>118</v>
      </c>
      <c r="AY168" s="15" t="s">
        <v>110</v>
      </c>
      <c r="BE168" s="151">
        <f t="shared" si="14"/>
        <v>0</v>
      </c>
      <c r="BF168" s="151">
        <f t="shared" si="15"/>
        <v>0</v>
      </c>
      <c r="BG168" s="151">
        <f t="shared" si="16"/>
        <v>0</v>
      </c>
      <c r="BH168" s="151">
        <f t="shared" si="17"/>
        <v>0</v>
      </c>
      <c r="BI168" s="151">
        <f t="shared" si="18"/>
        <v>0</v>
      </c>
      <c r="BJ168" s="15" t="s">
        <v>118</v>
      </c>
      <c r="BK168" s="152">
        <f t="shared" si="19"/>
        <v>0</v>
      </c>
      <c r="BL168" s="15" t="s">
        <v>117</v>
      </c>
      <c r="BM168" s="150" t="s">
        <v>270</v>
      </c>
    </row>
    <row r="169" spans="1:65" s="2" customFormat="1" ht="14.45" customHeight="1">
      <c r="A169" s="30"/>
      <c r="B169" s="138"/>
      <c r="C169" s="153" t="s">
        <v>271</v>
      </c>
      <c r="D169" s="153" t="s">
        <v>124</v>
      </c>
      <c r="E169" s="154" t="s">
        <v>272</v>
      </c>
      <c r="F169" s="155" t="s">
        <v>273</v>
      </c>
      <c r="G169" s="156" t="s">
        <v>116</v>
      </c>
      <c r="H169" s="157">
        <v>63</v>
      </c>
      <c r="I169" s="158"/>
      <c r="J169" s="157">
        <f t="shared" si="10"/>
        <v>0</v>
      </c>
      <c r="K169" s="159"/>
      <c r="L169" s="160"/>
      <c r="M169" s="161" t="s">
        <v>1</v>
      </c>
      <c r="N169" s="162" t="s">
        <v>41</v>
      </c>
      <c r="O169" s="56"/>
      <c r="P169" s="148">
        <f t="shared" si="11"/>
        <v>0</v>
      </c>
      <c r="Q169" s="148">
        <v>0</v>
      </c>
      <c r="R169" s="148">
        <f t="shared" si="12"/>
        <v>0</v>
      </c>
      <c r="S169" s="148">
        <v>0</v>
      </c>
      <c r="T169" s="149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0" t="s">
        <v>127</v>
      </c>
      <c r="AT169" s="150" t="s">
        <v>124</v>
      </c>
      <c r="AU169" s="150" t="s">
        <v>118</v>
      </c>
      <c r="AY169" s="15" t="s">
        <v>110</v>
      </c>
      <c r="BE169" s="151">
        <f t="shared" si="14"/>
        <v>0</v>
      </c>
      <c r="BF169" s="151">
        <f t="shared" si="15"/>
        <v>0</v>
      </c>
      <c r="BG169" s="151">
        <f t="shared" si="16"/>
        <v>0</v>
      </c>
      <c r="BH169" s="151">
        <f t="shared" si="17"/>
        <v>0</v>
      </c>
      <c r="BI169" s="151">
        <f t="shared" si="18"/>
        <v>0</v>
      </c>
      <c r="BJ169" s="15" t="s">
        <v>118</v>
      </c>
      <c r="BK169" s="152">
        <f t="shared" si="19"/>
        <v>0</v>
      </c>
      <c r="BL169" s="15" t="s">
        <v>117</v>
      </c>
      <c r="BM169" s="150" t="s">
        <v>274</v>
      </c>
    </row>
    <row r="170" spans="1:65" s="2" customFormat="1" ht="14.45" customHeight="1">
      <c r="A170" s="30"/>
      <c r="B170" s="138"/>
      <c r="C170" s="153" t="s">
        <v>275</v>
      </c>
      <c r="D170" s="153" t="s">
        <v>124</v>
      </c>
      <c r="E170" s="154" t="s">
        <v>276</v>
      </c>
      <c r="F170" s="155" t="s">
        <v>277</v>
      </c>
      <c r="G170" s="156" t="s">
        <v>116</v>
      </c>
      <c r="H170" s="157">
        <v>42</v>
      </c>
      <c r="I170" s="158"/>
      <c r="J170" s="157">
        <f t="shared" si="10"/>
        <v>0</v>
      </c>
      <c r="K170" s="159"/>
      <c r="L170" s="160"/>
      <c r="M170" s="161" t="s">
        <v>1</v>
      </c>
      <c r="N170" s="162" t="s">
        <v>41</v>
      </c>
      <c r="O170" s="56"/>
      <c r="P170" s="148">
        <f t="shared" si="11"/>
        <v>0</v>
      </c>
      <c r="Q170" s="148">
        <v>0</v>
      </c>
      <c r="R170" s="148">
        <f t="shared" si="12"/>
        <v>0</v>
      </c>
      <c r="S170" s="148">
        <v>0</v>
      </c>
      <c r="T170" s="149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0" t="s">
        <v>127</v>
      </c>
      <c r="AT170" s="150" t="s">
        <v>124</v>
      </c>
      <c r="AU170" s="150" t="s">
        <v>118</v>
      </c>
      <c r="AY170" s="15" t="s">
        <v>110</v>
      </c>
      <c r="BE170" s="151">
        <f t="shared" si="14"/>
        <v>0</v>
      </c>
      <c r="BF170" s="151">
        <f t="shared" si="15"/>
        <v>0</v>
      </c>
      <c r="BG170" s="151">
        <f t="shared" si="16"/>
        <v>0</v>
      </c>
      <c r="BH170" s="151">
        <f t="shared" si="17"/>
        <v>0</v>
      </c>
      <c r="BI170" s="151">
        <f t="shared" si="18"/>
        <v>0</v>
      </c>
      <c r="BJ170" s="15" t="s">
        <v>118</v>
      </c>
      <c r="BK170" s="152">
        <f t="shared" si="19"/>
        <v>0</v>
      </c>
      <c r="BL170" s="15" t="s">
        <v>117</v>
      </c>
      <c r="BM170" s="150" t="s">
        <v>278</v>
      </c>
    </row>
    <row r="171" spans="1:65" s="2" customFormat="1" ht="14.45" customHeight="1">
      <c r="A171" s="30"/>
      <c r="B171" s="138"/>
      <c r="C171" s="153" t="s">
        <v>279</v>
      </c>
      <c r="D171" s="153" t="s">
        <v>124</v>
      </c>
      <c r="E171" s="154" t="s">
        <v>280</v>
      </c>
      <c r="F171" s="155" t="s">
        <v>281</v>
      </c>
      <c r="G171" s="156" t="s">
        <v>116</v>
      </c>
      <c r="H171" s="157">
        <v>63</v>
      </c>
      <c r="I171" s="158"/>
      <c r="J171" s="157">
        <f t="shared" si="10"/>
        <v>0</v>
      </c>
      <c r="K171" s="159"/>
      <c r="L171" s="160"/>
      <c r="M171" s="161" t="s">
        <v>1</v>
      </c>
      <c r="N171" s="162" t="s">
        <v>41</v>
      </c>
      <c r="O171" s="56"/>
      <c r="P171" s="148">
        <f t="shared" si="11"/>
        <v>0</v>
      </c>
      <c r="Q171" s="148">
        <v>0</v>
      </c>
      <c r="R171" s="148">
        <f t="shared" si="12"/>
        <v>0</v>
      </c>
      <c r="S171" s="148">
        <v>0</v>
      </c>
      <c r="T171" s="149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0" t="s">
        <v>127</v>
      </c>
      <c r="AT171" s="150" t="s">
        <v>124</v>
      </c>
      <c r="AU171" s="150" t="s">
        <v>118</v>
      </c>
      <c r="AY171" s="15" t="s">
        <v>110</v>
      </c>
      <c r="BE171" s="151">
        <f t="shared" si="14"/>
        <v>0</v>
      </c>
      <c r="BF171" s="151">
        <f t="shared" si="15"/>
        <v>0</v>
      </c>
      <c r="BG171" s="151">
        <f t="shared" si="16"/>
        <v>0</v>
      </c>
      <c r="BH171" s="151">
        <f t="shared" si="17"/>
        <v>0</v>
      </c>
      <c r="BI171" s="151">
        <f t="shared" si="18"/>
        <v>0</v>
      </c>
      <c r="BJ171" s="15" t="s">
        <v>118</v>
      </c>
      <c r="BK171" s="152">
        <f t="shared" si="19"/>
        <v>0</v>
      </c>
      <c r="BL171" s="15" t="s">
        <v>117</v>
      </c>
      <c r="BM171" s="150" t="s">
        <v>282</v>
      </c>
    </row>
    <row r="172" spans="1:65" s="2" customFormat="1" ht="24.2" customHeight="1">
      <c r="A172" s="30"/>
      <c r="B172" s="138"/>
      <c r="C172" s="139" t="s">
        <v>283</v>
      </c>
      <c r="D172" s="139" t="s">
        <v>113</v>
      </c>
      <c r="E172" s="140" t="s">
        <v>284</v>
      </c>
      <c r="F172" s="141" t="s">
        <v>285</v>
      </c>
      <c r="G172" s="142" t="s">
        <v>162</v>
      </c>
      <c r="H172" s="143">
        <v>75</v>
      </c>
      <c r="I172" s="144"/>
      <c r="J172" s="143">
        <f t="shared" si="10"/>
        <v>0</v>
      </c>
      <c r="K172" s="145"/>
      <c r="L172" s="31"/>
      <c r="M172" s="146" t="s">
        <v>1</v>
      </c>
      <c r="N172" s="147" t="s">
        <v>41</v>
      </c>
      <c r="O172" s="56"/>
      <c r="P172" s="148">
        <f t="shared" si="11"/>
        <v>0</v>
      </c>
      <c r="Q172" s="148">
        <v>0</v>
      </c>
      <c r="R172" s="148">
        <f t="shared" si="12"/>
        <v>0</v>
      </c>
      <c r="S172" s="148">
        <v>0</v>
      </c>
      <c r="T172" s="149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0" t="s">
        <v>117</v>
      </c>
      <c r="AT172" s="150" t="s">
        <v>113</v>
      </c>
      <c r="AU172" s="150" t="s">
        <v>118</v>
      </c>
      <c r="AY172" s="15" t="s">
        <v>110</v>
      </c>
      <c r="BE172" s="151">
        <f t="shared" si="14"/>
        <v>0</v>
      </c>
      <c r="BF172" s="151">
        <f t="shared" si="15"/>
        <v>0</v>
      </c>
      <c r="BG172" s="151">
        <f t="shared" si="16"/>
        <v>0</v>
      </c>
      <c r="BH172" s="151">
        <f t="shared" si="17"/>
        <v>0</v>
      </c>
      <c r="BI172" s="151">
        <f t="shared" si="18"/>
        <v>0</v>
      </c>
      <c r="BJ172" s="15" t="s">
        <v>118</v>
      </c>
      <c r="BK172" s="152">
        <f t="shared" si="19"/>
        <v>0</v>
      </c>
      <c r="BL172" s="15" t="s">
        <v>117</v>
      </c>
      <c r="BM172" s="150" t="s">
        <v>286</v>
      </c>
    </row>
    <row r="173" spans="1:65" s="2" customFormat="1" ht="14.45" customHeight="1">
      <c r="A173" s="30"/>
      <c r="B173" s="138"/>
      <c r="C173" s="153" t="s">
        <v>287</v>
      </c>
      <c r="D173" s="153" t="s">
        <v>124</v>
      </c>
      <c r="E173" s="154" t="s">
        <v>288</v>
      </c>
      <c r="F173" s="155" t="s">
        <v>289</v>
      </c>
      <c r="G173" s="156" t="s">
        <v>139</v>
      </c>
      <c r="H173" s="157">
        <v>7.5</v>
      </c>
      <c r="I173" s="158"/>
      <c r="J173" s="157">
        <f t="shared" si="10"/>
        <v>0</v>
      </c>
      <c r="K173" s="159"/>
      <c r="L173" s="160"/>
      <c r="M173" s="161" t="s">
        <v>1</v>
      </c>
      <c r="N173" s="162" t="s">
        <v>41</v>
      </c>
      <c r="O173" s="56"/>
      <c r="P173" s="148">
        <f t="shared" si="11"/>
        <v>0</v>
      </c>
      <c r="Q173" s="148">
        <v>1</v>
      </c>
      <c r="R173" s="148">
        <f t="shared" si="12"/>
        <v>7.5</v>
      </c>
      <c r="S173" s="148">
        <v>0</v>
      </c>
      <c r="T173" s="149">
        <f t="shared" si="1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0" t="s">
        <v>127</v>
      </c>
      <c r="AT173" s="150" t="s">
        <v>124</v>
      </c>
      <c r="AU173" s="150" t="s">
        <v>118</v>
      </c>
      <c r="AY173" s="15" t="s">
        <v>110</v>
      </c>
      <c r="BE173" s="151">
        <f t="shared" si="14"/>
        <v>0</v>
      </c>
      <c r="BF173" s="151">
        <f t="shared" si="15"/>
        <v>0</v>
      </c>
      <c r="BG173" s="151">
        <f t="shared" si="16"/>
        <v>0</v>
      </c>
      <c r="BH173" s="151">
        <f t="shared" si="17"/>
        <v>0</v>
      </c>
      <c r="BI173" s="151">
        <f t="shared" si="18"/>
        <v>0</v>
      </c>
      <c r="BJ173" s="15" t="s">
        <v>118</v>
      </c>
      <c r="BK173" s="152">
        <f t="shared" si="19"/>
        <v>0</v>
      </c>
      <c r="BL173" s="15" t="s">
        <v>117</v>
      </c>
      <c r="BM173" s="150" t="s">
        <v>290</v>
      </c>
    </row>
    <row r="174" spans="1:65" s="13" customFormat="1" ht="11.25">
      <c r="B174" s="163"/>
      <c r="D174" s="164" t="s">
        <v>141</v>
      </c>
      <c r="E174" s="165" t="s">
        <v>1</v>
      </c>
      <c r="F174" s="166" t="s">
        <v>291</v>
      </c>
      <c r="H174" s="167">
        <v>7.5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141</v>
      </c>
      <c r="AU174" s="165" t="s">
        <v>118</v>
      </c>
      <c r="AV174" s="13" t="s">
        <v>118</v>
      </c>
      <c r="AW174" s="13" t="s">
        <v>30</v>
      </c>
      <c r="AX174" s="13" t="s">
        <v>80</v>
      </c>
      <c r="AY174" s="165" t="s">
        <v>110</v>
      </c>
    </row>
    <row r="175" spans="1:65" s="2" customFormat="1" ht="14.45" customHeight="1">
      <c r="A175" s="30"/>
      <c r="B175" s="138"/>
      <c r="C175" s="139" t="s">
        <v>292</v>
      </c>
      <c r="D175" s="139" t="s">
        <v>113</v>
      </c>
      <c r="E175" s="140" t="s">
        <v>193</v>
      </c>
      <c r="F175" s="141" t="s">
        <v>194</v>
      </c>
      <c r="G175" s="142" t="s">
        <v>139</v>
      </c>
      <c r="H175" s="143">
        <v>0.375</v>
      </c>
      <c r="I175" s="144"/>
      <c r="J175" s="143">
        <f>ROUND(I175*H175,3)</f>
        <v>0</v>
      </c>
      <c r="K175" s="145"/>
      <c r="L175" s="31"/>
      <c r="M175" s="146" t="s">
        <v>1</v>
      </c>
      <c r="N175" s="147" t="s">
        <v>41</v>
      </c>
      <c r="O175" s="56"/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0" t="s">
        <v>117</v>
      </c>
      <c r="AT175" s="150" t="s">
        <v>113</v>
      </c>
      <c r="AU175" s="150" t="s">
        <v>118</v>
      </c>
      <c r="AY175" s="15" t="s">
        <v>110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5" t="s">
        <v>118</v>
      </c>
      <c r="BK175" s="152">
        <f>ROUND(I175*H175,3)</f>
        <v>0</v>
      </c>
      <c r="BL175" s="15" t="s">
        <v>117</v>
      </c>
      <c r="BM175" s="150" t="s">
        <v>293</v>
      </c>
    </row>
    <row r="176" spans="1:65" s="13" customFormat="1" ht="11.25">
      <c r="B176" s="163"/>
      <c r="D176" s="164" t="s">
        <v>141</v>
      </c>
      <c r="E176" s="165" t="s">
        <v>1</v>
      </c>
      <c r="F176" s="166" t="s">
        <v>294</v>
      </c>
      <c r="H176" s="167">
        <v>0.375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141</v>
      </c>
      <c r="AU176" s="165" t="s">
        <v>118</v>
      </c>
      <c r="AV176" s="13" t="s">
        <v>118</v>
      </c>
      <c r="AW176" s="13" t="s">
        <v>30</v>
      </c>
      <c r="AX176" s="13" t="s">
        <v>80</v>
      </c>
      <c r="AY176" s="165" t="s">
        <v>110</v>
      </c>
    </row>
    <row r="177" spans="1:65" s="2" customFormat="1" ht="24.2" customHeight="1">
      <c r="A177" s="30"/>
      <c r="B177" s="138"/>
      <c r="C177" s="139" t="s">
        <v>295</v>
      </c>
      <c r="D177" s="139" t="s">
        <v>113</v>
      </c>
      <c r="E177" s="140" t="s">
        <v>198</v>
      </c>
      <c r="F177" s="141" t="s">
        <v>199</v>
      </c>
      <c r="G177" s="142" t="s">
        <v>139</v>
      </c>
      <c r="H177" s="143">
        <v>0.375</v>
      </c>
      <c r="I177" s="144"/>
      <c r="J177" s="143">
        <f>ROUND(I177*H177,3)</f>
        <v>0</v>
      </c>
      <c r="K177" s="145"/>
      <c r="L177" s="31"/>
      <c r="M177" s="146" t="s">
        <v>1</v>
      </c>
      <c r="N177" s="147" t="s">
        <v>41</v>
      </c>
      <c r="O177" s="56"/>
      <c r="P177" s="148">
        <f>O177*H177</f>
        <v>0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0" t="s">
        <v>117</v>
      </c>
      <c r="AT177" s="150" t="s">
        <v>113</v>
      </c>
      <c r="AU177" s="150" t="s">
        <v>118</v>
      </c>
      <c r="AY177" s="15" t="s">
        <v>110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5" t="s">
        <v>118</v>
      </c>
      <c r="BK177" s="152">
        <f>ROUND(I177*H177,3)</f>
        <v>0</v>
      </c>
      <c r="BL177" s="15" t="s">
        <v>117</v>
      </c>
      <c r="BM177" s="150" t="s">
        <v>296</v>
      </c>
    </row>
    <row r="178" spans="1:65" s="12" customFormat="1" ht="22.9" customHeight="1">
      <c r="B178" s="125"/>
      <c r="D178" s="126" t="s">
        <v>74</v>
      </c>
      <c r="E178" s="136" t="s">
        <v>297</v>
      </c>
      <c r="F178" s="136" t="s">
        <v>298</v>
      </c>
      <c r="I178" s="128"/>
      <c r="J178" s="137">
        <f>BK178</f>
        <v>0</v>
      </c>
      <c r="L178" s="125"/>
      <c r="M178" s="130"/>
      <c r="N178" s="131"/>
      <c r="O178" s="131"/>
      <c r="P178" s="132">
        <f>P179+SUM(P180:P186)</f>
        <v>0</v>
      </c>
      <c r="Q178" s="131"/>
      <c r="R178" s="132">
        <f>R179+SUM(R180:R186)</f>
        <v>0</v>
      </c>
      <c r="S178" s="131"/>
      <c r="T178" s="133">
        <f>T179+SUM(T180:T186)</f>
        <v>0</v>
      </c>
      <c r="AR178" s="126" t="s">
        <v>80</v>
      </c>
      <c r="AT178" s="134" t="s">
        <v>74</v>
      </c>
      <c r="AU178" s="134" t="s">
        <v>80</v>
      </c>
      <c r="AY178" s="126" t="s">
        <v>110</v>
      </c>
      <c r="BK178" s="135">
        <f>BK179+SUM(BK180:BK186)</f>
        <v>0</v>
      </c>
    </row>
    <row r="179" spans="1:65" s="2" customFormat="1" ht="24.2" customHeight="1">
      <c r="A179" s="30"/>
      <c r="B179" s="138"/>
      <c r="C179" s="139" t="s">
        <v>299</v>
      </c>
      <c r="D179" s="139" t="s">
        <v>113</v>
      </c>
      <c r="E179" s="140" t="s">
        <v>300</v>
      </c>
      <c r="F179" s="141" t="s">
        <v>301</v>
      </c>
      <c r="G179" s="142" t="s">
        <v>162</v>
      </c>
      <c r="H179" s="143">
        <v>60</v>
      </c>
      <c r="I179" s="144"/>
      <c r="J179" s="143">
        <f>ROUND(I179*H179,3)</f>
        <v>0</v>
      </c>
      <c r="K179" s="145"/>
      <c r="L179" s="31"/>
      <c r="M179" s="146" t="s">
        <v>1</v>
      </c>
      <c r="N179" s="147" t="s">
        <v>41</v>
      </c>
      <c r="O179" s="56"/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0" t="s">
        <v>117</v>
      </c>
      <c r="AT179" s="150" t="s">
        <v>113</v>
      </c>
      <c r="AU179" s="150" t="s">
        <v>118</v>
      </c>
      <c r="AY179" s="15" t="s">
        <v>110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5" t="s">
        <v>118</v>
      </c>
      <c r="BK179" s="152">
        <f>ROUND(I179*H179,3)</f>
        <v>0</v>
      </c>
      <c r="BL179" s="15" t="s">
        <v>117</v>
      </c>
      <c r="BM179" s="150" t="s">
        <v>302</v>
      </c>
    </row>
    <row r="180" spans="1:65" s="2" customFormat="1" ht="24.2" customHeight="1">
      <c r="A180" s="30"/>
      <c r="B180" s="138"/>
      <c r="C180" s="139" t="s">
        <v>303</v>
      </c>
      <c r="D180" s="139" t="s">
        <v>113</v>
      </c>
      <c r="E180" s="140" t="s">
        <v>211</v>
      </c>
      <c r="F180" s="141" t="s">
        <v>212</v>
      </c>
      <c r="G180" s="142" t="s">
        <v>162</v>
      </c>
      <c r="H180" s="143">
        <v>120</v>
      </c>
      <c r="I180" s="144"/>
      <c r="J180" s="143">
        <f>ROUND(I180*H180,3)</f>
        <v>0</v>
      </c>
      <c r="K180" s="145"/>
      <c r="L180" s="31"/>
      <c r="M180" s="146" t="s">
        <v>1</v>
      </c>
      <c r="N180" s="147" t="s">
        <v>41</v>
      </c>
      <c r="O180" s="56"/>
      <c r="P180" s="148">
        <f>O180*H180</f>
        <v>0</v>
      </c>
      <c r="Q180" s="148">
        <v>0</v>
      </c>
      <c r="R180" s="148">
        <f>Q180*H180</f>
        <v>0</v>
      </c>
      <c r="S180" s="148">
        <v>0</v>
      </c>
      <c r="T180" s="149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0" t="s">
        <v>117</v>
      </c>
      <c r="AT180" s="150" t="s">
        <v>113</v>
      </c>
      <c r="AU180" s="150" t="s">
        <v>118</v>
      </c>
      <c r="AY180" s="15" t="s">
        <v>110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5" t="s">
        <v>118</v>
      </c>
      <c r="BK180" s="152">
        <f>ROUND(I180*H180,3)</f>
        <v>0</v>
      </c>
      <c r="BL180" s="15" t="s">
        <v>117</v>
      </c>
      <c r="BM180" s="150" t="s">
        <v>304</v>
      </c>
    </row>
    <row r="181" spans="1:65" s="13" customFormat="1" ht="11.25">
      <c r="B181" s="163"/>
      <c r="D181" s="164" t="s">
        <v>141</v>
      </c>
      <c r="E181" s="165" t="s">
        <v>1</v>
      </c>
      <c r="F181" s="166" t="s">
        <v>305</v>
      </c>
      <c r="H181" s="167">
        <v>120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141</v>
      </c>
      <c r="AU181" s="165" t="s">
        <v>118</v>
      </c>
      <c r="AV181" s="13" t="s">
        <v>118</v>
      </c>
      <c r="AW181" s="13" t="s">
        <v>30</v>
      </c>
      <c r="AX181" s="13" t="s">
        <v>80</v>
      </c>
      <c r="AY181" s="165" t="s">
        <v>110</v>
      </c>
    </row>
    <row r="182" spans="1:65" s="2" customFormat="1" ht="24.2" customHeight="1">
      <c r="A182" s="30"/>
      <c r="B182" s="138"/>
      <c r="C182" s="139" t="s">
        <v>306</v>
      </c>
      <c r="D182" s="139" t="s">
        <v>113</v>
      </c>
      <c r="E182" s="140" t="s">
        <v>307</v>
      </c>
      <c r="F182" s="141" t="s">
        <v>308</v>
      </c>
      <c r="G182" s="142" t="s">
        <v>162</v>
      </c>
      <c r="H182" s="143">
        <v>60</v>
      </c>
      <c r="I182" s="144"/>
      <c r="J182" s="143">
        <f>ROUND(I182*H182,3)</f>
        <v>0</v>
      </c>
      <c r="K182" s="145"/>
      <c r="L182" s="31"/>
      <c r="M182" s="146" t="s">
        <v>1</v>
      </c>
      <c r="N182" s="147" t="s">
        <v>41</v>
      </c>
      <c r="O182" s="56"/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0" t="s">
        <v>117</v>
      </c>
      <c r="AT182" s="150" t="s">
        <v>113</v>
      </c>
      <c r="AU182" s="150" t="s">
        <v>118</v>
      </c>
      <c r="AY182" s="15" t="s">
        <v>110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5" t="s">
        <v>118</v>
      </c>
      <c r="BK182" s="152">
        <f>ROUND(I182*H182,3)</f>
        <v>0</v>
      </c>
      <c r="BL182" s="15" t="s">
        <v>117</v>
      </c>
      <c r="BM182" s="150" t="s">
        <v>309</v>
      </c>
    </row>
    <row r="183" spans="1:65" s="2" customFormat="1" ht="14.45" customHeight="1">
      <c r="A183" s="30"/>
      <c r="B183" s="138"/>
      <c r="C183" s="139" t="s">
        <v>310</v>
      </c>
      <c r="D183" s="139" t="s">
        <v>113</v>
      </c>
      <c r="E183" s="140" t="s">
        <v>311</v>
      </c>
      <c r="F183" s="141" t="s">
        <v>312</v>
      </c>
      <c r="G183" s="142" t="s">
        <v>162</v>
      </c>
      <c r="H183" s="143">
        <v>60</v>
      </c>
      <c r="I183" s="144"/>
      <c r="J183" s="143">
        <f>ROUND(I183*H183,3)</f>
        <v>0</v>
      </c>
      <c r="K183" s="145"/>
      <c r="L183" s="31"/>
      <c r="M183" s="146" t="s">
        <v>1</v>
      </c>
      <c r="N183" s="147" t="s">
        <v>41</v>
      </c>
      <c r="O183" s="56"/>
      <c r="P183" s="148">
        <f>O183*H183</f>
        <v>0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0" t="s">
        <v>117</v>
      </c>
      <c r="AT183" s="150" t="s">
        <v>113</v>
      </c>
      <c r="AU183" s="150" t="s">
        <v>118</v>
      </c>
      <c r="AY183" s="15" t="s">
        <v>110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5" t="s">
        <v>118</v>
      </c>
      <c r="BK183" s="152">
        <f>ROUND(I183*H183,3)</f>
        <v>0</v>
      </c>
      <c r="BL183" s="15" t="s">
        <v>117</v>
      </c>
      <c r="BM183" s="150" t="s">
        <v>313</v>
      </c>
    </row>
    <row r="184" spans="1:65" s="2" customFormat="1" ht="14.45" customHeight="1">
      <c r="A184" s="30"/>
      <c r="B184" s="138"/>
      <c r="C184" s="153" t="s">
        <v>314</v>
      </c>
      <c r="D184" s="153" t="s">
        <v>124</v>
      </c>
      <c r="E184" s="154" t="s">
        <v>315</v>
      </c>
      <c r="F184" s="155" t="s">
        <v>316</v>
      </c>
      <c r="G184" s="156" t="s">
        <v>317</v>
      </c>
      <c r="H184" s="157">
        <v>2.4</v>
      </c>
      <c r="I184" s="158"/>
      <c r="J184" s="157">
        <f>ROUND(I184*H184,3)</f>
        <v>0</v>
      </c>
      <c r="K184" s="159"/>
      <c r="L184" s="160"/>
      <c r="M184" s="161" t="s">
        <v>1</v>
      </c>
      <c r="N184" s="162" t="s">
        <v>41</v>
      </c>
      <c r="O184" s="56"/>
      <c r="P184" s="148">
        <f>O184*H184</f>
        <v>0</v>
      </c>
      <c r="Q184" s="148">
        <v>0</v>
      </c>
      <c r="R184" s="148">
        <f>Q184*H184</f>
        <v>0</v>
      </c>
      <c r="S184" s="148">
        <v>0</v>
      </c>
      <c r="T184" s="149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0" t="s">
        <v>127</v>
      </c>
      <c r="AT184" s="150" t="s">
        <v>124</v>
      </c>
      <c r="AU184" s="150" t="s">
        <v>118</v>
      </c>
      <c r="AY184" s="15" t="s">
        <v>110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5" t="s">
        <v>118</v>
      </c>
      <c r="BK184" s="152">
        <f>ROUND(I184*H184,3)</f>
        <v>0</v>
      </c>
      <c r="BL184" s="15" t="s">
        <v>117</v>
      </c>
      <c r="BM184" s="150" t="s">
        <v>318</v>
      </c>
    </row>
    <row r="185" spans="1:65" s="13" customFormat="1" ht="11.25">
      <c r="B185" s="163"/>
      <c r="D185" s="164" t="s">
        <v>141</v>
      </c>
      <c r="E185" s="165" t="s">
        <v>1</v>
      </c>
      <c r="F185" s="166" t="s">
        <v>319</v>
      </c>
      <c r="H185" s="167">
        <v>2.4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141</v>
      </c>
      <c r="AU185" s="165" t="s">
        <v>118</v>
      </c>
      <c r="AV185" s="13" t="s">
        <v>118</v>
      </c>
      <c r="AW185" s="13" t="s">
        <v>30</v>
      </c>
      <c r="AX185" s="13" t="s">
        <v>80</v>
      </c>
      <c r="AY185" s="165" t="s">
        <v>110</v>
      </c>
    </row>
    <row r="186" spans="1:65" s="12" customFormat="1" ht="20.85" customHeight="1">
      <c r="B186" s="125"/>
      <c r="D186" s="126" t="s">
        <v>74</v>
      </c>
      <c r="E186" s="136" t="s">
        <v>320</v>
      </c>
      <c r="F186" s="136" t="s">
        <v>321</v>
      </c>
      <c r="I186" s="128"/>
      <c r="J186" s="137">
        <f>BK186</f>
        <v>0</v>
      </c>
      <c r="L186" s="125"/>
      <c r="M186" s="130"/>
      <c r="N186" s="131"/>
      <c r="O186" s="131"/>
      <c r="P186" s="132">
        <f>P187</f>
        <v>0</v>
      </c>
      <c r="Q186" s="131"/>
      <c r="R186" s="132">
        <f>R187</f>
        <v>0</v>
      </c>
      <c r="S186" s="131"/>
      <c r="T186" s="133">
        <f>T187</f>
        <v>0</v>
      </c>
      <c r="AR186" s="126" t="s">
        <v>80</v>
      </c>
      <c r="AT186" s="134" t="s">
        <v>74</v>
      </c>
      <c r="AU186" s="134" t="s">
        <v>118</v>
      </c>
      <c r="AY186" s="126" t="s">
        <v>110</v>
      </c>
      <c r="BK186" s="135">
        <f>BK187</f>
        <v>0</v>
      </c>
    </row>
    <row r="187" spans="1:65" s="2" customFormat="1" ht="24.2" customHeight="1">
      <c r="A187" s="30"/>
      <c r="B187" s="138"/>
      <c r="C187" s="139" t="s">
        <v>322</v>
      </c>
      <c r="D187" s="139" t="s">
        <v>113</v>
      </c>
      <c r="E187" s="140" t="s">
        <v>323</v>
      </c>
      <c r="F187" s="141" t="s">
        <v>324</v>
      </c>
      <c r="G187" s="142" t="s">
        <v>184</v>
      </c>
      <c r="H187" s="143">
        <v>21.16</v>
      </c>
      <c r="I187" s="144"/>
      <c r="J187" s="143">
        <f>ROUND(I187*H187,3)</f>
        <v>0</v>
      </c>
      <c r="K187" s="145"/>
      <c r="L187" s="31"/>
      <c r="M187" s="172" t="s">
        <v>1</v>
      </c>
      <c r="N187" s="173" t="s">
        <v>41</v>
      </c>
      <c r="O187" s="174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0" t="s">
        <v>117</v>
      </c>
      <c r="AT187" s="150" t="s">
        <v>113</v>
      </c>
      <c r="AU187" s="150" t="s">
        <v>123</v>
      </c>
      <c r="AY187" s="15" t="s">
        <v>110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5" t="s">
        <v>118</v>
      </c>
      <c r="BK187" s="152">
        <f>ROUND(I187*H187,3)</f>
        <v>0</v>
      </c>
      <c r="BL187" s="15" t="s">
        <v>117</v>
      </c>
      <c r="BM187" s="150" t="s">
        <v>325</v>
      </c>
    </row>
    <row r="188" spans="1:65" s="2" customFormat="1" ht="6.95" customHeight="1">
      <c r="A188" s="30"/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31"/>
      <c r="M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</row>
  </sheetData>
  <autoFilter ref="C120:K187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1 - Sadové úpravy</vt:lpstr>
      <vt:lpstr>'1 - Sadové úpravy'!Názvy_tlače</vt:lpstr>
      <vt:lpstr>'Rekapitulácia stavby'!Názvy_tlače</vt:lpstr>
      <vt:lpstr>'1 -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Mgr. Renata Gregušová</cp:lastModifiedBy>
  <dcterms:created xsi:type="dcterms:W3CDTF">2020-12-15T09:19:57Z</dcterms:created>
  <dcterms:modified xsi:type="dcterms:W3CDTF">2022-02-10T07:48:51Z</dcterms:modified>
</cp:coreProperties>
</file>