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D:\DoPrace\Data\2016\Praca\Cyklochodnik A. Zarnova\sutaz_realizacia\VYKAZ VYMER\SO SADOVE UPRAVY\"/>
    </mc:Choice>
  </mc:AlternateContent>
  <xr:revisionPtr revIDLastSave="0" documentId="13_ncr:1_{0B1EE80A-63A7-4703-AF0D-7AC77A91E756}" xr6:coauthVersionLast="46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ácia stavby" sheetId="1" state="veryHidden" r:id="rId1"/>
    <sheet name="20-27 - Cyklochodník Zele..." sheetId="2" r:id="rId2"/>
  </sheets>
  <definedNames>
    <definedName name="_xlnm._FilterDatabase" localSheetId="1" hidden="1">'20-27 - Cyklochodník Zele...'!$C$116:$K$164</definedName>
    <definedName name="_xlnm.Print_Titles" localSheetId="1">'20-27 - Cyklochodník Zele...'!$116:$116</definedName>
    <definedName name="_xlnm.Print_Titles" localSheetId="0">'Rekapitulácia stavby'!$92:$92</definedName>
    <definedName name="_xlnm.Print_Area" localSheetId="1">'20-27 - Cyklochodník Zele...'!$C$4:$J$76,'20-27 - Cyklochodník Zele...'!$C$106:$J$164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R132" i="2"/>
  <c r="P132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3" i="2"/>
  <c r="BH123" i="2"/>
  <c r="BG123" i="2"/>
  <c r="BE123" i="2"/>
  <c r="T123" i="2"/>
  <c r="R123" i="2"/>
  <c r="P123" i="2"/>
  <c r="BI122" i="2"/>
  <c r="BH122" i="2"/>
  <c r="BG122" i="2"/>
  <c r="BE122" i="2"/>
  <c r="T122" i="2"/>
  <c r="R122" i="2"/>
  <c r="P122" i="2"/>
  <c r="BI121" i="2"/>
  <c r="BH121" i="2"/>
  <c r="BG121" i="2"/>
  <c r="BE121" i="2"/>
  <c r="T121" i="2"/>
  <c r="R121" i="2"/>
  <c r="P121" i="2"/>
  <c r="BI120" i="2"/>
  <c r="BH120" i="2"/>
  <c r="BG120" i="2"/>
  <c r="BE120" i="2"/>
  <c r="T120" i="2"/>
  <c r="R120" i="2"/>
  <c r="P120" i="2"/>
  <c r="J113" i="2"/>
  <c r="F111" i="2"/>
  <c r="E109" i="2"/>
  <c r="J89" i="2"/>
  <c r="F87" i="2"/>
  <c r="E85" i="2"/>
  <c r="J22" i="2"/>
  <c r="E22" i="2"/>
  <c r="J114" i="2" s="1"/>
  <c r="J21" i="2"/>
  <c r="J16" i="2"/>
  <c r="E16" i="2"/>
  <c r="F114" i="2" s="1"/>
  <c r="J15" i="2"/>
  <c r="J13" i="2"/>
  <c r="E13" i="2"/>
  <c r="F113" i="2" s="1"/>
  <c r="J12" i="2"/>
  <c r="J10" i="2"/>
  <c r="J87" i="2"/>
  <c r="L90" i="1"/>
  <c r="AM90" i="1"/>
  <c r="AM89" i="1"/>
  <c r="L89" i="1"/>
  <c r="AM87" i="1"/>
  <c r="L87" i="1"/>
  <c r="L85" i="1"/>
  <c r="L84" i="1"/>
  <c r="J163" i="2"/>
  <c r="J162" i="2"/>
  <c r="J161" i="2"/>
  <c r="BK160" i="2"/>
  <c r="BK158" i="2"/>
  <c r="BK155" i="2"/>
  <c r="J152" i="2"/>
  <c r="J151" i="2"/>
  <c r="BK149" i="2"/>
  <c r="BK147" i="2"/>
  <c r="BK144" i="2"/>
  <c r="J142" i="2"/>
  <c r="J139" i="2"/>
  <c r="BK138" i="2"/>
  <c r="BK130" i="2"/>
  <c r="BK128" i="2"/>
  <c r="BK127" i="2"/>
  <c r="BK126" i="2"/>
  <c r="BK121" i="2"/>
  <c r="J164" i="2"/>
  <c r="BK162" i="2"/>
  <c r="J160" i="2"/>
  <c r="J157" i="2"/>
  <c r="J155" i="2"/>
  <c r="J154" i="2"/>
  <c r="BK152" i="2"/>
  <c r="J150" i="2"/>
  <c r="J149" i="2"/>
  <c r="J147" i="2"/>
  <c r="J146" i="2"/>
  <c r="BK142" i="2"/>
  <c r="BK139" i="2"/>
  <c r="J138" i="2"/>
  <c r="BK137" i="2"/>
  <c r="BK135" i="2"/>
  <c r="J134" i="2"/>
  <c r="BK132" i="2"/>
  <c r="J130" i="2"/>
  <c r="BK129" i="2"/>
  <c r="J126" i="2"/>
  <c r="BK125" i="2"/>
  <c r="BK123" i="2"/>
  <c r="BK122" i="2"/>
  <c r="J121" i="2"/>
  <c r="J120" i="2"/>
  <c r="AS94" i="1"/>
  <c r="BK164" i="2"/>
  <c r="BK163" i="2"/>
  <c r="BK161" i="2"/>
  <c r="J158" i="2"/>
  <c r="BK157" i="2"/>
  <c r="BK154" i="2"/>
  <c r="BK151" i="2"/>
  <c r="BK150" i="2"/>
  <c r="BK146" i="2"/>
  <c r="J144" i="2"/>
  <c r="J137" i="2"/>
  <c r="J135" i="2"/>
  <c r="BK134" i="2"/>
  <c r="J132" i="2"/>
  <c r="J129" i="2"/>
  <c r="J128" i="2"/>
  <c r="J127" i="2"/>
  <c r="J125" i="2"/>
  <c r="J123" i="2"/>
  <c r="J122" i="2"/>
  <c r="BK120" i="2"/>
  <c r="T124" i="2" l="1"/>
  <c r="BK148" i="2"/>
  <c r="J148" i="2" s="1"/>
  <c r="J99" i="2" s="1"/>
  <c r="P119" i="2"/>
  <c r="T119" i="2"/>
  <c r="R124" i="2"/>
  <c r="P141" i="2"/>
  <c r="P148" i="2"/>
  <c r="BK119" i="2"/>
  <c r="J119" i="2"/>
  <c r="J96" i="2"/>
  <c r="R119" i="2"/>
  <c r="P124" i="2"/>
  <c r="R141" i="2"/>
  <c r="T148" i="2"/>
  <c r="BK124" i="2"/>
  <c r="J124" i="2" s="1"/>
  <c r="J97" i="2" s="1"/>
  <c r="BK141" i="2"/>
  <c r="J141" i="2" s="1"/>
  <c r="J98" i="2" s="1"/>
  <c r="T141" i="2"/>
  <c r="R148" i="2"/>
  <c r="F90" i="2"/>
  <c r="J111" i="2"/>
  <c r="BF120" i="2"/>
  <c r="BF135" i="2"/>
  <c r="BF138" i="2"/>
  <c r="BF146" i="2"/>
  <c r="BF151" i="2"/>
  <c r="BF154" i="2"/>
  <c r="BF158" i="2"/>
  <c r="BF161" i="2"/>
  <c r="BF162" i="2"/>
  <c r="F89" i="2"/>
  <c r="J90" i="2"/>
  <c r="BF123" i="2"/>
  <c r="BF127" i="2"/>
  <c r="BF130" i="2"/>
  <c r="BF137" i="2"/>
  <c r="BF139" i="2"/>
  <c r="BF142" i="2"/>
  <c r="BF150" i="2"/>
  <c r="BF157" i="2"/>
  <c r="BF160" i="2"/>
  <c r="BF164" i="2"/>
  <c r="BF121" i="2"/>
  <c r="BF122" i="2"/>
  <c r="BF125" i="2"/>
  <c r="BF126" i="2"/>
  <c r="BF128" i="2"/>
  <c r="BF129" i="2"/>
  <c r="BF132" i="2"/>
  <c r="BF134" i="2"/>
  <c r="BF144" i="2"/>
  <c r="BF147" i="2"/>
  <c r="BF149" i="2"/>
  <c r="BF152" i="2"/>
  <c r="BF155" i="2"/>
  <c r="BF163" i="2"/>
  <c r="F35" i="2"/>
  <c r="BD95" i="1" s="1"/>
  <c r="BD94" i="1" s="1"/>
  <c r="W33" i="1" s="1"/>
  <c r="J31" i="2"/>
  <c r="AV95" i="1" s="1"/>
  <c r="F31" i="2"/>
  <c r="AZ95" i="1" s="1"/>
  <c r="AZ94" i="1" s="1"/>
  <c r="AV94" i="1" s="1"/>
  <c r="AK29" i="1" s="1"/>
  <c r="F34" i="2"/>
  <c r="BC95" i="1" s="1"/>
  <c r="BC94" i="1" s="1"/>
  <c r="W32" i="1" s="1"/>
  <c r="F33" i="2"/>
  <c r="BB95" i="1" s="1"/>
  <c r="BB94" i="1" s="1"/>
  <c r="AX94" i="1" s="1"/>
  <c r="R118" i="2" l="1"/>
  <c r="R117" i="2" s="1"/>
  <c r="T118" i="2"/>
  <c r="T117" i="2"/>
  <c r="P118" i="2"/>
  <c r="P117" i="2" s="1"/>
  <c r="AU95" i="1" s="1"/>
  <c r="AU94" i="1" s="1"/>
  <c r="BK118" i="2"/>
  <c r="BK117" i="2" s="1"/>
  <c r="J117" i="2" s="1"/>
  <c r="J28" i="2" s="1"/>
  <c r="AG95" i="1" s="1"/>
  <c r="AG94" i="1" s="1"/>
  <c r="AK26" i="1" s="1"/>
  <c r="F32" i="2"/>
  <c r="BA95" i="1" s="1"/>
  <c r="BA94" i="1" s="1"/>
  <c r="W30" i="1" s="1"/>
  <c r="W31" i="1"/>
  <c r="W29" i="1"/>
  <c r="AY94" i="1"/>
  <c r="J32" i="2"/>
  <c r="AW95" i="1" s="1"/>
  <c r="AT95" i="1" s="1"/>
  <c r="J37" i="2" l="1"/>
  <c r="J94" i="2"/>
  <c r="J118" i="2"/>
  <c r="J95" i="2" s="1"/>
  <c r="AN95" i="1"/>
  <c r="AW94" i="1"/>
  <c r="AK30" i="1" s="1"/>
  <c r="AK35" i="1" s="1"/>
  <c r="AT94" i="1" l="1"/>
  <c r="AN94" i="1"/>
</calcChain>
</file>

<file path=xl/sharedStrings.xml><?xml version="1.0" encoding="utf-8"?>
<sst xmlns="http://schemas.openxmlformats.org/spreadsheetml/2006/main" count="820" uniqueCount="265">
  <si>
    <t>Export Komplet</t>
  </si>
  <si>
    <t/>
  </si>
  <si>
    <t>2.0</t>
  </si>
  <si>
    <t>False</t>
  </si>
  <si>
    <t>{990cc98c-c8f8-46de-9659-4ffc1917e341}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</si>
  <si>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</si>
  <si>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</si>
  <si>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</si>
  <si>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</si>
  <si>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</si>
  <si>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</si>
  <si>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</si>
  <si>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20-27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</si>
  <si>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</si>
  <si>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</si>
  <si>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Cyklochodník Zelenečská-A.Žarnova-Nám.SNP - SADOVÉ ÚPRAVY</t>
  </si>
  <si>
    <t>JKSO:</t>
  </si>
  <si>
    <t>KS:</t>
  </si>
  <si>
    <t>Miesto:</t>
  </si>
  <si>
    <t>tRNAVA</t>
  </si>
  <si>
    <t>Dátum:</t>
  </si>
  <si>
    <t>20. 10. 2020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</si>
  <si>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</si>
  <si>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</si>
  <si>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</si>
  <si>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</si>
  <si>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</si>
  <si>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</si>
  <si>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</si>
  <si>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Rudbeckia s.r.o.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</si>
  <si>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</si>
  <si>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</si>
  <si>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</si>
  <si>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</si>
  <si>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</si>
  <si>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</si>
  <si>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</si>
  <si>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</si>
  <si>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</si>
  <si>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</si>
  <si>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</si>
  <si>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</si>
  <si>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</si>
  <si>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</si>
  <si>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</si>
  <si>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</si>
  <si>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</si>
  <si>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</si>
  <si>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</si>
  <si>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</si>
  <si>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</si>
  <si>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</si>
  <si>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</si>
  <si>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</si>
  <si>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</si>
  <si>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</si>
  <si>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</si>
  <si>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</si>
  <si>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</si>
  <si>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</si>
  <si>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</si>
  <si>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</si>
  <si>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</si>
  <si>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</si>
  <si>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</si>
  <si>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</si>
  <si>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</si>
  <si>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</si>
  <si>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</si>
  <si>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</si>
  <si>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</si>
  <si>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</si>
  <si>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</si>
  <si>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</si>
  <si>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</si>
  <si>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</si>
  <si>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</si>
  <si>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</si>
  <si>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</si>
  <si>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</si>
  <si>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</si>
  <si>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REKAPITULÁCIA ROZPOČTU</t>
  </si>
  <si>
    <t>Kód dielu - Popis</t>
  </si>
  <si>
    <t>Cena celkom [EUR]</t>
  </si>
  <si>
    <t>Náklady z rozpočtu</t>
  </si>
  <si>
    <t>-1</t>
  </si>
  <si>
    <t>HSV - HSV</t>
  </si>
  <si>
    <t xml:space="preserve">    1. - Prípravné práce</t>
  </si>
  <si>
    <t xml:space="preserve">    2. - Výsadba stromu</t>
  </si>
  <si>
    <t xml:space="preserve">    3. - Osadenie mreže ku stromu</t>
  </si>
  <si>
    <t xml:space="preserve">    4. - Ostatné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</si>
  <si>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</si>
  <si>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</si>
  <si>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</si>
  <si>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</si>
  <si>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</si>
  <si>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</si>
  <si>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</si>
  <si>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</si>
  <si>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</si>
  <si>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</si>
  <si>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</si>
  <si>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</si>
  <si>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ROZPOCET</t>
  </si>
  <si>
    <t>1.</t>
  </si>
  <si>
    <t>Prípravné práce</t>
  </si>
  <si>
    <t>K</t>
  </si>
  <si>
    <t>112101113.S</t>
  </si>
  <si>
    <t>Vyrúbanie stromu listnatého vo svahu do 1:5 priem. kmeňa nad 300 do 400 mm</t>
  </si>
  <si>
    <t>ks</t>
  </si>
  <si>
    <t>4</t>
  </si>
  <si>
    <t>2</t>
  </si>
  <si>
    <t>-1560833994</t>
  </si>
  <si>
    <t>112201113.S</t>
  </si>
  <si>
    <t>Odstránenie pňa v rovine a na svahu do 1:5, priemer nad 300 do 400 mm</t>
  </si>
  <si>
    <t>326777261</t>
  </si>
  <si>
    <t>3</t>
  </si>
  <si>
    <t>2 004</t>
  </si>
  <si>
    <t>Rez drevín, odborný rez podľa arboristického štandardu</t>
  </si>
  <si>
    <t>512</t>
  </si>
  <si>
    <t>240423412</t>
  </si>
  <si>
    <t>2009</t>
  </si>
  <si>
    <t>Ochrana stromov pri stavebnej činnosti</t>
  </si>
  <si>
    <t>súb.</t>
  </si>
  <si>
    <t>64</t>
  </si>
  <si>
    <t>724379678</t>
  </si>
  <si>
    <t>2.</t>
  </si>
  <si>
    <t>Výsadba stromu</t>
  </si>
  <si>
    <t>5</t>
  </si>
  <si>
    <t>183101222.S</t>
  </si>
  <si>
    <t>Hĺbenie jamiek pre výsadbu v horn. 1-4 s výmenou pôdy do 50% v rovine alebo na svahu do 1:5 objemu nad 1,00 do 2,00 m3</t>
  </si>
  <si>
    <t>1087080253</t>
  </si>
  <si>
    <t>6</t>
  </si>
  <si>
    <t>184102115.S</t>
  </si>
  <si>
    <t>Výsadba dreviny s balom v rovine alebo na svahu do 1:5, priemer balu nad 500 do 600 mm</t>
  </si>
  <si>
    <t>139701007</t>
  </si>
  <si>
    <t>7</t>
  </si>
  <si>
    <t>M</t>
  </si>
  <si>
    <t>s1.1</t>
  </si>
  <si>
    <t>Fraxinus ornus Meczek, o 18/20 cm</t>
  </si>
  <si>
    <t>8</t>
  </si>
  <si>
    <t>1132746279</t>
  </si>
  <si>
    <t>185802114.S</t>
  </si>
  <si>
    <t>Hnojenie pôdy v rovine alebo na svahu do 1:5 umelým hnojivom</t>
  </si>
  <si>
    <t>t</t>
  </si>
  <si>
    <t>1962801950</t>
  </si>
  <si>
    <t>9</t>
  </si>
  <si>
    <t>S 1003</t>
  </si>
  <si>
    <t>Hydrogel - 1kg/strom</t>
  </si>
  <si>
    <t>kg</t>
  </si>
  <si>
    <t>-532235216</t>
  </si>
  <si>
    <t>10</t>
  </si>
  <si>
    <t>S 1011</t>
  </si>
  <si>
    <t>Pôdny kondicionér so živinami - 0,1 kg/strom</t>
  </si>
  <si>
    <t>-1018785596</t>
  </si>
  <si>
    <t>VV</t>
  </si>
  <si>
    <t>10*0,1</t>
  </si>
  <si>
    <t>11</t>
  </si>
  <si>
    <t>5812532200</t>
  </si>
  <si>
    <t>Záhradnícky substrát voľne ložený, 200l/strom</t>
  </si>
  <si>
    <t>m3</t>
  </si>
  <si>
    <t>2045950533</t>
  </si>
  <si>
    <t>10*0,2</t>
  </si>
  <si>
    <t>12</t>
  </si>
  <si>
    <t>2 006</t>
  </si>
  <si>
    <t>Výchovný rez pred výsadbou, odborný rez podľa arboristického štandardu</t>
  </si>
  <si>
    <t>-1489419759</t>
  </si>
  <si>
    <t>13</t>
  </si>
  <si>
    <t>185804311.S</t>
  </si>
  <si>
    <t>Zaliatie rastlín vodou, plochy jednotlivo do 20 m2</t>
  </si>
  <si>
    <t>-482898559</t>
  </si>
  <si>
    <t>10"stromov"*100/1000</t>
  </si>
  <si>
    <t>14</t>
  </si>
  <si>
    <t>185851111.S</t>
  </si>
  <si>
    <t>Dovoz vody pre zálievku rastlín na vzdialenosť do 6000 m</t>
  </si>
  <si>
    <t>216671605</t>
  </si>
  <si>
    <t>15</t>
  </si>
  <si>
    <t>184921240.s</t>
  </si>
  <si>
    <t>Mulčovanie štrkom alebo štrkodrvou hr. vrstvy nad 50 do 150 mm v rovine alebo na svahu do 1:5</t>
  </si>
  <si>
    <t>m2</t>
  </si>
  <si>
    <t>-41952076</t>
  </si>
  <si>
    <t>16</t>
  </si>
  <si>
    <t>583410002000.S</t>
  </si>
  <si>
    <t>Kamenivo drvené hrubé frakcia 8-16 mm, koef. obj. hm. 1,6</t>
  </si>
  <si>
    <t>230144416</t>
  </si>
  <si>
    <t>1,6*1,6*0,1*1,6*10</t>
  </si>
  <si>
    <t>3.</t>
  </si>
  <si>
    <t>Osadenie mreže ku stromu</t>
  </si>
  <si>
    <t>17</t>
  </si>
  <si>
    <t>916561111.S</t>
  </si>
  <si>
    <t>Osadenie záhonového alebo parkového obrubníka betón., do lôžka z bet. pros. tr. C 12/15 s bočnou oporou</t>
  </si>
  <si>
    <t>m</t>
  </si>
  <si>
    <t>1924369939</t>
  </si>
  <si>
    <t>1,6*1,6*10</t>
  </si>
  <si>
    <t>18</t>
  </si>
  <si>
    <t>592170001800</t>
  </si>
  <si>
    <t>Obrubník  parkový, hrana rovná, lxšxv 1000x50x200 mm, sivá, koef. 0,05</t>
  </si>
  <si>
    <t>8662846</t>
  </si>
  <si>
    <t>25,6*1,1 'Přepočítané koeficientom množstva</t>
  </si>
  <si>
    <t>19</t>
  </si>
  <si>
    <t>1 016</t>
  </si>
  <si>
    <t>Osadenie mreže ku stromu so spodnou stavbou a montážou, 160x1600mm</t>
  </si>
  <si>
    <t>-333282482</t>
  </si>
  <si>
    <t>M 1014</t>
  </si>
  <si>
    <t>Mreža ku stromu, 160x1600mm, s oporou</t>
  </si>
  <si>
    <t>-2021080233</t>
  </si>
  <si>
    <t>4.</t>
  </si>
  <si>
    <t>Ostatné</t>
  </si>
  <si>
    <t>21</t>
  </si>
  <si>
    <t>162501102</t>
  </si>
  <si>
    <t>Vodorovné premiestnenie výkopku po spevnenej ceste z horniny tr.1-4, do 100 m3 na vzdialenosť do 3000 m</t>
  </si>
  <si>
    <t>1095379547</t>
  </si>
  <si>
    <t>22</t>
  </si>
  <si>
    <t>162501105.S</t>
  </si>
  <si>
    <t>Vodorovné premiestnenie výkopku po spevnenej ceste z horniny tr.1-4, do 100 m3, príplatok k cene za každých ďalšich a začatých 1000 m</t>
  </si>
  <si>
    <t>1061574049</t>
  </si>
  <si>
    <t>23</t>
  </si>
  <si>
    <t>162401412.S</t>
  </si>
  <si>
    <t>Vodorovné premiestnenie konárov stromov nad 300 do 500 mm do 3000 m</t>
  </si>
  <si>
    <t>-1588397096</t>
  </si>
  <si>
    <t>24</t>
  </si>
  <si>
    <t>162401422.S</t>
  </si>
  <si>
    <t>Príplatok za každých ďalších 1000 m premiest.,konárov stromov nad 300 do 500 mm po spevnenej ceste</t>
  </si>
  <si>
    <t>171938966</t>
  </si>
  <si>
    <t>13*5</t>
  </si>
  <si>
    <t>25</t>
  </si>
  <si>
    <t>162501412.S</t>
  </si>
  <si>
    <t>Vodorovné premiestnenie kmeňov nad 300 do 500 mm do 3000 m</t>
  </si>
  <si>
    <t>-1588594994</t>
  </si>
  <si>
    <t>26</t>
  </si>
  <si>
    <t>162501422.S</t>
  </si>
  <si>
    <t>Príplatok za každých ďalších 1000 m premiest.,kmeňov stromov nad 300 do 500 mm po spevnenej ceste</t>
  </si>
  <si>
    <t>2007546719</t>
  </si>
  <si>
    <t>27</t>
  </si>
  <si>
    <t>162601412.S</t>
  </si>
  <si>
    <t>Vodorovné premiestnenie pňov nad 300 do 500 mm do 3000 m</t>
  </si>
  <si>
    <t>1595081173</t>
  </si>
  <si>
    <t>28</t>
  </si>
  <si>
    <t>162601422.S</t>
  </si>
  <si>
    <t>Príplatok za každých ďalších 1000 m premiest.,pňov nad 300 do 500 mm po spevnenej ceste</t>
  </si>
  <si>
    <t>517272903</t>
  </si>
  <si>
    <t>29</t>
  </si>
  <si>
    <t>998231312.1</t>
  </si>
  <si>
    <t xml:space="preserve">Poplatok za uloženie drevnej hmoty </t>
  </si>
  <si>
    <t>1259703819</t>
  </si>
  <si>
    <t>30</t>
  </si>
  <si>
    <t>998231313</t>
  </si>
  <si>
    <t>-110706863</t>
  </si>
  <si>
    <t>31</t>
  </si>
  <si>
    <t>ZPO TT1</t>
  </si>
  <si>
    <t>-1064272332</t>
  </si>
  <si>
    <t>32</t>
  </si>
  <si>
    <t>171209002.S</t>
  </si>
  <si>
    <t>Poplatok za skladovanie - zemina a kamenivo (17 05) ostatné</t>
  </si>
  <si>
    <t>902949865</t>
  </si>
  <si>
    <t>33</t>
  </si>
  <si>
    <t>998231311.S.1</t>
  </si>
  <si>
    <t>Presun hmôt pre sadovnícke a krajinárske úpravy do 5000 m vodorovne bez zvislého presunu</t>
  </si>
  <si>
    <t>-1075793751</t>
  </si>
  <si>
    <t>Trnava</t>
  </si>
  <si>
    <t>Hlavný projektant stavby</t>
  </si>
  <si>
    <t>KRYCÍ LIST VÝKAZU VÝMER</t>
  </si>
  <si>
    <t>VÝKAZ VÝMER</t>
  </si>
  <si>
    <r>
      <t>Zákonný poplatok za skládkovanie drevnej hmoty -</t>
    </r>
    <r>
      <rPr>
        <sz val="9"/>
        <color rgb="FFFF0000"/>
        <rFont val="Arial CE"/>
        <charset val="238"/>
      </rPr>
      <t xml:space="preserve"> NEOCEŇOVAŤ</t>
    </r>
  </si>
  <si>
    <r>
      <t xml:space="preserve">Zákonný poplatok za skládkovanie (zemina, kamenivo) - </t>
    </r>
    <r>
      <rPr>
        <sz val="9"/>
        <color rgb="FFFF0000"/>
        <rFont val="Arial CE"/>
        <charset val="238"/>
      </rPr>
      <t>NEOCEŇOVAŤ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</si>
</sst>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sz val="9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167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s="1" customFormat="1" ht="24.95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6</v>
      </c>
    </row>
    <row r="5" spans="1:74" s="1" customFormat="1" ht="12" customHeight="1">
      <c r="B5" s="18"/>
      <c r="D5" s="22" t="s">
        <v>11</v>
      </c>
      <c r="K5" s="182" t="s">
        <v>12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8"/>
      <c r="BE5" s="179" t="s">
        <v>13</v>
      </c>
      <c r="BS5" s="15" t="s">
        <v>6</v>
      </c>
    </row>
    <row r="6" spans="1:74" s="1" customFormat="1" ht="36.950000000000003" customHeight="1">
      <c r="B6" s="18"/>
      <c r="D6" s="24" t="s">
        <v>14</v>
      </c>
      <c r="K6" s="184" t="s">
        <v>15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8"/>
      <c r="BE6" s="180"/>
      <c r="BS6" s="15" t="s">
        <v>6</v>
      </c>
    </row>
    <row r="7" spans="1:74" s="1" customFormat="1" ht="12" customHeight="1">
      <c r="B7" s="18"/>
      <c r="D7" s="25" t="s">
        <v>16</v>
      </c>
      <c r="K7" s="23" t="s">
        <v>1</v>
      </c>
      <c r="AK7" s="25" t="s">
        <v>17</v>
      </c>
      <c r="AN7" s="23" t="s">
        <v>1</v>
      </c>
      <c r="AR7" s="18"/>
      <c r="BE7" s="180"/>
      <c r="BS7" s="15" t="s">
        <v>6</v>
      </c>
    </row>
    <row r="8" spans="1:74" s="1" customFormat="1" ht="12" customHeight="1">
      <c r="B8" s="18"/>
      <c r="D8" s="25" t="s">
        <v>18</v>
      </c>
      <c r="K8" s="23" t="s">
        <v>19</v>
      </c>
      <c r="AK8" s="25" t="s">
        <v>20</v>
      </c>
      <c r="AN8" s="26" t="s">
        <v>21</v>
      </c>
      <c r="AR8" s="18"/>
      <c r="BE8" s="180"/>
      <c r="BS8" s="15" t="s">
        <v>6</v>
      </c>
    </row>
    <row r="9" spans="1:74" s="1" customFormat="1" ht="14.45" customHeight="1">
      <c r="B9" s="18"/>
      <c r="AR9" s="18"/>
      <c r="BE9" s="180"/>
      <c r="BS9" s="15" t="s">
        <v>6</v>
      </c>
    </row>
    <row r="10" spans="1:74" s="1" customFormat="1" ht="12" customHeight="1">
      <c r="B10" s="18"/>
      <c r="D10" s="25" t="s">
        <v>22</v>
      </c>
      <c r="AK10" s="25" t="s">
        <v>23</v>
      </c>
      <c r="AN10" s="23" t="s">
        <v>1</v>
      </c>
      <c r="AR10" s="18"/>
      <c r="BE10" s="180"/>
      <c r="BS10" s="15" t="s">
        <v>6</v>
      </c>
    </row>
    <row r="11" spans="1:74" s="1" customFormat="1" ht="18.399999999999999" customHeight="1">
      <c r="B11" s="18"/>
      <c r="E11" s="23" t="s">
        <v>24</v>
      </c>
      <c r="AK11" s="25" t="s">
        <v>25</v>
      </c>
      <c r="AN11" s="23" t="s">
        <v>1</v>
      </c>
      <c r="AR11" s="18"/>
      <c r="BE11" s="180"/>
      <c r="BS11" s="15" t="s">
        <v>6</v>
      </c>
    </row>
    <row r="12" spans="1:74" s="1" customFormat="1" ht="6.95" customHeight="1">
      <c r="B12" s="18"/>
      <c r="AR12" s="18"/>
      <c r="BE12" s="180"/>
      <c r="BS12" s="15" t="s">
        <v>6</v>
      </c>
    </row>
    <row r="13" spans="1:74" s="1" customFormat="1" ht="12" customHeight="1">
      <c r="B13" s="18"/>
      <c r="D13" s="25" t="s">
        <v>26</v>
      </c>
      <c r="AK13" s="25" t="s">
        <v>23</v>
      </c>
      <c r="AN13" s="27" t="s">
        <v>27</v>
      </c>
      <c r="AR13" s="18"/>
      <c r="BE13" s="180"/>
      <c r="BS13" s="15" t="s">
        <v>6</v>
      </c>
    </row>
    <row r="14" spans="1:74" ht="12.75">
      <c r="B14" s="18"/>
      <c r="E14" s="185" t="s">
        <v>27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5" t="s">
        <v>25</v>
      </c>
      <c r="AN14" s="27" t="s">
        <v>27</v>
      </c>
      <c r="AR14" s="18"/>
      <c r="BE14" s="180"/>
      <c r="BS14" s="15" t="s">
        <v>6</v>
      </c>
    </row>
    <row r="15" spans="1:74" s="1" customFormat="1" ht="6.95" customHeight="1">
      <c r="B15" s="18"/>
      <c r="AR15" s="18"/>
      <c r="BE15" s="180"/>
      <c r="BS15" s="15" t="s">
        <v>3</v>
      </c>
    </row>
    <row r="16" spans="1:74" s="1" customFormat="1" ht="12" customHeight="1">
      <c r="B16" s="18"/>
      <c r="D16" s="25" t="s">
        <v>28</v>
      </c>
      <c r="AK16" s="25" t="s">
        <v>23</v>
      </c>
      <c r="AN16" s="23" t="s">
        <v>1</v>
      </c>
      <c r="AR16" s="18"/>
      <c r="BE16" s="180"/>
      <c r="BS16" s="15" t="s">
        <v>3</v>
      </c>
    </row>
    <row r="17" spans="1:71" s="1" customFormat="1" ht="18.399999999999999" customHeight="1">
      <c r="B17" s="18"/>
      <c r="E17" s="23" t="s">
        <v>29</v>
      </c>
      <c r="AK17" s="25" t="s">
        <v>25</v>
      </c>
      <c r="AN17" s="23" t="s">
        <v>1</v>
      </c>
      <c r="AR17" s="18"/>
      <c r="BE17" s="180"/>
      <c r="BS17" s="15" t="s">
        <v>30</v>
      </c>
    </row>
    <row r="18" spans="1:71" s="1" customFormat="1" ht="6.95" customHeight="1">
      <c r="B18" s="18"/>
      <c r="AR18" s="18"/>
      <c r="BE18" s="180"/>
      <c r="BS18" s="15" t="s">
        <v>31</v>
      </c>
    </row>
    <row r="19" spans="1:71" s="1" customFormat="1" ht="12" customHeight="1">
      <c r="B19" s="18"/>
      <c r="D19" s="25" t="s">
        <v>32</v>
      </c>
      <c r="AK19" s="25" t="s">
        <v>23</v>
      </c>
      <c r="AN19" s="23" t="s">
        <v>1</v>
      </c>
      <c r="AR19" s="18"/>
      <c r="BE19" s="180"/>
      <c r="BS19" s="15" t="s">
        <v>31</v>
      </c>
    </row>
    <row r="20" spans="1:71" s="1" customFormat="1" ht="18.399999999999999" customHeight="1">
      <c r="B20" s="18"/>
      <c r="E20" s="23" t="s">
        <v>24</v>
      </c>
      <c r="AK20" s="25" t="s">
        <v>25</v>
      </c>
      <c r="AN20" s="23" t="s">
        <v>1</v>
      </c>
      <c r="AR20" s="18"/>
      <c r="BE20" s="180"/>
      <c r="BS20" s="15" t="s">
        <v>30</v>
      </c>
    </row>
    <row r="21" spans="1:71" s="1" customFormat="1" ht="6.95" customHeight="1">
      <c r="B21" s="18"/>
      <c r="AR21" s="18"/>
      <c r="BE21" s="180"/>
    </row>
    <row r="22" spans="1:71" s="1" customFormat="1" ht="12" customHeight="1">
      <c r="B22" s="18"/>
      <c r="D22" s="25" t="s">
        <v>33</v>
      </c>
      <c r="AR22" s="18"/>
      <c r="BE22" s="180"/>
    </row>
    <row r="23" spans="1:71" s="1" customFormat="1" ht="16.5" customHeight="1">
      <c r="B23" s="18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8"/>
      <c r="BE23" s="180"/>
    </row>
    <row r="24" spans="1:71" s="1" customFormat="1" ht="6.95" customHeight="1">
      <c r="B24" s="18"/>
      <c r="AR24" s="18"/>
      <c r="BE24" s="180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80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88">
        <f>ROUND(AG94,2)</f>
        <v>0</v>
      </c>
      <c r="AL26" s="189"/>
      <c r="AM26" s="189"/>
      <c r="AN26" s="189"/>
      <c r="AO26" s="189"/>
      <c r="AP26" s="30"/>
      <c r="AQ26" s="30"/>
      <c r="AR26" s="31"/>
      <c r="BE26" s="18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8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190" t="s">
        <v>35</v>
      </c>
      <c r="M28" s="190"/>
      <c r="N28" s="190"/>
      <c r="O28" s="190"/>
      <c r="P28" s="190"/>
      <c r="Q28" s="30"/>
      <c r="R28" s="30"/>
      <c r="S28" s="30"/>
      <c r="T28" s="30"/>
      <c r="U28" s="30"/>
      <c r="V28" s="30"/>
      <c r="W28" s="190" t="s">
        <v>36</v>
      </c>
      <c r="X28" s="190"/>
      <c r="Y28" s="190"/>
      <c r="Z28" s="190"/>
      <c r="AA28" s="190"/>
      <c r="AB28" s="190"/>
      <c r="AC28" s="190"/>
      <c r="AD28" s="190"/>
      <c r="AE28" s="190"/>
      <c r="AF28" s="30"/>
      <c r="AG28" s="30"/>
      <c r="AH28" s="30"/>
      <c r="AI28" s="30"/>
      <c r="AJ28" s="30"/>
      <c r="AK28" s="190" t="s">
        <v>37</v>
      </c>
      <c r="AL28" s="190"/>
      <c r="AM28" s="190"/>
      <c r="AN28" s="190"/>
      <c r="AO28" s="190"/>
      <c r="AP28" s="30"/>
      <c r="AQ28" s="30"/>
      <c r="AR28" s="31"/>
      <c r="BE28" s="180"/>
    </row>
    <row r="29" spans="1:71" s="3" customFormat="1" ht="14.45" customHeight="1">
      <c r="B29" s="35"/>
      <c r="D29" s="25" t="s">
        <v>38</v>
      </c>
      <c r="F29" s="25" t="s">
        <v>39</v>
      </c>
      <c r="L29" s="178">
        <v>0.2</v>
      </c>
      <c r="M29" s="177"/>
      <c r="N29" s="177"/>
      <c r="O29" s="177"/>
      <c r="P29" s="177"/>
      <c r="W29" s="176">
        <f>ROUND(AZ94, 2)</f>
        <v>0</v>
      </c>
      <c r="X29" s="177"/>
      <c r="Y29" s="177"/>
      <c r="Z29" s="177"/>
      <c r="AA29" s="177"/>
      <c r="AB29" s="177"/>
      <c r="AC29" s="177"/>
      <c r="AD29" s="177"/>
      <c r="AE29" s="177"/>
      <c r="AK29" s="176">
        <f>ROUND(AV94, 2)</f>
        <v>0</v>
      </c>
      <c r="AL29" s="177"/>
      <c r="AM29" s="177"/>
      <c r="AN29" s="177"/>
      <c r="AO29" s="177"/>
      <c r="AR29" s="35"/>
      <c r="BE29" s="181"/>
    </row>
    <row r="30" spans="1:71" s="3" customFormat="1" ht="14.45" customHeight="1">
      <c r="B30" s="35"/>
      <c r="F30" s="25" t="s">
        <v>40</v>
      </c>
      <c r="L30" s="178">
        <v>0.2</v>
      </c>
      <c r="M30" s="177"/>
      <c r="N30" s="177"/>
      <c r="O30" s="177"/>
      <c r="P30" s="177"/>
      <c r="W30" s="176">
        <f>ROUND(BA94, 2)</f>
        <v>0</v>
      </c>
      <c r="X30" s="177"/>
      <c r="Y30" s="177"/>
      <c r="Z30" s="177"/>
      <c r="AA30" s="177"/>
      <c r="AB30" s="177"/>
      <c r="AC30" s="177"/>
      <c r="AD30" s="177"/>
      <c r="AE30" s="177"/>
      <c r="AK30" s="176">
        <f>ROUND(AW94, 2)</f>
        <v>0</v>
      </c>
      <c r="AL30" s="177"/>
      <c r="AM30" s="177"/>
      <c r="AN30" s="177"/>
      <c r="AO30" s="177"/>
      <c r="AR30" s="35"/>
      <c r="BE30" s="181"/>
    </row>
    <row r="31" spans="1:71" s="3" customFormat="1" ht="14.45" hidden="1" customHeight="1">
      <c r="B31" s="35"/>
      <c r="F31" s="25" t="s">
        <v>41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5"/>
      <c r="BE31" s="181"/>
    </row>
    <row r="32" spans="1:71" s="3" customFormat="1" ht="14.45" hidden="1" customHeight="1">
      <c r="B32" s="35"/>
      <c r="F32" s="25" t="s">
        <v>42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5"/>
      <c r="BE32" s="181"/>
    </row>
    <row r="33" spans="1:57" s="3" customFormat="1" ht="14.45" hidden="1" customHeight="1">
      <c r="B33" s="35"/>
      <c r="F33" s="25" t="s">
        <v>43</v>
      </c>
      <c r="L33" s="178">
        <v>0</v>
      </c>
      <c r="M33" s="177"/>
      <c r="N33" s="177"/>
      <c r="O33" s="177"/>
      <c r="P33" s="177"/>
      <c r="W33" s="176">
        <f>ROUND(BD94, 2)</f>
        <v>0</v>
      </c>
      <c r="X33" s="177"/>
      <c r="Y33" s="177"/>
      <c r="Z33" s="177"/>
      <c r="AA33" s="177"/>
      <c r="AB33" s="177"/>
      <c r="AC33" s="177"/>
      <c r="AD33" s="177"/>
      <c r="AE33" s="177"/>
      <c r="AK33" s="176">
        <v>0</v>
      </c>
      <c r="AL33" s="177"/>
      <c r="AM33" s="177"/>
      <c r="AN33" s="177"/>
      <c r="AO33" s="177"/>
      <c r="AR33" s="35"/>
      <c r="BE33" s="181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80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11" t="s">
        <v>46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0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0" s="2" customFormat="1" ht="24.95" customHeight="1">
      <c r="A82" s="30"/>
      <c r="B82" s="31"/>
      <c r="C82" s="19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0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0" s="4" customFormat="1" ht="12" customHeight="1">
      <c r="B84" s="49"/>
      <c r="C84" s="25" t="s">
        <v>11</v>
      </c>
      <c r="L84" s="4" t="str">
        <f>K5</f>
        <v>20-27</v>
      </c>
      <c r="AR84" s="49"/>
    </row>
    <row r="85" spans="1:90" s="5" customFormat="1" ht="36.950000000000003" customHeight="1">
      <c r="B85" s="50"/>
      <c r="C85" s="51" t="s">
        <v>14</v>
      </c>
      <c r="L85" s="202" t="str">
        <f>K6</f>
        <v>Cyklochodník Zelenečská-A.Žarnova-Nám.SNP - SADOVÉ ÚPRAVY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50"/>
    </row>
    <row r="86" spans="1:90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0" s="2" customFormat="1" ht="12" customHeight="1">
      <c r="A87" s="30"/>
      <c r="B87" s="31"/>
      <c r="C87" s="25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tRNAVA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20</v>
      </c>
      <c r="AJ87" s="30"/>
      <c r="AK87" s="30"/>
      <c r="AL87" s="30"/>
      <c r="AM87" s="204" t="str">
        <f>IF(AN8= "","",AN8)</f>
        <v>20. 10. 2020</v>
      </c>
      <c r="AN87" s="204"/>
      <c r="AO87" s="30"/>
      <c r="AP87" s="30"/>
      <c r="AQ87" s="30"/>
      <c r="AR87" s="31"/>
      <c r="BE87" s="30"/>
    </row>
    <row r="88" spans="1:90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0" s="2" customFormat="1" ht="15.2" customHeight="1">
      <c r="A89" s="30"/>
      <c r="B89" s="31"/>
      <c r="C89" s="25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28</v>
      </c>
      <c r="AJ89" s="30"/>
      <c r="AK89" s="30"/>
      <c r="AL89" s="30"/>
      <c r="AM89" s="205" t="str">
        <f>IF(E17="","",E17)</f>
        <v>Rudbeckia s.r.o.</v>
      </c>
      <c r="AN89" s="206"/>
      <c r="AO89" s="206"/>
      <c r="AP89" s="206"/>
      <c r="AQ89" s="30"/>
      <c r="AR89" s="31"/>
      <c r="AS89" s="207" t="s">
        <v>54</v>
      </c>
      <c r="AT89" s="208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0" s="2" customFormat="1" ht="15.2" customHeight="1">
      <c r="A90" s="30"/>
      <c r="B90" s="31"/>
      <c r="C90" s="25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32</v>
      </c>
      <c r="AJ90" s="30"/>
      <c r="AK90" s="30"/>
      <c r="AL90" s="30"/>
      <c r="AM90" s="205" t="str">
        <f>IF(E20="","",E20)</f>
        <v xml:space="preserve"> </v>
      </c>
      <c r="AN90" s="206"/>
      <c r="AO90" s="206"/>
      <c r="AP90" s="206"/>
      <c r="AQ90" s="30"/>
      <c r="AR90" s="31"/>
      <c r="AS90" s="209"/>
      <c r="AT90" s="210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0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9"/>
      <c r="AT91" s="210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0" s="2" customFormat="1" ht="29.25" customHeight="1">
      <c r="A92" s="30"/>
      <c r="B92" s="31"/>
      <c r="C92" s="197" t="s">
        <v>55</v>
      </c>
      <c r="D92" s="198"/>
      <c r="E92" s="198"/>
      <c r="F92" s="198"/>
      <c r="G92" s="198"/>
      <c r="H92" s="58"/>
      <c r="I92" s="199" t="s">
        <v>56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57</v>
      </c>
      <c r="AH92" s="198"/>
      <c r="AI92" s="198"/>
      <c r="AJ92" s="198"/>
      <c r="AK92" s="198"/>
      <c r="AL92" s="198"/>
      <c r="AM92" s="198"/>
      <c r="AN92" s="199" t="s">
        <v>58</v>
      </c>
      <c r="AO92" s="198"/>
      <c r="AP92" s="201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0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0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73</v>
      </c>
      <c r="BT94" s="75" t="s">
        <v>74</v>
      </c>
      <c r="BV94" s="75" t="s">
        <v>75</v>
      </c>
      <c r="BW94" s="75" t="s">
        <v>4</v>
      </c>
      <c r="BX94" s="75" t="s">
        <v>76</v>
      </c>
      <c r="CL94" s="75" t="s">
        <v>1</v>
      </c>
    </row>
    <row r="95" spans="1:90" s="7" customFormat="1" ht="24.75" customHeight="1">
      <c r="A95" s="76" t="s">
        <v>77</v>
      </c>
      <c r="B95" s="77"/>
      <c r="C95" s="78"/>
      <c r="D95" s="193" t="s">
        <v>12</v>
      </c>
      <c r="E95" s="193"/>
      <c r="F95" s="193"/>
      <c r="G95" s="193"/>
      <c r="H95" s="193"/>
      <c r="I95" s="79"/>
      <c r="J95" s="193" t="s">
        <v>15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'20-27 - Cyklochodník Zele...'!J28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80" t="s">
        <v>78</v>
      </c>
      <c r="AR95" s="77"/>
      <c r="AS95" s="81">
        <v>0</v>
      </c>
      <c r="AT95" s="82">
        <f>ROUND(SUM(AV95:AW95),2)</f>
        <v>0</v>
      </c>
      <c r="AU95" s="83">
        <f>'20-27 - Cyklochodník Zele...'!P117</f>
        <v>0</v>
      </c>
      <c r="AV95" s="82">
        <f>'20-27 - Cyklochodník Zele...'!J31</f>
        <v>0</v>
      </c>
      <c r="AW95" s="82">
        <f>'20-27 - Cyklochodník Zele...'!J32</f>
        <v>0</v>
      </c>
      <c r="AX95" s="82">
        <f>'20-27 - Cyklochodník Zele...'!J33</f>
        <v>0</v>
      </c>
      <c r="AY95" s="82">
        <f>'20-27 - Cyklochodník Zele...'!J34</f>
        <v>0</v>
      </c>
      <c r="AZ95" s="82">
        <f>'20-27 - Cyklochodník Zele...'!F31</f>
        <v>0</v>
      </c>
      <c r="BA95" s="82">
        <f>'20-27 - Cyklochodník Zele...'!F32</f>
        <v>0</v>
      </c>
      <c r="BB95" s="82">
        <f>'20-27 - Cyklochodník Zele...'!F33</f>
        <v>0</v>
      </c>
      <c r="BC95" s="82">
        <f>'20-27 - Cyklochodník Zele...'!F34</f>
        <v>0</v>
      </c>
      <c r="BD95" s="84">
        <f>'20-27 - Cyklochodník Zele...'!F35</f>
        <v>0</v>
      </c>
      <c r="BT95" s="85" t="s">
        <v>79</v>
      </c>
      <c r="BU95" s="85" t="s">
        <v>80</v>
      </c>
      <c r="BV95" s="85" t="s">
        <v>75</v>
      </c>
      <c r="BW95" s="85" t="s">
        <v>4</v>
      </c>
      <c r="BX95" s="85" t="s">
        <v>76</v>
      </c>
      <c r="CL95" s="85" t="s">
        <v>1</v>
      </c>
    </row>
    <row r="96" spans="1:90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20-27 - Cyklochodník Zele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65"/>
  <sheetViews>
    <sheetView showGridLines="0" tabSelected="1" topLeftCell="A123" workbookViewId="0">
      <selection activeCell="W161" sqref="W16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5" t="s">
        <v>4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customHeight="1">
      <c r="B4" s="18"/>
      <c r="D4" s="19" t="s">
        <v>261</v>
      </c>
      <c r="L4" s="18"/>
      <c r="M4" s="86" t="s">
        <v>9</v>
      </c>
      <c r="AT4" s="15" t="s">
        <v>3</v>
      </c>
    </row>
    <row r="5" spans="1:46" s="1" customFormat="1" ht="6.95" customHeight="1">
      <c r="B5" s="18"/>
      <c r="L5" s="18"/>
    </row>
    <row r="6" spans="1:46" s="2" customFormat="1" ht="12" customHeight="1">
      <c r="A6" s="30"/>
      <c r="B6" s="31"/>
      <c r="C6" s="30"/>
      <c r="D6" s="25" t="s">
        <v>14</v>
      </c>
      <c r="E6" s="30"/>
      <c r="F6" s="30"/>
      <c r="G6" s="30"/>
      <c r="H6" s="30"/>
      <c r="I6" s="30"/>
      <c r="J6" s="30"/>
      <c r="K6" s="30"/>
      <c r="L6" s="4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16.5" customHeight="1">
      <c r="A7" s="30"/>
      <c r="B7" s="31"/>
      <c r="C7" s="30"/>
      <c r="D7" s="30"/>
      <c r="E7" s="202" t="s">
        <v>15</v>
      </c>
      <c r="F7" s="215"/>
      <c r="G7" s="215"/>
      <c r="H7" s="215"/>
      <c r="I7" s="30"/>
      <c r="J7" s="30"/>
      <c r="K7" s="30"/>
      <c r="L7" s="4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>
      <c r="A8" s="30"/>
      <c r="B8" s="31"/>
      <c r="C8" s="30"/>
      <c r="D8" s="30"/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1"/>
      <c r="C9" s="30"/>
      <c r="D9" s="25" t="s">
        <v>16</v>
      </c>
      <c r="E9" s="30"/>
      <c r="F9" s="23" t="s">
        <v>1</v>
      </c>
      <c r="G9" s="30"/>
      <c r="H9" s="30"/>
      <c r="I9" s="25" t="s">
        <v>17</v>
      </c>
      <c r="J9" s="23" t="s">
        <v>1</v>
      </c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5" t="s">
        <v>18</v>
      </c>
      <c r="E10" s="30"/>
      <c r="F10" s="23" t="s">
        <v>259</v>
      </c>
      <c r="G10" s="30"/>
      <c r="H10" s="30"/>
      <c r="I10" s="25" t="s">
        <v>20</v>
      </c>
      <c r="J10" s="53" t="str">
        <f>'Rekapitulácia stavby'!AN8</f>
        <v>20. 10. 2020</v>
      </c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9" customHeight="1">
      <c r="A11" s="30"/>
      <c r="B11" s="31"/>
      <c r="C11" s="30"/>
      <c r="D11" s="30"/>
      <c r="E11" s="30"/>
      <c r="F11" s="30"/>
      <c r="G11" s="30"/>
      <c r="H11" s="3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22</v>
      </c>
      <c r="E12" s="30"/>
      <c r="F12" s="30"/>
      <c r="G12" s="30"/>
      <c r="H12" s="30"/>
      <c r="I12" s="25" t="s">
        <v>23</v>
      </c>
      <c r="J12" s="23" t="str">
        <f>IF('Rekapitulácia stavby'!AN10="","",'Rekapitulácia stavby'!AN10)</f>
        <v/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1"/>
      <c r="C13" s="30"/>
      <c r="D13" s="30"/>
      <c r="E13" s="23" t="str">
        <f>IF('Rekapitulácia stavby'!E11="","",'Rekapitulácia stavby'!E11)</f>
        <v xml:space="preserve"> </v>
      </c>
      <c r="F13" s="30"/>
      <c r="G13" s="30"/>
      <c r="H13" s="30"/>
      <c r="I13" s="25" t="s">
        <v>25</v>
      </c>
      <c r="J13" s="23" t="str">
        <f>IF('Rekapitulácia stavby'!AN11="","",'Rekapitulácia stavby'!AN11)</f>
        <v/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5" customHeight="1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1"/>
      <c r="C15" s="30"/>
      <c r="D15" s="25" t="s">
        <v>26</v>
      </c>
      <c r="E15" s="30"/>
      <c r="F15" s="30"/>
      <c r="G15" s="30"/>
      <c r="H15" s="30"/>
      <c r="I15" s="25" t="s">
        <v>23</v>
      </c>
      <c r="J15" s="26" t="str">
        <f>'Rekapitulácia stavby'!AN13</f>
        <v>Vyplň údaj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1"/>
      <c r="C16" s="30"/>
      <c r="D16" s="30"/>
      <c r="E16" s="216" t="str">
        <f>'Rekapitulácia stavby'!E14</f>
        <v>Vyplň údaj</v>
      </c>
      <c r="F16" s="182"/>
      <c r="G16" s="182"/>
      <c r="H16" s="182"/>
      <c r="I16" s="25" t="s">
        <v>25</v>
      </c>
      <c r="J16" s="26" t="str">
        <f>'Rekapitulácia stavby'!AN14</f>
        <v>Vyplň údaj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5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1"/>
      <c r="C18" s="30"/>
      <c r="D18" s="25" t="s">
        <v>28</v>
      </c>
      <c r="E18" s="30"/>
      <c r="F18" s="30"/>
      <c r="G18" s="30"/>
      <c r="H18" s="30"/>
      <c r="I18" s="25" t="s">
        <v>23</v>
      </c>
      <c r="J18" s="23" t="s">
        <v>1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1"/>
      <c r="C19" s="30"/>
      <c r="D19" s="30"/>
      <c r="E19" s="23" t="s">
        <v>29</v>
      </c>
      <c r="F19" s="30"/>
      <c r="G19" s="30"/>
      <c r="H19" s="30"/>
      <c r="I19" s="25" t="s">
        <v>25</v>
      </c>
      <c r="J19" s="23" t="s">
        <v>1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1"/>
      <c r="C21" s="30"/>
      <c r="D21" s="25" t="s">
        <v>32</v>
      </c>
      <c r="E21" s="30"/>
      <c r="F21" s="30"/>
      <c r="G21" s="30"/>
      <c r="H21" s="30"/>
      <c r="I21" s="25" t="s">
        <v>23</v>
      </c>
      <c r="J21" s="23" t="str">
        <f>IF('Rekapitulácia stavby'!AN19="","",'Rekapitulácia stavby'!AN19)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1"/>
      <c r="C22" s="30"/>
      <c r="D22" s="30"/>
      <c r="E22" s="23" t="str">
        <f>IF('Rekapitulácia stavby'!E20="","",'Rekapitulácia stavby'!E20)</f>
        <v xml:space="preserve"> </v>
      </c>
      <c r="F22" s="30"/>
      <c r="G22" s="30"/>
      <c r="H22" s="30"/>
      <c r="I22" s="25" t="s">
        <v>25</v>
      </c>
      <c r="J22" s="23" t="str">
        <f>IF('Rekapitulácia stavby'!AN20="","",'Rekapitulácia stavby'!AN20)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1"/>
      <c r="C24" s="30"/>
      <c r="D24" s="25" t="s">
        <v>33</v>
      </c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87"/>
      <c r="B25" s="88"/>
      <c r="C25" s="87"/>
      <c r="D25" s="87"/>
      <c r="E25" s="187" t="s">
        <v>1</v>
      </c>
      <c r="F25" s="187"/>
      <c r="G25" s="187"/>
      <c r="H25" s="187"/>
      <c r="I25" s="87"/>
      <c r="J25" s="87"/>
      <c r="K25" s="87"/>
      <c r="L25" s="89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</row>
    <row r="26" spans="1:31" s="2" customFormat="1" ht="6.95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64"/>
      <c r="E27" s="64"/>
      <c r="F27" s="64"/>
      <c r="G27" s="64"/>
      <c r="H27" s="64"/>
      <c r="I27" s="64"/>
      <c r="J27" s="64"/>
      <c r="K27" s="64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35" customHeight="1">
      <c r="A28" s="30"/>
      <c r="B28" s="31"/>
      <c r="C28" s="30"/>
      <c r="D28" s="90" t="s">
        <v>34</v>
      </c>
      <c r="E28" s="30"/>
      <c r="F28" s="30"/>
      <c r="G28" s="30"/>
      <c r="H28" s="30"/>
      <c r="I28" s="30"/>
      <c r="J28" s="69">
        <f>ROUND(J117, 2)</f>
        <v>0</v>
      </c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30"/>
      <c r="E30" s="30"/>
      <c r="F30" s="34" t="s">
        <v>36</v>
      </c>
      <c r="G30" s="30"/>
      <c r="H30" s="30"/>
      <c r="I30" s="34" t="s">
        <v>35</v>
      </c>
      <c r="J30" s="34" t="s">
        <v>37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1"/>
      <c r="C31" s="30"/>
      <c r="D31" s="91" t="s">
        <v>38</v>
      </c>
      <c r="E31" s="25" t="s">
        <v>39</v>
      </c>
      <c r="F31" s="92">
        <f>ROUND((SUM(BE117:BE164)),  2)</f>
        <v>0</v>
      </c>
      <c r="G31" s="30"/>
      <c r="H31" s="30"/>
      <c r="I31" s="93">
        <v>0.2</v>
      </c>
      <c r="J31" s="92">
        <f>ROUND(((SUM(BE117:BE164))*I31),  2)</f>
        <v>0</v>
      </c>
      <c r="K31" s="30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25" t="s">
        <v>40</v>
      </c>
      <c r="F32" s="92">
        <f>ROUND((SUM(BF117:BF164)),  2)</f>
        <v>0</v>
      </c>
      <c r="G32" s="30"/>
      <c r="H32" s="30"/>
      <c r="I32" s="93">
        <v>0.2</v>
      </c>
      <c r="J32" s="92">
        <f>ROUND(((SUM(BF117:BF164))*I32), 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30"/>
      <c r="E33" s="25" t="s">
        <v>41</v>
      </c>
      <c r="F33" s="92">
        <f>ROUND((SUM(BG117:BG164)),  2)</f>
        <v>0</v>
      </c>
      <c r="G33" s="30"/>
      <c r="H33" s="30"/>
      <c r="I33" s="93">
        <v>0.2</v>
      </c>
      <c r="J33" s="92">
        <f>0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42</v>
      </c>
      <c r="F34" s="92">
        <f>ROUND((SUM(BH117:BH164)),  2)</f>
        <v>0</v>
      </c>
      <c r="G34" s="30"/>
      <c r="H34" s="30"/>
      <c r="I34" s="93">
        <v>0.2</v>
      </c>
      <c r="J34" s="92">
        <f>0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43</v>
      </c>
      <c r="F35" s="92">
        <f>ROUND((SUM(BI117:BI164)),  2)</f>
        <v>0</v>
      </c>
      <c r="G35" s="30"/>
      <c r="H35" s="30"/>
      <c r="I35" s="93">
        <v>0</v>
      </c>
      <c r="J35" s="92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35" customHeight="1">
      <c r="A37" s="30"/>
      <c r="B37" s="31"/>
      <c r="C37" s="94"/>
      <c r="D37" s="95" t="s">
        <v>44</v>
      </c>
      <c r="E37" s="58"/>
      <c r="F37" s="58"/>
      <c r="G37" s="96" t="s">
        <v>45</v>
      </c>
      <c r="H37" s="97" t="s">
        <v>46</v>
      </c>
      <c r="I37" s="58"/>
      <c r="J37" s="98">
        <f>SUM(J28:J35)</f>
        <v>0</v>
      </c>
      <c r="K37" s="99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customHeight="1">
      <c r="B39" s="18"/>
      <c r="L39" s="18"/>
    </row>
    <row r="40" spans="1:31" s="1" customFormat="1" ht="14.45" customHeight="1">
      <c r="B40" s="18"/>
      <c r="L40" s="18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260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0"/>
      <c r="B61" s="31"/>
      <c r="C61" s="30"/>
      <c r="D61" s="43" t="s">
        <v>49</v>
      </c>
      <c r="E61" s="33"/>
      <c r="F61" s="100" t="s">
        <v>50</v>
      </c>
      <c r="G61" s="43" t="s">
        <v>49</v>
      </c>
      <c r="H61" s="33"/>
      <c r="I61" s="33"/>
      <c r="J61" s="101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0"/>
      <c r="B76" s="31"/>
      <c r="C76" s="30"/>
      <c r="D76" s="43" t="s">
        <v>49</v>
      </c>
      <c r="E76" s="33"/>
      <c r="F76" s="100" t="s">
        <v>50</v>
      </c>
      <c r="G76" s="43" t="s">
        <v>49</v>
      </c>
      <c r="H76" s="33"/>
      <c r="I76" s="33"/>
      <c r="J76" s="101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81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02" t="str">
        <f>E7</f>
        <v>Cyklochodník Zelenečská-A.Žarnova-Nám.SNP - SADOVÉ ÚPRAVY</v>
      </c>
      <c r="F85" s="215"/>
      <c r="G85" s="215"/>
      <c r="H85" s="215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5" hidden="1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hidden="1" customHeight="1">
      <c r="A87" s="30"/>
      <c r="B87" s="31"/>
      <c r="C87" s="25" t="s">
        <v>18</v>
      </c>
      <c r="D87" s="30"/>
      <c r="E87" s="30"/>
      <c r="F87" s="23" t="str">
        <f>F10</f>
        <v>Trnava</v>
      </c>
      <c r="G87" s="30"/>
      <c r="H87" s="30"/>
      <c r="I87" s="25" t="s">
        <v>20</v>
      </c>
      <c r="J87" s="53" t="str">
        <f>IF(J10="","",J10)</f>
        <v>20. 10. 2020</v>
      </c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2" hidden="1" customHeight="1">
      <c r="A89" s="30"/>
      <c r="B89" s="31"/>
      <c r="C89" s="25" t="s">
        <v>22</v>
      </c>
      <c r="D89" s="30"/>
      <c r="E89" s="30"/>
      <c r="F89" s="23" t="str">
        <f>E13</f>
        <v xml:space="preserve"> </v>
      </c>
      <c r="G89" s="30"/>
      <c r="H89" s="30"/>
      <c r="I89" s="25" t="s">
        <v>28</v>
      </c>
      <c r="J89" s="28" t="str">
        <f>E19</f>
        <v>Rudbeckia s.r.o.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hidden="1" customHeight="1">
      <c r="A90" s="30"/>
      <c r="B90" s="31"/>
      <c r="C90" s="25" t="s">
        <v>26</v>
      </c>
      <c r="D90" s="30"/>
      <c r="E90" s="30"/>
      <c r="F90" s="23" t="str">
        <f>IF(E16="","",E16)</f>
        <v>Vyplň údaj</v>
      </c>
      <c r="G90" s="30"/>
      <c r="H90" s="30"/>
      <c r="I90" s="25" t="s">
        <v>32</v>
      </c>
      <c r="J90" s="28" t="str">
        <f>E22</f>
        <v xml:space="preserve"> </v>
      </c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hidden="1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hidden="1" customHeight="1">
      <c r="A92" s="30"/>
      <c r="B92" s="31"/>
      <c r="C92" s="102" t="s">
        <v>82</v>
      </c>
      <c r="D92" s="94"/>
      <c r="E92" s="94"/>
      <c r="F92" s="94"/>
      <c r="G92" s="94"/>
      <c r="H92" s="94"/>
      <c r="I92" s="94"/>
      <c r="J92" s="103" t="s">
        <v>83</v>
      </c>
      <c r="K92" s="94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" hidden="1" customHeight="1">
      <c r="A94" s="30"/>
      <c r="B94" s="31"/>
      <c r="C94" s="104" t="s">
        <v>84</v>
      </c>
      <c r="D94" s="30"/>
      <c r="E94" s="30"/>
      <c r="F94" s="30"/>
      <c r="G94" s="30"/>
      <c r="H94" s="30"/>
      <c r="I94" s="30"/>
      <c r="J94" s="69">
        <f>J117</f>
        <v>0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5" t="s">
        <v>85</v>
      </c>
    </row>
    <row r="95" spans="1:47" s="9" customFormat="1" ht="24.95" hidden="1" customHeight="1">
      <c r="B95" s="105"/>
      <c r="D95" s="106" t="s">
        <v>86</v>
      </c>
      <c r="E95" s="107"/>
      <c r="F95" s="107"/>
      <c r="G95" s="107"/>
      <c r="H95" s="107"/>
      <c r="I95" s="107"/>
      <c r="J95" s="108">
        <f>J118</f>
        <v>0</v>
      </c>
      <c r="L95" s="105"/>
    </row>
    <row r="96" spans="1:47" s="10" customFormat="1" ht="19.899999999999999" hidden="1" customHeight="1">
      <c r="B96" s="109"/>
      <c r="D96" s="110" t="s">
        <v>87</v>
      </c>
      <c r="E96" s="111"/>
      <c r="F96" s="111"/>
      <c r="G96" s="111"/>
      <c r="H96" s="111"/>
      <c r="I96" s="111"/>
      <c r="J96" s="112">
        <f>J119</f>
        <v>0</v>
      </c>
      <c r="L96" s="109"/>
    </row>
    <row r="97" spans="1:31" s="10" customFormat="1" ht="19.899999999999999" hidden="1" customHeight="1">
      <c r="B97" s="109"/>
      <c r="D97" s="110" t="s">
        <v>88</v>
      </c>
      <c r="E97" s="111"/>
      <c r="F97" s="111"/>
      <c r="G97" s="111"/>
      <c r="H97" s="111"/>
      <c r="I97" s="111"/>
      <c r="J97" s="112">
        <f>J124</f>
        <v>0</v>
      </c>
      <c r="L97" s="109"/>
    </row>
    <row r="98" spans="1:31" s="10" customFormat="1" ht="19.899999999999999" hidden="1" customHeight="1">
      <c r="B98" s="109"/>
      <c r="D98" s="110" t="s">
        <v>89</v>
      </c>
      <c r="E98" s="111"/>
      <c r="F98" s="111"/>
      <c r="G98" s="111"/>
      <c r="H98" s="111"/>
      <c r="I98" s="111"/>
      <c r="J98" s="112">
        <f>J141</f>
        <v>0</v>
      </c>
      <c r="L98" s="109"/>
    </row>
    <row r="99" spans="1:31" s="10" customFormat="1" ht="19.899999999999999" hidden="1" customHeight="1">
      <c r="B99" s="109"/>
      <c r="D99" s="110" t="s">
        <v>90</v>
      </c>
      <c r="E99" s="111"/>
      <c r="F99" s="111"/>
      <c r="G99" s="111"/>
      <c r="H99" s="111"/>
      <c r="I99" s="111"/>
      <c r="J99" s="112">
        <f>J148</f>
        <v>0</v>
      </c>
      <c r="L99" s="109"/>
    </row>
    <row r="100" spans="1:31" s="2" customFormat="1" ht="21.75" hidden="1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s="2" customFormat="1" ht="6.95" hidden="1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hidden="1"/>
    <row r="103" spans="1:31" hidden="1"/>
    <row r="104" spans="1:31" hidden="1"/>
    <row r="105" spans="1:31" s="2" customFormat="1" ht="6.95" customHeight="1">
      <c r="A105" s="30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24.95" customHeight="1">
      <c r="A106" s="30"/>
      <c r="B106" s="31"/>
      <c r="C106" s="19" t="s">
        <v>262</v>
      </c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14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0"/>
      <c r="D109" s="30"/>
      <c r="E109" s="202" t="str">
        <f>E7</f>
        <v>Cyklochodník Zelenečská-A.Žarnova-Nám.SNP - SADOVÉ ÚPRAVY</v>
      </c>
      <c r="F109" s="215"/>
      <c r="G109" s="215"/>
      <c r="H109" s="215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18</v>
      </c>
      <c r="D111" s="30"/>
      <c r="E111" s="30"/>
      <c r="F111" s="23" t="str">
        <f>F10</f>
        <v>Trnava</v>
      </c>
      <c r="G111" s="30"/>
      <c r="H111" s="30"/>
      <c r="I111" s="25" t="s">
        <v>20</v>
      </c>
      <c r="J111" s="53" t="str">
        <f>IF(J10="","",J10)</f>
        <v>20. 10. 2020</v>
      </c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22</v>
      </c>
      <c r="D113" s="30"/>
      <c r="E113" s="30"/>
      <c r="F113" s="23" t="str">
        <f>E13</f>
        <v xml:space="preserve"> </v>
      </c>
      <c r="G113" s="30"/>
      <c r="H113" s="30"/>
      <c r="I113" s="25" t="s">
        <v>28</v>
      </c>
      <c r="J113" s="28" t="str">
        <f>E19</f>
        <v>Rudbeckia s.r.o.</v>
      </c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26</v>
      </c>
      <c r="D114" s="30"/>
      <c r="E114" s="30"/>
      <c r="F114" s="23" t="str">
        <f>IF(E16="","",E16)</f>
        <v>Vyplň údaj</v>
      </c>
      <c r="G114" s="30"/>
      <c r="H114" s="30"/>
      <c r="I114" s="25" t="s">
        <v>32</v>
      </c>
      <c r="J114" s="28" t="str">
        <f>E22</f>
        <v xml:space="preserve"> 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1" customFormat="1" ht="29.25" customHeight="1">
      <c r="A116" s="113"/>
      <c r="B116" s="114"/>
      <c r="C116" s="115" t="s">
        <v>91</v>
      </c>
      <c r="D116" s="116" t="s">
        <v>59</v>
      </c>
      <c r="E116" s="116" t="s">
        <v>55</v>
      </c>
      <c r="F116" s="116" t="s">
        <v>56</v>
      </c>
      <c r="G116" s="116" t="s">
        <v>92</v>
      </c>
      <c r="H116" s="116" t="s">
        <v>93</v>
      </c>
      <c r="I116" s="116" t="s">
        <v>94</v>
      </c>
      <c r="J116" s="117" t="s">
        <v>83</v>
      </c>
      <c r="K116" s="118" t="s">
        <v>95</v>
      </c>
      <c r="L116" s="119"/>
      <c r="M116" s="60" t="s">
        <v>1</v>
      </c>
      <c r="N116" s="61" t="s">
        <v>38</v>
      </c>
      <c r="O116" s="61" t="s">
        <v>96</v>
      </c>
      <c r="P116" s="61" t="s">
        <v>97</v>
      </c>
      <c r="Q116" s="61" t="s">
        <v>98</v>
      </c>
      <c r="R116" s="61" t="s">
        <v>99</v>
      </c>
      <c r="S116" s="61" t="s">
        <v>100</v>
      </c>
      <c r="T116" s="62" t="s">
        <v>101</v>
      </c>
      <c r="U116" s="113"/>
      <c r="V116" s="113"/>
      <c r="W116" s="113"/>
      <c r="X116" s="113"/>
      <c r="Y116" s="113"/>
      <c r="Z116" s="113"/>
      <c r="AA116" s="113"/>
      <c r="AB116" s="113"/>
      <c r="AC116" s="113"/>
      <c r="AD116" s="113"/>
      <c r="AE116" s="113"/>
    </row>
    <row r="117" spans="1:65" s="2" customFormat="1" ht="22.9" customHeight="1">
      <c r="A117" s="30"/>
      <c r="B117" s="31"/>
      <c r="C117" s="67" t="s">
        <v>84</v>
      </c>
      <c r="D117" s="30"/>
      <c r="E117" s="30"/>
      <c r="F117" s="30"/>
      <c r="G117" s="30"/>
      <c r="H117" s="30"/>
      <c r="I117" s="30"/>
      <c r="J117" s="120">
        <f>BK117</f>
        <v>0</v>
      </c>
      <c r="K117" s="30"/>
      <c r="L117" s="31"/>
      <c r="M117" s="63"/>
      <c r="N117" s="54"/>
      <c r="O117" s="64"/>
      <c r="P117" s="121">
        <f>P118</f>
        <v>0</v>
      </c>
      <c r="Q117" s="64"/>
      <c r="R117" s="121">
        <f>R118</f>
        <v>8.901688</v>
      </c>
      <c r="S117" s="64"/>
      <c r="T117" s="122">
        <f>T118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5" t="s">
        <v>73</v>
      </c>
      <c r="AU117" s="15" t="s">
        <v>85</v>
      </c>
      <c r="BK117" s="123">
        <f>BK118</f>
        <v>0</v>
      </c>
    </row>
    <row r="118" spans="1:65" s="12" customFormat="1" ht="25.9" customHeight="1">
      <c r="B118" s="124"/>
      <c r="D118" s="125" t="s">
        <v>73</v>
      </c>
      <c r="E118" s="126" t="s">
        <v>102</v>
      </c>
      <c r="F118" s="126" t="s">
        <v>102</v>
      </c>
      <c r="I118" s="127"/>
      <c r="J118" s="128">
        <f>BK118</f>
        <v>0</v>
      </c>
      <c r="L118" s="124"/>
      <c r="M118" s="129"/>
      <c r="N118" s="130"/>
      <c r="O118" s="130"/>
      <c r="P118" s="131">
        <f>P119+P124+P141+P148</f>
        <v>0</v>
      </c>
      <c r="Q118" s="130"/>
      <c r="R118" s="131">
        <f>R119+R124+R141+R148</f>
        <v>8.901688</v>
      </c>
      <c r="S118" s="130"/>
      <c r="T118" s="132">
        <f>T119+T124+T141+T148</f>
        <v>0</v>
      </c>
      <c r="AR118" s="125" t="s">
        <v>79</v>
      </c>
      <c r="AT118" s="133" t="s">
        <v>73</v>
      </c>
      <c r="AU118" s="133" t="s">
        <v>74</v>
      </c>
      <c r="AY118" s="125" t="s">
        <v>103</v>
      </c>
      <c r="BK118" s="134">
        <f>BK119+BK124+BK141+BK148</f>
        <v>0</v>
      </c>
    </row>
    <row r="119" spans="1:65" s="12" customFormat="1" ht="22.9" customHeight="1">
      <c r="B119" s="124"/>
      <c r="D119" s="125" t="s">
        <v>73</v>
      </c>
      <c r="E119" s="135" t="s">
        <v>104</v>
      </c>
      <c r="F119" s="135" t="s">
        <v>105</v>
      </c>
      <c r="I119" s="127"/>
      <c r="J119" s="136">
        <f>BK119</f>
        <v>0</v>
      </c>
      <c r="L119" s="124"/>
      <c r="M119" s="129"/>
      <c r="N119" s="130"/>
      <c r="O119" s="130"/>
      <c r="P119" s="131">
        <f>SUM(P120:P123)</f>
        <v>0</v>
      </c>
      <c r="Q119" s="130"/>
      <c r="R119" s="131">
        <f>SUM(R120:R123)</f>
        <v>0</v>
      </c>
      <c r="S119" s="130"/>
      <c r="T119" s="132">
        <f>SUM(T120:T123)</f>
        <v>0</v>
      </c>
      <c r="AR119" s="125" t="s">
        <v>79</v>
      </c>
      <c r="AT119" s="133" t="s">
        <v>73</v>
      </c>
      <c r="AU119" s="133" t="s">
        <v>79</v>
      </c>
      <c r="AY119" s="125" t="s">
        <v>103</v>
      </c>
      <c r="BK119" s="134">
        <f>SUM(BK120:BK123)</f>
        <v>0</v>
      </c>
    </row>
    <row r="120" spans="1:65" s="2" customFormat="1" ht="24.2" customHeight="1">
      <c r="A120" s="30"/>
      <c r="B120" s="137"/>
      <c r="C120" s="138" t="s">
        <v>79</v>
      </c>
      <c r="D120" s="138" t="s">
        <v>106</v>
      </c>
      <c r="E120" s="139" t="s">
        <v>107</v>
      </c>
      <c r="F120" s="140" t="s">
        <v>108</v>
      </c>
      <c r="G120" s="141" t="s">
        <v>109</v>
      </c>
      <c r="H120" s="142">
        <v>13</v>
      </c>
      <c r="I120" s="143"/>
      <c r="J120" s="142">
        <f>ROUND(I120*H120,3)</f>
        <v>0</v>
      </c>
      <c r="K120" s="144"/>
      <c r="L120" s="31"/>
      <c r="M120" s="145" t="s">
        <v>1</v>
      </c>
      <c r="N120" s="146" t="s">
        <v>40</v>
      </c>
      <c r="O120" s="56"/>
      <c r="P120" s="147">
        <f>O120*H120</f>
        <v>0</v>
      </c>
      <c r="Q120" s="147">
        <v>0</v>
      </c>
      <c r="R120" s="147">
        <f>Q120*H120</f>
        <v>0</v>
      </c>
      <c r="S120" s="147">
        <v>0</v>
      </c>
      <c r="T120" s="148">
        <f>S120*H120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49" t="s">
        <v>110</v>
      </c>
      <c r="AT120" s="149" t="s">
        <v>106</v>
      </c>
      <c r="AU120" s="149" t="s">
        <v>111</v>
      </c>
      <c r="AY120" s="15" t="s">
        <v>103</v>
      </c>
      <c r="BE120" s="150">
        <f>IF(N120="základná",J120,0)</f>
        <v>0</v>
      </c>
      <c r="BF120" s="150">
        <f>IF(N120="znížená",J120,0)</f>
        <v>0</v>
      </c>
      <c r="BG120" s="150">
        <f>IF(N120="zákl. prenesená",J120,0)</f>
        <v>0</v>
      </c>
      <c r="BH120" s="150">
        <f>IF(N120="zníž. prenesená",J120,0)</f>
        <v>0</v>
      </c>
      <c r="BI120" s="150">
        <f>IF(N120="nulová",J120,0)</f>
        <v>0</v>
      </c>
      <c r="BJ120" s="15" t="s">
        <v>111</v>
      </c>
      <c r="BK120" s="151">
        <f>ROUND(I120*H120,3)</f>
        <v>0</v>
      </c>
      <c r="BL120" s="15" t="s">
        <v>110</v>
      </c>
      <c r="BM120" s="149" t="s">
        <v>112</v>
      </c>
    </row>
    <row r="121" spans="1:65" s="2" customFormat="1" ht="24.2" customHeight="1">
      <c r="A121" s="30"/>
      <c r="B121" s="137"/>
      <c r="C121" s="138" t="s">
        <v>111</v>
      </c>
      <c r="D121" s="138" t="s">
        <v>106</v>
      </c>
      <c r="E121" s="139" t="s">
        <v>113</v>
      </c>
      <c r="F121" s="140" t="s">
        <v>114</v>
      </c>
      <c r="G121" s="141" t="s">
        <v>109</v>
      </c>
      <c r="H121" s="142">
        <v>13</v>
      </c>
      <c r="I121" s="143"/>
      <c r="J121" s="142">
        <f>ROUND(I121*H121,3)</f>
        <v>0</v>
      </c>
      <c r="K121" s="144"/>
      <c r="L121" s="31"/>
      <c r="M121" s="145" t="s">
        <v>1</v>
      </c>
      <c r="N121" s="146" t="s">
        <v>40</v>
      </c>
      <c r="O121" s="56"/>
      <c r="P121" s="147">
        <f>O121*H121</f>
        <v>0</v>
      </c>
      <c r="Q121" s="147">
        <v>0</v>
      </c>
      <c r="R121" s="147">
        <f>Q121*H121</f>
        <v>0</v>
      </c>
      <c r="S121" s="147">
        <v>0</v>
      </c>
      <c r="T121" s="148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49" t="s">
        <v>110</v>
      </c>
      <c r="AT121" s="149" t="s">
        <v>106</v>
      </c>
      <c r="AU121" s="149" t="s">
        <v>111</v>
      </c>
      <c r="AY121" s="15" t="s">
        <v>103</v>
      </c>
      <c r="BE121" s="150">
        <f>IF(N121="základná",J121,0)</f>
        <v>0</v>
      </c>
      <c r="BF121" s="150">
        <f>IF(N121="znížená",J121,0)</f>
        <v>0</v>
      </c>
      <c r="BG121" s="150">
        <f>IF(N121="zákl. prenesená",J121,0)</f>
        <v>0</v>
      </c>
      <c r="BH121" s="150">
        <f>IF(N121="zníž. prenesená",J121,0)</f>
        <v>0</v>
      </c>
      <c r="BI121" s="150">
        <f>IF(N121="nulová",J121,0)</f>
        <v>0</v>
      </c>
      <c r="BJ121" s="15" t="s">
        <v>111</v>
      </c>
      <c r="BK121" s="151">
        <f>ROUND(I121*H121,3)</f>
        <v>0</v>
      </c>
      <c r="BL121" s="15" t="s">
        <v>110</v>
      </c>
      <c r="BM121" s="149" t="s">
        <v>115</v>
      </c>
    </row>
    <row r="122" spans="1:65" s="2" customFormat="1" ht="20.25" customHeight="1">
      <c r="A122" s="30"/>
      <c r="B122" s="137"/>
      <c r="C122" s="138" t="s">
        <v>116</v>
      </c>
      <c r="D122" s="138" t="s">
        <v>106</v>
      </c>
      <c r="E122" s="139" t="s">
        <v>117</v>
      </c>
      <c r="F122" s="140" t="s">
        <v>118</v>
      </c>
      <c r="G122" s="141" t="s">
        <v>109</v>
      </c>
      <c r="H122" s="142">
        <v>4</v>
      </c>
      <c r="I122" s="143"/>
      <c r="J122" s="142">
        <f>ROUND(I122*H122,3)</f>
        <v>0</v>
      </c>
      <c r="K122" s="144"/>
      <c r="L122" s="31"/>
      <c r="M122" s="145" t="s">
        <v>1</v>
      </c>
      <c r="N122" s="146" t="s">
        <v>40</v>
      </c>
      <c r="O122" s="56"/>
      <c r="P122" s="147">
        <f>O122*H122</f>
        <v>0</v>
      </c>
      <c r="Q122" s="147">
        <v>0</v>
      </c>
      <c r="R122" s="147">
        <f>Q122*H122</f>
        <v>0</v>
      </c>
      <c r="S122" s="147">
        <v>0</v>
      </c>
      <c r="T122" s="148">
        <f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49" t="s">
        <v>119</v>
      </c>
      <c r="AT122" s="149" t="s">
        <v>106</v>
      </c>
      <c r="AU122" s="149" t="s">
        <v>111</v>
      </c>
      <c r="AY122" s="15" t="s">
        <v>103</v>
      </c>
      <c r="BE122" s="150">
        <f>IF(N122="základná",J122,0)</f>
        <v>0</v>
      </c>
      <c r="BF122" s="150">
        <f>IF(N122="znížená",J122,0)</f>
        <v>0</v>
      </c>
      <c r="BG122" s="150">
        <f>IF(N122="zákl. prenesená",J122,0)</f>
        <v>0</v>
      </c>
      <c r="BH122" s="150">
        <f>IF(N122="zníž. prenesená",J122,0)</f>
        <v>0</v>
      </c>
      <c r="BI122" s="150">
        <f>IF(N122="nulová",J122,0)</f>
        <v>0</v>
      </c>
      <c r="BJ122" s="15" t="s">
        <v>111</v>
      </c>
      <c r="BK122" s="151">
        <f>ROUND(I122*H122,3)</f>
        <v>0</v>
      </c>
      <c r="BL122" s="15" t="s">
        <v>119</v>
      </c>
      <c r="BM122" s="149" t="s">
        <v>120</v>
      </c>
    </row>
    <row r="123" spans="1:65" s="2" customFormat="1" ht="14.45" customHeight="1">
      <c r="A123" s="30"/>
      <c r="B123" s="137"/>
      <c r="C123" s="138" t="s">
        <v>110</v>
      </c>
      <c r="D123" s="138" t="s">
        <v>106</v>
      </c>
      <c r="E123" s="139" t="s">
        <v>121</v>
      </c>
      <c r="F123" s="140" t="s">
        <v>122</v>
      </c>
      <c r="G123" s="141" t="s">
        <v>123</v>
      </c>
      <c r="H123" s="142">
        <v>4</v>
      </c>
      <c r="I123" s="143"/>
      <c r="J123" s="142">
        <f>ROUND(I123*H123,3)</f>
        <v>0</v>
      </c>
      <c r="K123" s="144"/>
      <c r="L123" s="31"/>
      <c r="M123" s="145" t="s">
        <v>1</v>
      </c>
      <c r="N123" s="146" t="s">
        <v>40</v>
      </c>
      <c r="O123" s="56"/>
      <c r="P123" s="147">
        <f>O123*H123</f>
        <v>0</v>
      </c>
      <c r="Q123" s="147">
        <v>0</v>
      </c>
      <c r="R123" s="147">
        <f>Q123*H123</f>
        <v>0</v>
      </c>
      <c r="S123" s="147">
        <v>0</v>
      </c>
      <c r="T123" s="148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49" t="s">
        <v>124</v>
      </c>
      <c r="AT123" s="149" t="s">
        <v>106</v>
      </c>
      <c r="AU123" s="149" t="s">
        <v>111</v>
      </c>
      <c r="AY123" s="15" t="s">
        <v>103</v>
      </c>
      <c r="BE123" s="150">
        <f>IF(N123="základná",J123,0)</f>
        <v>0</v>
      </c>
      <c r="BF123" s="150">
        <f>IF(N123="znížená",J123,0)</f>
        <v>0</v>
      </c>
      <c r="BG123" s="150">
        <f>IF(N123="zákl. prenesená",J123,0)</f>
        <v>0</v>
      </c>
      <c r="BH123" s="150">
        <f>IF(N123="zníž. prenesená",J123,0)</f>
        <v>0</v>
      </c>
      <c r="BI123" s="150">
        <f>IF(N123="nulová",J123,0)</f>
        <v>0</v>
      </c>
      <c r="BJ123" s="15" t="s">
        <v>111</v>
      </c>
      <c r="BK123" s="151">
        <f>ROUND(I123*H123,3)</f>
        <v>0</v>
      </c>
      <c r="BL123" s="15" t="s">
        <v>124</v>
      </c>
      <c r="BM123" s="149" t="s">
        <v>125</v>
      </c>
    </row>
    <row r="124" spans="1:65" s="12" customFormat="1" ht="22.9" customHeight="1">
      <c r="B124" s="124"/>
      <c r="D124" s="125" t="s">
        <v>73</v>
      </c>
      <c r="E124" s="135" t="s">
        <v>126</v>
      </c>
      <c r="F124" s="135" t="s">
        <v>127</v>
      </c>
      <c r="I124" s="127"/>
      <c r="J124" s="136">
        <f>BK124</f>
        <v>0</v>
      </c>
      <c r="L124" s="124"/>
      <c r="M124" s="129"/>
      <c r="N124" s="130"/>
      <c r="O124" s="130"/>
      <c r="P124" s="131">
        <f>SUM(P125:P140)</f>
        <v>0</v>
      </c>
      <c r="Q124" s="130"/>
      <c r="R124" s="131">
        <f>SUM(R125:R140)</f>
        <v>5.7469999999999999</v>
      </c>
      <c r="S124" s="130"/>
      <c r="T124" s="132">
        <f>SUM(T125:T140)</f>
        <v>0</v>
      </c>
      <c r="AR124" s="125" t="s">
        <v>79</v>
      </c>
      <c r="AT124" s="133" t="s">
        <v>73</v>
      </c>
      <c r="AU124" s="133" t="s">
        <v>79</v>
      </c>
      <c r="AY124" s="125" t="s">
        <v>103</v>
      </c>
      <c r="BK124" s="134">
        <f>SUM(BK125:BK140)</f>
        <v>0</v>
      </c>
    </row>
    <row r="125" spans="1:65" s="2" customFormat="1" ht="37.9" customHeight="1">
      <c r="A125" s="30"/>
      <c r="B125" s="137"/>
      <c r="C125" s="138" t="s">
        <v>128</v>
      </c>
      <c r="D125" s="138" t="s">
        <v>106</v>
      </c>
      <c r="E125" s="139" t="s">
        <v>129</v>
      </c>
      <c r="F125" s="140" t="s">
        <v>130</v>
      </c>
      <c r="G125" s="141" t="s">
        <v>109</v>
      </c>
      <c r="H125" s="142">
        <v>10</v>
      </c>
      <c r="I125" s="143"/>
      <c r="J125" s="142">
        <f t="shared" ref="J125:J130" si="0">ROUND(I125*H125,3)</f>
        <v>0</v>
      </c>
      <c r="K125" s="144"/>
      <c r="L125" s="31"/>
      <c r="M125" s="145" t="s">
        <v>1</v>
      </c>
      <c r="N125" s="146" t="s">
        <v>40</v>
      </c>
      <c r="O125" s="56"/>
      <c r="P125" s="147">
        <f t="shared" ref="P125:P130" si="1">O125*H125</f>
        <v>0</v>
      </c>
      <c r="Q125" s="147">
        <v>0</v>
      </c>
      <c r="R125" s="147">
        <f t="shared" ref="R125:R130" si="2">Q125*H125</f>
        <v>0</v>
      </c>
      <c r="S125" s="147">
        <v>0</v>
      </c>
      <c r="T125" s="148">
        <f t="shared" ref="T125:T130" si="3"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49" t="s">
        <v>110</v>
      </c>
      <c r="AT125" s="149" t="s">
        <v>106</v>
      </c>
      <c r="AU125" s="149" t="s">
        <v>111</v>
      </c>
      <c r="AY125" s="15" t="s">
        <v>103</v>
      </c>
      <c r="BE125" s="150">
        <f t="shared" ref="BE125:BE130" si="4">IF(N125="základná",J125,0)</f>
        <v>0</v>
      </c>
      <c r="BF125" s="150">
        <f t="shared" ref="BF125:BF130" si="5">IF(N125="znížená",J125,0)</f>
        <v>0</v>
      </c>
      <c r="BG125" s="150">
        <f t="shared" ref="BG125:BG130" si="6">IF(N125="zákl. prenesená",J125,0)</f>
        <v>0</v>
      </c>
      <c r="BH125" s="150">
        <f t="shared" ref="BH125:BH130" si="7">IF(N125="zníž. prenesená",J125,0)</f>
        <v>0</v>
      </c>
      <c r="BI125" s="150">
        <f t="shared" ref="BI125:BI130" si="8">IF(N125="nulová",J125,0)</f>
        <v>0</v>
      </c>
      <c r="BJ125" s="15" t="s">
        <v>111</v>
      </c>
      <c r="BK125" s="151">
        <f t="shared" ref="BK125:BK130" si="9">ROUND(I125*H125,3)</f>
        <v>0</v>
      </c>
      <c r="BL125" s="15" t="s">
        <v>110</v>
      </c>
      <c r="BM125" s="149" t="s">
        <v>131</v>
      </c>
    </row>
    <row r="126" spans="1:65" s="2" customFormat="1" ht="24.2" customHeight="1">
      <c r="A126" s="30"/>
      <c r="B126" s="137"/>
      <c r="C126" s="138" t="s">
        <v>132</v>
      </c>
      <c r="D126" s="138" t="s">
        <v>106</v>
      </c>
      <c r="E126" s="139" t="s">
        <v>133</v>
      </c>
      <c r="F126" s="140" t="s">
        <v>134</v>
      </c>
      <c r="G126" s="141" t="s">
        <v>109</v>
      </c>
      <c r="H126" s="142">
        <v>10</v>
      </c>
      <c r="I126" s="143"/>
      <c r="J126" s="142">
        <f t="shared" si="0"/>
        <v>0</v>
      </c>
      <c r="K126" s="144"/>
      <c r="L126" s="31"/>
      <c r="M126" s="145" t="s">
        <v>1</v>
      </c>
      <c r="N126" s="146" t="s">
        <v>40</v>
      </c>
      <c r="O126" s="56"/>
      <c r="P126" s="147">
        <f t="shared" si="1"/>
        <v>0</v>
      </c>
      <c r="Q126" s="147">
        <v>0</v>
      </c>
      <c r="R126" s="147">
        <f t="shared" si="2"/>
        <v>0</v>
      </c>
      <c r="S126" s="147">
        <v>0</v>
      </c>
      <c r="T126" s="148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49" t="s">
        <v>110</v>
      </c>
      <c r="AT126" s="149" t="s">
        <v>106</v>
      </c>
      <c r="AU126" s="149" t="s">
        <v>111</v>
      </c>
      <c r="AY126" s="15" t="s">
        <v>103</v>
      </c>
      <c r="BE126" s="150">
        <f t="shared" si="4"/>
        <v>0</v>
      </c>
      <c r="BF126" s="150">
        <f t="shared" si="5"/>
        <v>0</v>
      </c>
      <c r="BG126" s="150">
        <f t="shared" si="6"/>
        <v>0</v>
      </c>
      <c r="BH126" s="150">
        <f t="shared" si="7"/>
        <v>0</v>
      </c>
      <c r="BI126" s="150">
        <f t="shared" si="8"/>
        <v>0</v>
      </c>
      <c r="BJ126" s="15" t="s">
        <v>111</v>
      </c>
      <c r="BK126" s="151">
        <f t="shared" si="9"/>
        <v>0</v>
      </c>
      <c r="BL126" s="15" t="s">
        <v>110</v>
      </c>
      <c r="BM126" s="149" t="s">
        <v>135</v>
      </c>
    </row>
    <row r="127" spans="1:65" s="2" customFormat="1" ht="14.45" customHeight="1">
      <c r="A127" s="30"/>
      <c r="B127" s="137"/>
      <c r="C127" s="152" t="s">
        <v>136</v>
      </c>
      <c r="D127" s="152" t="s">
        <v>137</v>
      </c>
      <c r="E127" s="153" t="s">
        <v>138</v>
      </c>
      <c r="F127" s="154" t="s">
        <v>139</v>
      </c>
      <c r="G127" s="155" t="s">
        <v>109</v>
      </c>
      <c r="H127" s="156">
        <v>10</v>
      </c>
      <c r="I127" s="157"/>
      <c r="J127" s="156">
        <f t="shared" si="0"/>
        <v>0</v>
      </c>
      <c r="K127" s="158"/>
      <c r="L127" s="159"/>
      <c r="M127" s="160" t="s">
        <v>1</v>
      </c>
      <c r="N127" s="161" t="s">
        <v>40</v>
      </c>
      <c r="O127" s="56"/>
      <c r="P127" s="147">
        <f t="shared" si="1"/>
        <v>0</v>
      </c>
      <c r="Q127" s="147">
        <v>0.01</v>
      </c>
      <c r="R127" s="147">
        <f t="shared" si="2"/>
        <v>0.1</v>
      </c>
      <c r="S127" s="147">
        <v>0</v>
      </c>
      <c r="T127" s="148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49" t="s">
        <v>140</v>
      </c>
      <c r="AT127" s="149" t="s">
        <v>137</v>
      </c>
      <c r="AU127" s="149" t="s">
        <v>111</v>
      </c>
      <c r="AY127" s="15" t="s">
        <v>103</v>
      </c>
      <c r="BE127" s="150">
        <f t="shared" si="4"/>
        <v>0</v>
      </c>
      <c r="BF127" s="150">
        <f t="shared" si="5"/>
        <v>0</v>
      </c>
      <c r="BG127" s="150">
        <f t="shared" si="6"/>
        <v>0</v>
      </c>
      <c r="BH127" s="150">
        <f t="shared" si="7"/>
        <v>0</v>
      </c>
      <c r="BI127" s="150">
        <f t="shared" si="8"/>
        <v>0</v>
      </c>
      <c r="BJ127" s="15" t="s">
        <v>111</v>
      </c>
      <c r="BK127" s="151">
        <f t="shared" si="9"/>
        <v>0</v>
      </c>
      <c r="BL127" s="15" t="s">
        <v>110</v>
      </c>
      <c r="BM127" s="149" t="s">
        <v>141</v>
      </c>
    </row>
    <row r="128" spans="1:65" s="2" customFormat="1" ht="24.2" customHeight="1">
      <c r="A128" s="30"/>
      <c r="B128" s="137"/>
      <c r="C128" s="138" t="s">
        <v>140</v>
      </c>
      <c r="D128" s="138" t="s">
        <v>106</v>
      </c>
      <c r="E128" s="139" t="s">
        <v>142</v>
      </c>
      <c r="F128" s="140" t="s">
        <v>143</v>
      </c>
      <c r="G128" s="141" t="s">
        <v>144</v>
      </c>
      <c r="H128" s="142">
        <v>1.0999999999999999E-2</v>
      </c>
      <c r="I128" s="143"/>
      <c r="J128" s="142">
        <f t="shared" si="0"/>
        <v>0</v>
      </c>
      <c r="K128" s="144"/>
      <c r="L128" s="31"/>
      <c r="M128" s="145" t="s">
        <v>1</v>
      </c>
      <c r="N128" s="146" t="s">
        <v>40</v>
      </c>
      <c r="O128" s="56"/>
      <c r="P128" s="147">
        <f t="shared" si="1"/>
        <v>0</v>
      </c>
      <c r="Q128" s="147">
        <v>0</v>
      </c>
      <c r="R128" s="147">
        <f t="shared" si="2"/>
        <v>0</v>
      </c>
      <c r="S128" s="147">
        <v>0</v>
      </c>
      <c r="T128" s="148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49" t="s">
        <v>110</v>
      </c>
      <c r="AT128" s="149" t="s">
        <v>106</v>
      </c>
      <c r="AU128" s="149" t="s">
        <v>111</v>
      </c>
      <c r="AY128" s="15" t="s">
        <v>103</v>
      </c>
      <c r="BE128" s="150">
        <f t="shared" si="4"/>
        <v>0</v>
      </c>
      <c r="BF128" s="150">
        <f t="shared" si="5"/>
        <v>0</v>
      </c>
      <c r="BG128" s="150">
        <f t="shared" si="6"/>
        <v>0</v>
      </c>
      <c r="BH128" s="150">
        <f t="shared" si="7"/>
        <v>0</v>
      </c>
      <c r="BI128" s="150">
        <f t="shared" si="8"/>
        <v>0</v>
      </c>
      <c r="BJ128" s="15" t="s">
        <v>111</v>
      </c>
      <c r="BK128" s="151">
        <f t="shared" si="9"/>
        <v>0</v>
      </c>
      <c r="BL128" s="15" t="s">
        <v>110</v>
      </c>
      <c r="BM128" s="149" t="s">
        <v>145</v>
      </c>
    </row>
    <row r="129" spans="1:65" s="2" customFormat="1" ht="14.45" customHeight="1">
      <c r="A129" s="30"/>
      <c r="B129" s="137"/>
      <c r="C129" s="152" t="s">
        <v>146</v>
      </c>
      <c r="D129" s="152" t="s">
        <v>137</v>
      </c>
      <c r="E129" s="153" t="s">
        <v>147</v>
      </c>
      <c r="F129" s="154" t="s">
        <v>148</v>
      </c>
      <c r="G129" s="155" t="s">
        <v>149</v>
      </c>
      <c r="H129" s="156">
        <v>10</v>
      </c>
      <c r="I129" s="157"/>
      <c r="J129" s="156">
        <f t="shared" si="0"/>
        <v>0</v>
      </c>
      <c r="K129" s="158"/>
      <c r="L129" s="159"/>
      <c r="M129" s="160" t="s">
        <v>1</v>
      </c>
      <c r="N129" s="161" t="s">
        <v>40</v>
      </c>
      <c r="O129" s="56"/>
      <c r="P129" s="147">
        <f t="shared" si="1"/>
        <v>0</v>
      </c>
      <c r="Q129" s="147">
        <v>1E-3</v>
      </c>
      <c r="R129" s="147">
        <f t="shared" si="2"/>
        <v>0.01</v>
      </c>
      <c r="S129" s="147">
        <v>0</v>
      </c>
      <c r="T129" s="148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49" t="s">
        <v>119</v>
      </c>
      <c r="AT129" s="149" t="s">
        <v>137</v>
      </c>
      <c r="AU129" s="149" t="s">
        <v>111</v>
      </c>
      <c r="AY129" s="15" t="s">
        <v>103</v>
      </c>
      <c r="BE129" s="150">
        <f t="shared" si="4"/>
        <v>0</v>
      </c>
      <c r="BF129" s="150">
        <f t="shared" si="5"/>
        <v>0</v>
      </c>
      <c r="BG129" s="150">
        <f t="shared" si="6"/>
        <v>0</v>
      </c>
      <c r="BH129" s="150">
        <f t="shared" si="7"/>
        <v>0</v>
      </c>
      <c r="BI129" s="150">
        <f t="shared" si="8"/>
        <v>0</v>
      </c>
      <c r="BJ129" s="15" t="s">
        <v>111</v>
      </c>
      <c r="BK129" s="151">
        <f t="shared" si="9"/>
        <v>0</v>
      </c>
      <c r="BL129" s="15" t="s">
        <v>119</v>
      </c>
      <c r="BM129" s="149" t="s">
        <v>150</v>
      </c>
    </row>
    <row r="130" spans="1:65" s="2" customFormat="1" ht="14.45" customHeight="1">
      <c r="A130" s="30"/>
      <c r="B130" s="137"/>
      <c r="C130" s="152" t="s">
        <v>151</v>
      </c>
      <c r="D130" s="152" t="s">
        <v>137</v>
      </c>
      <c r="E130" s="153" t="s">
        <v>152</v>
      </c>
      <c r="F130" s="154" t="s">
        <v>153</v>
      </c>
      <c r="G130" s="155" t="s">
        <v>149</v>
      </c>
      <c r="H130" s="156">
        <v>1</v>
      </c>
      <c r="I130" s="157"/>
      <c r="J130" s="156">
        <f t="shared" si="0"/>
        <v>0</v>
      </c>
      <c r="K130" s="158"/>
      <c r="L130" s="159"/>
      <c r="M130" s="160" t="s">
        <v>1</v>
      </c>
      <c r="N130" s="161" t="s">
        <v>40</v>
      </c>
      <c r="O130" s="56"/>
      <c r="P130" s="147">
        <f t="shared" si="1"/>
        <v>0</v>
      </c>
      <c r="Q130" s="147">
        <v>1E-3</v>
      </c>
      <c r="R130" s="147">
        <f t="shared" si="2"/>
        <v>1E-3</v>
      </c>
      <c r="S130" s="147">
        <v>0</v>
      </c>
      <c r="T130" s="148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49" t="s">
        <v>140</v>
      </c>
      <c r="AT130" s="149" t="s">
        <v>137</v>
      </c>
      <c r="AU130" s="149" t="s">
        <v>111</v>
      </c>
      <c r="AY130" s="15" t="s">
        <v>103</v>
      </c>
      <c r="BE130" s="150">
        <f t="shared" si="4"/>
        <v>0</v>
      </c>
      <c r="BF130" s="150">
        <f t="shared" si="5"/>
        <v>0</v>
      </c>
      <c r="BG130" s="150">
        <f t="shared" si="6"/>
        <v>0</v>
      </c>
      <c r="BH130" s="150">
        <f t="shared" si="7"/>
        <v>0</v>
      </c>
      <c r="BI130" s="150">
        <f t="shared" si="8"/>
        <v>0</v>
      </c>
      <c r="BJ130" s="15" t="s">
        <v>111</v>
      </c>
      <c r="BK130" s="151">
        <f t="shared" si="9"/>
        <v>0</v>
      </c>
      <c r="BL130" s="15" t="s">
        <v>110</v>
      </c>
      <c r="BM130" s="149" t="s">
        <v>154</v>
      </c>
    </row>
    <row r="131" spans="1:65" s="13" customFormat="1">
      <c r="B131" s="162"/>
      <c r="D131" s="163" t="s">
        <v>155</v>
      </c>
      <c r="E131" s="164" t="s">
        <v>1</v>
      </c>
      <c r="F131" s="165" t="s">
        <v>156</v>
      </c>
      <c r="H131" s="166">
        <v>1</v>
      </c>
      <c r="I131" s="167"/>
      <c r="L131" s="162"/>
      <c r="M131" s="168"/>
      <c r="N131" s="169"/>
      <c r="O131" s="169"/>
      <c r="P131" s="169"/>
      <c r="Q131" s="169"/>
      <c r="R131" s="169"/>
      <c r="S131" s="169"/>
      <c r="T131" s="170"/>
      <c r="AT131" s="164" t="s">
        <v>155</v>
      </c>
      <c r="AU131" s="164" t="s">
        <v>111</v>
      </c>
      <c r="AV131" s="13" t="s">
        <v>111</v>
      </c>
      <c r="AW131" s="13" t="s">
        <v>30</v>
      </c>
      <c r="AX131" s="13" t="s">
        <v>79</v>
      </c>
      <c r="AY131" s="164" t="s">
        <v>103</v>
      </c>
    </row>
    <row r="132" spans="1:65" s="2" customFormat="1" ht="14.45" customHeight="1">
      <c r="A132" s="30"/>
      <c r="B132" s="137"/>
      <c r="C132" s="152" t="s">
        <v>157</v>
      </c>
      <c r="D132" s="152" t="s">
        <v>137</v>
      </c>
      <c r="E132" s="153" t="s">
        <v>158</v>
      </c>
      <c r="F132" s="154" t="s">
        <v>159</v>
      </c>
      <c r="G132" s="155" t="s">
        <v>160</v>
      </c>
      <c r="H132" s="156">
        <v>2</v>
      </c>
      <c r="I132" s="157"/>
      <c r="J132" s="156">
        <f>ROUND(I132*H132,3)</f>
        <v>0</v>
      </c>
      <c r="K132" s="158"/>
      <c r="L132" s="159"/>
      <c r="M132" s="160" t="s">
        <v>1</v>
      </c>
      <c r="N132" s="161" t="s">
        <v>40</v>
      </c>
      <c r="O132" s="56"/>
      <c r="P132" s="147">
        <f>O132*H132</f>
        <v>0</v>
      </c>
      <c r="Q132" s="147">
        <v>0.77</v>
      </c>
      <c r="R132" s="147">
        <f>Q132*H132</f>
        <v>1.54</v>
      </c>
      <c r="S132" s="147">
        <v>0</v>
      </c>
      <c r="T132" s="148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49" t="s">
        <v>140</v>
      </c>
      <c r="AT132" s="149" t="s">
        <v>137</v>
      </c>
      <c r="AU132" s="149" t="s">
        <v>111</v>
      </c>
      <c r="AY132" s="15" t="s">
        <v>103</v>
      </c>
      <c r="BE132" s="150">
        <f>IF(N132="základná",J132,0)</f>
        <v>0</v>
      </c>
      <c r="BF132" s="150">
        <f>IF(N132="znížená",J132,0)</f>
        <v>0</v>
      </c>
      <c r="BG132" s="150">
        <f>IF(N132="zákl. prenesená",J132,0)</f>
        <v>0</v>
      </c>
      <c r="BH132" s="150">
        <f>IF(N132="zníž. prenesená",J132,0)</f>
        <v>0</v>
      </c>
      <c r="BI132" s="150">
        <f>IF(N132="nulová",J132,0)</f>
        <v>0</v>
      </c>
      <c r="BJ132" s="15" t="s">
        <v>111</v>
      </c>
      <c r="BK132" s="151">
        <f>ROUND(I132*H132,3)</f>
        <v>0</v>
      </c>
      <c r="BL132" s="15" t="s">
        <v>110</v>
      </c>
      <c r="BM132" s="149" t="s">
        <v>161</v>
      </c>
    </row>
    <row r="133" spans="1:65" s="13" customFormat="1">
      <c r="B133" s="162"/>
      <c r="D133" s="163" t="s">
        <v>155</v>
      </c>
      <c r="E133" s="164" t="s">
        <v>1</v>
      </c>
      <c r="F133" s="165" t="s">
        <v>162</v>
      </c>
      <c r="H133" s="166">
        <v>2</v>
      </c>
      <c r="I133" s="167"/>
      <c r="L133" s="162"/>
      <c r="M133" s="168"/>
      <c r="N133" s="169"/>
      <c r="O133" s="169"/>
      <c r="P133" s="169"/>
      <c r="Q133" s="169"/>
      <c r="R133" s="169"/>
      <c r="S133" s="169"/>
      <c r="T133" s="170"/>
      <c r="AT133" s="164" t="s">
        <v>155</v>
      </c>
      <c r="AU133" s="164" t="s">
        <v>111</v>
      </c>
      <c r="AV133" s="13" t="s">
        <v>111</v>
      </c>
      <c r="AW133" s="13" t="s">
        <v>30</v>
      </c>
      <c r="AX133" s="13" t="s">
        <v>79</v>
      </c>
      <c r="AY133" s="164" t="s">
        <v>103</v>
      </c>
    </row>
    <row r="134" spans="1:65" s="2" customFormat="1" ht="24.2" customHeight="1">
      <c r="A134" s="30"/>
      <c r="B134" s="137"/>
      <c r="C134" s="138" t="s">
        <v>163</v>
      </c>
      <c r="D134" s="138" t="s">
        <v>106</v>
      </c>
      <c r="E134" s="139" t="s">
        <v>164</v>
      </c>
      <c r="F134" s="140" t="s">
        <v>165</v>
      </c>
      <c r="G134" s="141" t="s">
        <v>109</v>
      </c>
      <c r="H134" s="142">
        <v>10</v>
      </c>
      <c r="I134" s="143"/>
      <c r="J134" s="142">
        <f>ROUND(I134*H134,3)</f>
        <v>0</v>
      </c>
      <c r="K134" s="144"/>
      <c r="L134" s="31"/>
      <c r="M134" s="145" t="s">
        <v>1</v>
      </c>
      <c r="N134" s="146" t="s">
        <v>40</v>
      </c>
      <c r="O134" s="56"/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9" t="s">
        <v>119</v>
      </c>
      <c r="AT134" s="149" t="s">
        <v>106</v>
      </c>
      <c r="AU134" s="149" t="s">
        <v>111</v>
      </c>
      <c r="AY134" s="15" t="s">
        <v>103</v>
      </c>
      <c r="BE134" s="150">
        <f>IF(N134="základná",J134,0)</f>
        <v>0</v>
      </c>
      <c r="BF134" s="150">
        <f>IF(N134="znížená",J134,0)</f>
        <v>0</v>
      </c>
      <c r="BG134" s="150">
        <f>IF(N134="zákl. prenesená",J134,0)</f>
        <v>0</v>
      </c>
      <c r="BH134" s="150">
        <f>IF(N134="zníž. prenesená",J134,0)</f>
        <v>0</v>
      </c>
      <c r="BI134" s="150">
        <f>IF(N134="nulová",J134,0)</f>
        <v>0</v>
      </c>
      <c r="BJ134" s="15" t="s">
        <v>111</v>
      </c>
      <c r="BK134" s="151">
        <f>ROUND(I134*H134,3)</f>
        <v>0</v>
      </c>
      <c r="BL134" s="15" t="s">
        <v>119</v>
      </c>
      <c r="BM134" s="149" t="s">
        <v>166</v>
      </c>
    </row>
    <row r="135" spans="1:65" s="2" customFormat="1" ht="14.45" customHeight="1">
      <c r="A135" s="30"/>
      <c r="B135" s="137"/>
      <c r="C135" s="138" t="s">
        <v>167</v>
      </c>
      <c r="D135" s="138" t="s">
        <v>106</v>
      </c>
      <c r="E135" s="139" t="s">
        <v>168</v>
      </c>
      <c r="F135" s="140" t="s">
        <v>169</v>
      </c>
      <c r="G135" s="141" t="s">
        <v>160</v>
      </c>
      <c r="H135" s="142">
        <v>1</v>
      </c>
      <c r="I135" s="143"/>
      <c r="J135" s="142">
        <f>ROUND(I135*H135,3)</f>
        <v>0</v>
      </c>
      <c r="K135" s="144"/>
      <c r="L135" s="31"/>
      <c r="M135" s="145" t="s">
        <v>1</v>
      </c>
      <c r="N135" s="146" t="s">
        <v>40</v>
      </c>
      <c r="O135" s="56"/>
      <c r="P135" s="147">
        <f>O135*H135</f>
        <v>0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9" t="s">
        <v>110</v>
      </c>
      <c r="AT135" s="149" t="s">
        <v>106</v>
      </c>
      <c r="AU135" s="149" t="s">
        <v>111</v>
      </c>
      <c r="AY135" s="15" t="s">
        <v>103</v>
      </c>
      <c r="BE135" s="150">
        <f>IF(N135="základná",J135,0)</f>
        <v>0</v>
      </c>
      <c r="BF135" s="150">
        <f>IF(N135="znížená",J135,0)</f>
        <v>0</v>
      </c>
      <c r="BG135" s="150">
        <f>IF(N135="zákl. prenesená",J135,0)</f>
        <v>0</v>
      </c>
      <c r="BH135" s="150">
        <f>IF(N135="zníž. prenesená",J135,0)</f>
        <v>0</v>
      </c>
      <c r="BI135" s="150">
        <f>IF(N135="nulová",J135,0)</f>
        <v>0</v>
      </c>
      <c r="BJ135" s="15" t="s">
        <v>111</v>
      </c>
      <c r="BK135" s="151">
        <f>ROUND(I135*H135,3)</f>
        <v>0</v>
      </c>
      <c r="BL135" s="15" t="s">
        <v>110</v>
      </c>
      <c r="BM135" s="149" t="s">
        <v>170</v>
      </c>
    </row>
    <row r="136" spans="1:65" s="13" customFormat="1">
      <c r="B136" s="162"/>
      <c r="D136" s="163" t="s">
        <v>155</v>
      </c>
      <c r="E136" s="164" t="s">
        <v>1</v>
      </c>
      <c r="F136" s="165" t="s">
        <v>171</v>
      </c>
      <c r="H136" s="166">
        <v>1</v>
      </c>
      <c r="I136" s="167"/>
      <c r="L136" s="162"/>
      <c r="M136" s="168"/>
      <c r="N136" s="169"/>
      <c r="O136" s="169"/>
      <c r="P136" s="169"/>
      <c r="Q136" s="169"/>
      <c r="R136" s="169"/>
      <c r="S136" s="169"/>
      <c r="T136" s="170"/>
      <c r="AT136" s="164" t="s">
        <v>155</v>
      </c>
      <c r="AU136" s="164" t="s">
        <v>111</v>
      </c>
      <c r="AV136" s="13" t="s">
        <v>111</v>
      </c>
      <c r="AW136" s="13" t="s">
        <v>30</v>
      </c>
      <c r="AX136" s="13" t="s">
        <v>79</v>
      </c>
      <c r="AY136" s="164" t="s">
        <v>103</v>
      </c>
    </row>
    <row r="137" spans="1:65" s="2" customFormat="1" ht="24.2" customHeight="1">
      <c r="A137" s="30"/>
      <c r="B137" s="137"/>
      <c r="C137" s="138" t="s">
        <v>172</v>
      </c>
      <c r="D137" s="138" t="s">
        <v>106</v>
      </c>
      <c r="E137" s="139" t="s">
        <v>173</v>
      </c>
      <c r="F137" s="140" t="s">
        <v>174</v>
      </c>
      <c r="G137" s="141" t="s">
        <v>160</v>
      </c>
      <c r="H137" s="142">
        <v>1</v>
      </c>
      <c r="I137" s="143"/>
      <c r="J137" s="142">
        <f>ROUND(I137*H137,3)</f>
        <v>0</v>
      </c>
      <c r="K137" s="144"/>
      <c r="L137" s="31"/>
      <c r="M137" s="145" t="s">
        <v>1</v>
      </c>
      <c r="N137" s="146" t="s">
        <v>40</v>
      </c>
      <c r="O137" s="56"/>
      <c r="P137" s="147">
        <f>O137*H137</f>
        <v>0</v>
      </c>
      <c r="Q137" s="147">
        <v>0</v>
      </c>
      <c r="R137" s="147">
        <f>Q137*H137</f>
        <v>0</v>
      </c>
      <c r="S137" s="147">
        <v>0</v>
      </c>
      <c r="T137" s="148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49" t="s">
        <v>110</v>
      </c>
      <c r="AT137" s="149" t="s">
        <v>106</v>
      </c>
      <c r="AU137" s="149" t="s">
        <v>111</v>
      </c>
      <c r="AY137" s="15" t="s">
        <v>103</v>
      </c>
      <c r="BE137" s="150">
        <f>IF(N137="základná",J137,0)</f>
        <v>0</v>
      </c>
      <c r="BF137" s="150">
        <f>IF(N137="znížená",J137,0)</f>
        <v>0</v>
      </c>
      <c r="BG137" s="150">
        <f>IF(N137="zákl. prenesená",J137,0)</f>
        <v>0</v>
      </c>
      <c r="BH137" s="150">
        <f>IF(N137="zníž. prenesená",J137,0)</f>
        <v>0</v>
      </c>
      <c r="BI137" s="150">
        <f>IF(N137="nulová",J137,0)</f>
        <v>0</v>
      </c>
      <c r="BJ137" s="15" t="s">
        <v>111</v>
      </c>
      <c r="BK137" s="151">
        <f>ROUND(I137*H137,3)</f>
        <v>0</v>
      </c>
      <c r="BL137" s="15" t="s">
        <v>110</v>
      </c>
      <c r="BM137" s="149" t="s">
        <v>175</v>
      </c>
    </row>
    <row r="138" spans="1:65" s="2" customFormat="1" ht="24.2" customHeight="1">
      <c r="A138" s="30"/>
      <c r="B138" s="137"/>
      <c r="C138" s="138" t="s">
        <v>176</v>
      </c>
      <c r="D138" s="138" t="s">
        <v>106</v>
      </c>
      <c r="E138" s="139" t="s">
        <v>177</v>
      </c>
      <c r="F138" s="140" t="s">
        <v>178</v>
      </c>
      <c r="G138" s="141" t="s">
        <v>179</v>
      </c>
      <c r="H138" s="142">
        <v>25.6</v>
      </c>
      <c r="I138" s="143"/>
      <c r="J138" s="142">
        <f>ROUND(I138*H138,3)</f>
        <v>0</v>
      </c>
      <c r="K138" s="144"/>
      <c r="L138" s="31"/>
      <c r="M138" s="145" t="s">
        <v>1</v>
      </c>
      <c r="N138" s="146" t="s">
        <v>40</v>
      </c>
      <c r="O138" s="56"/>
      <c r="P138" s="147">
        <f>O138*H138</f>
        <v>0</v>
      </c>
      <c r="Q138" s="147">
        <v>0</v>
      </c>
      <c r="R138" s="147">
        <f>Q138*H138</f>
        <v>0</v>
      </c>
      <c r="S138" s="147">
        <v>0</v>
      </c>
      <c r="T138" s="148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49" t="s">
        <v>110</v>
      </c>
      <c r="AT138" s="149" t="s">
        <v>106</v>
      </c>
      <c r="AU138" s="149" t="s">
        <v>111</v>
      </c>
      <c r="AY138" s="15" t="s">
        <v>103</v>
      </c>
      <c r="BE138" s="150">
        <f>IF(N138="základná",J138,0)</f>
        <v>0</v>
      </c>
      <c r="BF138" s="150">
        <f>IF(N138="znížená",J138,0)</f>
        <v>0</v>
      </c>
      <c r="BG138" s="150">
        <f>IF(N138="zákl. prenesená",J138,0)</f>
        <v>0</v>
      </c>
      <c r="BH138" s="150">
        <f>IF(N138="zníž. prenesená",J138,0)</f>
        <v>0</v>
      </c>
      <c r="BI138" s="150">
        <f>IF(N138="nulová",J138,0)</f>
        <v>0</v>
      </c>
      <c r="BJ138" s="15" t="s">
        <v>111</v>
      </c>
      <c r="BK138" s="151">
        <f>ROUND(I138*H138,3)</f>
        <v>0</v>
      </c>
      <c r="BL138" s="15" t="s">
        <v>110</v>
      </c>
      <c r="BM138" s="149" t="s">
        <v>180</v>
      </c>
    </row>
    <row r="139" spans="1:65" s="2" customFormat="1" ht="24.2" customHeight="1">
      <c r="A139" s="30"/>
      <c r="B139" s="137"/>
      <c r="C139" s="152" t="s">
        <v>181</v>
      </c>
      <c r="D139" s="152" t="s">
        <v>137</v>
      </c>
      <c r="E139" s="153" t="s">
        <v>182</v>
      </c>
      <c r="F139" s="154" t="s">
        <v>183</v>
      </c>
      <c r="G139" s="155" t="s">
        <v>144</v>
      </c>
      <c r="H139" s="156">
        <v>4.0960000000000001</v>
      </c>
      <c r="I139" s="157"/>
      <c r="J139" s="156">
        <f>ROUND(I139*H139,3)</f>
        <v>0</v>
      </c>
      <c r="K139" s="158"/>
      <c r="L139" s="159"/>
      <c r="M139" s="160" t="s">
        <v>1</v>
      </c>
      <c r="N139" s="161" t="s">
        <v>40</v>
      </c>
      <c r="O139" s="56"/>
      <c r="P139" s="147">
        <f>O139*H139</f>
        <v>0</v>
      </c>
      <c r="Q139" s="147">
        <v>1</v>
      </c>
      <c r="R139" s="147">
        <f>Q139*H139</f>
        <v>4.0960000000000001</v>
      </c>
      <c r="S139" s="147">
        <v>0</v>
      </c>
      <c r="T139" s="148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49" t="s">
        <v>140</v>
      </c>
      <c r="AT139" s="149" t="s">
        <v>137</v>
      </c>
      <c r="AU139" s="149" t="s">
        <v>111</v>
      </c>
      <c r="AY139" s="15" t="s">
        <v>103</v>
      </c>
      <c r="BE139" s="150">
        <f>IF(N139="základná",J139,0)</f>
        <v>0</v>
      </c>
      <c r="BF139" s="150">
        <f>IF(N139="znížená",J139,0)</f>
        <v>0</v>
      </c>
      <c r="BG139" s="150">
        <f>IF(N139="zákl. prenesená",J139,0)</f>
        <v>0</v>
      </c>
      <c r="BH139" s="150">
        <f>IF(N139="zníž. prenesená",J139,0)</f>
        <v>0</v>
      </c>
      <c r="BI139" s="150">
        <f>IF(N139="nulová",J139,0)</f>
        <v>0</v>
      </c>
      <c r="BJ139" s="15" t="s">
        <v>111</v>
      </c>
      <c r="BK139" s="151">
        <f>ROUND(I139*H139,3)</f>
        <v>0</v>
      </c>
      <c r="BL139" s="15" t="s">
        <v>110</v>
      </c>
      <c r="BM139" s="149" t="s">
        <v>184</v>
      </c>
    </row>
    <row r="140" spans="1:65" s="13" customFormat="1">
      <c r="B140" s="162"/>
      <c r="D140" s="163" t="s">
        <v>155</v>
      </c>
      <c r="E140" s="164" t="s">
        <v>1</v>
      </c>
      <c r="F140" s="165" t="s">
        <v>185</v>
      </c>
      <c r="H140" s="166">
        <v>4.0960000000000001</v>
      </c>
      <c r="I140" s="167"/>
      <c r="L140" s="162"/>
      <c r="M140" s="168"/>
      <c r="N140" s="169"/>
      <c r="O140" s="169"/>
      <c r="P140" s="169"/>
      <c r="Q140" s="169"/>
      <c r="R140" s="169"/>
      <c r="S140" s="169"/>
      <c r="T140" s="170"/>
      <c r="AT140" s="164" t="s">
        <v>155</v>
      </c>
      <c r="AU140" s="164" t="s">
        <v>111</v>
      </c>
      <c r="AV140" s="13" t="s">
        <v>111</v>
      </c>
      <c r="AW140" s="13" t="s">
        <v>30</v>
      </c>
      <c r="AX140" s="13" t="s">
        <v>79</v>
      </c>
      <c r="AY140" s="164" t="s">
        <v>103</v>
      </c>
    </row>
    <row r="141" spans="1:65" s="12" customFormat="1" ht="22.9" customHeight="1">
      <c r="B141" s="124"/>
      <c r="D141" s="125" t="s">
        <v>73</v>
      </c>
      <c r="E141" s="135" t="s">
        <v>186</v>
      </c>
      <c r="F141" s="135" t="s">
        <v>187</v>
      </c>
      <c r="I141" s="127"/>
      <c r="J141" s="136">
        <f>BK141</f>
        <v>0</v>
      </c>
      <c r="L141" s="124"/>
      <c r="M141" s="129"/>
      <c r="N141" s="130"/>
      <c r="O141" s="130"/>
      <c r="P141" s="131">
        <f>SUM(P142:P147)</f>
        <v>0</v>
      </c>
      <c r="Q141" s="130"/>
      <c r="R141" s="131">
        <f>SUM(R142:R147)</f>
        <v>3.1546880000000002</v>
      </c>
      <c r="S141" s="130"/>
      <c r="T141" s="132">
        <f>SUM(T142:T147)</f>
        <v>0</v>
      </c>
      <c r="AR141" s="125" t="s">
        <v>79</v>
      </c>
      <c r="AT141" s="133" t="s">
        <v>73</v>
      </c>
      <c r="AU141" s="133" t="s">
        <v>79</v>
      </c>
      <c r="AY141" s="125" t="s">
        <v>103</v>
      </c>
      <c r="BK141" s="134">
        <f>SUM(BK142:BK147)</f>
        <v>0</v>
      </c>
    </row>
    <row r="142" spans="1:65" s="2" customFormat="1" ht="37.9" customHeight="1">
      <c r="A142" s="30"/>
      <c r="B142" s="137"/>
      <c r="C142" s="138" t="s">
        <v>188</v>
      </c>
      <c r="D142" s="138" t="s">
        <v>106</v>
      </c>
      <c r="E142" s="139" t="s">
        <v>189</v>
      </c>
      <c r="F142" s="140" t="s">
        <v>190</v>
      </c>
      <c r="G142" s="141" t="s">
        <v>191</v>
      </c>
      <c r="H142" s="142">
        <v>25.6</v>
      </c>
      <c r="I142" s="143"/>
      <c r="J142" s="142">
        <f>ROUND(I142*H142,3)</f>
        <v>0</v>
      </c>
      <c r="K142" s="144"/>
      <c r="L142" s="31"/>
      <c r="M142" s="145" t="s">
        <v>1</v>
      </c>
      <c r="N142" s="146" t="s">
        <v>40</v>
      </c>
      <c r="O142" s="56"/>
      <c r="P142" s="147">
        <f>O142*H142</f>
        <v>0</v>
      </c>
      <c r="Q142" s="147">
        <v>9.7930000000000003E-2</v>
      </c>
      <c r="R142" s="147">
        <f>Q142*H142</f>
        <v>2.5070080000000003</v>
      </c>
      <c r="S142" s="147">
        <v>0</v>
      </c>
      <c r="T142" s="148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49" t="s">
        <v>110</v>
      </c>
      <c r="AT142" s="149" t="s">
        <v>106</v>
      </c>
      <c r="AU142" s="149" t="s">
        <v>111</v>
      </c>
      <c r="AY142" s="15" t="s">
        <v>103</v>
      </c>
      <c r="BE142" s="150">
        <f>IF(N142="základná",J142,0)</f>
        <v>0</v>
      </c>
      <c r="BF142" s="150">
        <f>IF(N142="znížená",J142,0)</f>
        <v>0</v>
      </c>
      <c r="BG142" s="150">
        <f>IF(N142="zákl. prenesená",J142,0)</f>
        <v>0</v>
      </c>
      <c r="BH142" s="150">
        <f>IF(N142="zníž. prenesená",J142,0)</f>
        <v>0</v>
      </c>
      <c r="BI142" s="150">
        <f>IF(N142="nulová",J142,0)</f>
        <v>0</v>
      </c>
      <c r="BJ142" s="15" t="s">
        <v>111</v>
      </c>
      <c r="BK142" s="151">
        <f>ROUND(I142*H142,3)</f>
        <v>0</v>
      </c>
      <c r="BL142" s="15" t="s">
        <v>110</v>
      </c>
      <c r="BM142" s="149" t="s">
        <v>192</v>
      </c>
    </row>
    <row r="143" spans="1:65" s="13" customFormat="1">
      <c r="B143" s="162"/>
      <c r="D143" s="163" t="s">
        <v>155</v>
      </c>
      <c r="E143" s="164" t="s">
        <v>1</v>
      </c>
      <c r="F143" s="165" t="s">
        <v>193</v>
      </c>
      <c r="H143" s="166">
        <v>25.6</v>
      </c>
      <c r="I143" s="167"/>
      <c r="L143" s="162"/>
      <c r="M143" s="168"/>
      <c r="N143" s="169"/>
      <c r="O143" s="169"/>
      <c r="P143" s="169"/>
      <c r="Q143" s="169"/>
      <c r="R143" s="169"/>
      <c r="S143" s="169"/>
      <c r="T143" s="170"/>
      <c r="AT143" s="164" t="s">
        <v>155</v>
      </c>
      <c r="AU143" s="164" t="s">
        <v>111</v>
      </c>
      <c r="AV143" s="13" t="s">
        <v>111</v>
      </c>
      <c r="AW143" s="13" t="s">
        <v>30</v>
      </c>
      <c r="AX143" s="13" t="s">
        <v>79</v>
      </c>
      <c r="AY143" s="164" t="s">
        <v>103</v>
      </c>
    </row>
    <row r="144" spans="1:65" s="2" customFormat="1" ht="24.2" customHeight="1">
      <c r="A144" s="30"/>
      <c r="B144" s="137"/>
      <c r="C144" s="152" t="s">
        <v>194</v>
      </c>
      <c r="D144" s="152" t="s">
        <v>137</v>
      </c>
      <c r="E144" s="153" t="s">
        <v>195</v>
      </c>
      <c r="F144" s="154" t="s">
        <v>196</v>
      </c>
      <c r="G144" s="155" t="s">
        <v>109</v>
      </c>
      <c r="H144" s="156">
        <v>28.16</v>
      </c>
      <c r="I144" s="157"/>
      <c r="J144" s="156">
        <f>ROUND(I144*H144,3)</f>
        <v>0</v>
      </c>
      <c r="K144" s="158"/>
      <c r="L144" s="159"/>
      <c r="M144" s="160" t="s">
        <v>1</v>
      </c>
      <c r="N144" s="161" t="s">
        <v>40</v>
      </c>
      <c r="O144" s="56"/>
      <c r="P144" s="147">
        <f>O144*H144</f>
        <v>0</v>
      </c>
      <c r="Q144" s="147">
        <v>2.3E-2</v>
      </c>
      <c r="R144" s="147">
        <f>Q144*H144</f>
        <v>0.64768000000000003</v>
      </c>
      <c r="S144" s="147">
        <v>0</v>
      </c>
      <c r="T144" s="148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49" t="s">
        <v>140</v>
      </c>
      <c r="AT144" s="149" t="s">
        <v>137</v>
      </c>
      <c r="AU144" s="149" t="s">
        <v>111</v>
      </c>
      <c r="AY144" s="15" t="s">
        <v>103</v>
      </c>
      <c r="BE144" s="150">
        <f>IF(N144="základná",J144,0)</f>
        <v>0</v>
      </c>
      <c r="BF144" s="150">
        <f>IF(N144="znížená",J144,0)</f>
        <v>0</v>
      </c>
      <c r="BG144" s="150">
        <f>IF(N144="zákl. prenesená",J144,0)</f>
        <v>0</v>
      </c>
      <c r="BH144" s="150">
        <f>IF(N144="zníž. prenesená",J144,0)</f>
        <v>0</v>
      </c>
      <c r="BI144" s="150">
        <f>IF(N144="nulová",J144,0)</f>
        <v>0</v>
      </c>
      <c r="BJ144" s="15" t="s">
        <v>111</v>
      </c>
      <c r="BK144" s="151">
        <f>ROUND(I144*H144,3)</f>
        <v>0</v>
      </c>
      <c r="BL144" s="15" t="s">
        <v>110</v>
      </c>
      <c r="BM144" s="149" t="s">
        <v>197</v>
      </c>
    </row>
    <row r="145" spans="1:65" s="13" customFormat="1">
      <c r="B145" s="162"/>
      <c r="D145" s="163" t="s">
        <v>155</v>
      </c>
      <c r="F145" s="165" t="s">
        <v>198</v>
      </c>
      <c r="H145" s="166">
        <v>28.16</v>
      </c>
      <c r="I145" s="167"/>
      <c r="L145" s="162"/>
      <c r="M145" s="168"/>
      <c r="N145" s="169"/>
      <c r="O145" s="169"/>
      <c r="P145" s="169"/>
      <c r="Q145" s="169"/>
      <c r="R145" s="169"/>
      <c r="S145" s="169"/>
      <c r="T145" s="170"/>
      <c r="AT145" s="164" t="s">
        <v>155</v>
      </c>
      <c r="AU145" s="164" t="s">
        <v>111</v>
      </c>
      <c r="AV145" s="13" t="s">
        <v>111</v>
      </c>
      <c r="AW145" s="13" t="s">
        <v>3</v>
      </c>
      <c r="AX145" s="13" t="s">
        <v>79</v>
      </c>
      <c r="AY145" s="164" t="s">
        <v>103</v>
      </c>
    </row>
    <row r="146" spans="1:65" s="2" customFormat="1" ht="24.2" customHeight="1">
      <c r="A146" s="30"/>
      <c r="B146" s="137"/>
      <c r="C146" s="138" t="s">
        <v>199</v>
      </c>
      <c r="D146" s="138" t="s">
        <v>106</v>
      </c>
      <c r="E146" s="139" t="s">
        <v>200</v>
      </c>
      <c r="F146" s="140" t="s">
        <v>201</v>
      </c>
      <c r="G146" s="141" t="s">
        <v>109</v>
      </c>
      <c r="H146" s="142">
        <v>10</v>
      </c>
      <c r="I146" s="143"/>
      <c r="J146" s="142">
        <f>ROUND(I146*H146,3)</f>
        <v>0</v>
      </c>
      <c r="K146" s="144"/>
      <c r="L146" s="31"/>
      <c r="M146" s="145" t="s">
        <v>1</v>
      </c>
      <c r="N146" s="146" t="s">
        <v>40</v>
      </c>
      <c r="O146" s="56"/>
      <c r="P146" s="147">
        <f>O146*H146</f>
        <v>0</v>
      </c>
      <c r="Q146" s="147">
        <v>0</v>
      </c>
      <c r="R146" s="147">
        <f>Q146*H146</f>
        <v>0</v>
      </c>
      <c r="S146" s="147">
        <v>0</v>
      </c>
      <c r="T146" s="148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49" t="s">
        <v>119</v>
      </c>
      <c r="AT146" s="149" t="s">
        <v>106</v>
      </c>
      <c r="AU146" s="149" t="s">
        <v>111</v>
      </c>
      <c r="AY146" s="15" t="s">
        <v>103</v>
      </c>
      <c r="BE146" s="150">
        <f>IF(N146="základná",J146,0)</f>
        <v>0</v>
      </c>
      <c r="BF146" s="150">
        <f>IF(N146="znížená",J146,0)</f>
        <v>0</v>
      </c>
      <c r="BG146" s="150">
        <f>IF(N146="zákl. prenesená",J146,0)</f>
        <v>0</v>
      </c>
      <c r="BH146" s="150">
        <f>IF(N146="zníž. prenesená",J146,0)</f>
        <v>0</v>
      </c>
      <c r="BI146" s="150">
        <f>IF(N146="nulová",J146,0)</f>
        <v>0</v>
      </c>
      <c r="BJ146" s="15" t="s">
        <v>111</v>
      </c>
      <c r="BK146" s="151">
        <f>ROUND(I146*H146,3)</f>
        <v>0</v>
      </c>
      <c r="BL146" s="15" t="s">
        <v>119</v>
      </c>
      <c r="BM146" s="149" t="s">
        <v>202</v>
      </c>
    </row>
    <row r="147" spans="1:65" s="2" customFormat="1" ht="14.45" customHeight="1">
      <c r="A147" s="30"/>
      <c r="B147" s="137"/>
      <c r="C147" s="152" t="s">
        <v>7</v>
      </c>
      <c r="D147" s="152" t="s">
        <v>137</v>
      </c>
      <c r="E147" s="153" t="s">
        <v>203</v>
      </c>
      <c r="F147" s="154" t="s">
        <v>204</v>
      </c>
      <c r="G147" s="155" t="s">
        <v>109</v>
      </c>
      <c r="H147" s="156">
        <v>10</v>
      </c>
      <c r="I147" s="157"/>
      <c r="J147" s="156">
        <f>ROUND(I147*H147,3)</f>
        <v>0</v>
      </c>
      <c r="K147" s="158"/>
      <c r="L147" s="159"/>
      <c r="M147" s="160" t="s">
        <v>1</v>
      </c>
      <c r="N147" s="161" t="s">
        <v>40</v>
      </c>
      <c r="O147" s="56"/>
      <c r="P147" s="147">
        <f>O147*H147</f>
        <v>0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49" t="s">
        <v>119</v>
      </c>
      <c r="AT147" s="149" t="s">
        <v>137</v>
      </c>
      <c r="AU147" s="149" t="s">
        <v>111</v>
      </c>
      <c r="AY147" s="15" t="s">
        <v>103</v>
      </c>
      <c r="BE147" s="150">
        <f>IF(N147="základná",J147,0)</f>
        <v>0</v>
      </c>
      <c r="BF147" s="150">
        <f>IF(N147="znížená",J147,0)</f>
        <v>0</v>
      </c>
      <c r="BG147" s="150">
        <f>IF(N147="zákl. prenesená",J147,0)</f>
        <v>0</v>
      </c>
      <c r="BH147" s="150">
        <f>IF(N147="zníž. prenesená",J147,0)</f>
        <v>0</v>
      </c>
      <c r="BI147" s="150">
        <f>IF(N147="nulová",J147,0)</f>
        <v>0</v>
      </c>
      <c r="BJ147" s="15" t="s">
        <v>111</v>
      </c>
      <c r="BK147" s="151">
        <f>ROUND(I147*H147,3)</f>
        <v>0</v>
      </c>
      <c r="BL147" s="15" t="s">
        <v>119</v>
      </c>
      <c r="BM147" s="149" t="s">
        <v>205</v>
      </c>
    </row>
    <row r="148" spans="1:65" s="12" customFormat="1" ht="22.9" customHeight="1">
      <c r="B148" s="124"/>
      <c r="D148" s="125" t="s">
        <v>73</v>
      </c>
      <c r="E148" s="135" t="s">
        <v>206</v>
      </c>
      <c r="F148" s="135" t="s">
        <v>207</v>
      </c>
      <c r="I148" s="127"/>
      <c r="J148" s="136">
        <f>BK148</f>
        <v>0</v>
      </c>
      <c r="L148" s="124"/>
      <c r="M148" s="129"/>
      <c r="N148" s="130"/>
      <c r="O148" s="130"/>
      <c r="P148" s="131">
        <f>SUM(P149:P164)</f>
        <v>0</v>
      </c>
      <c r="Q148" s="130"/>
      <c r="R148" s="131">
        <f>SUM(R149:R164)</f>
        <v>0</v>
      </c>
      <c r="S148" s="130"/>
      <c r="T148" s="132">
        <f>SUM(T149:T164)</f>
        <v>0</v>
      </c>
      <c r="AR148" s="125" t="s">
        <v>79</v>
      </c>
      <c r="AT148" s="133" t="s">
        <v>73</v>
      </c>
      <c r="AU148" s="133" t="s">
        <v>79</v>
      </c>
      <c r="AY148" s="125" t="s">
        <v>103</v>
      </c>
      <c r="BK148" s="134">
        <f>SUM(BK149:BK164)</f>
        <v>0</v>
      </c>
    </row>
    <row r="149" spans="1:65" s="2" customFormat="1" ht="24.2" customHeight="1">
      <c r="A149" s="30"/>
      <c r="B149" s="137"/>
      <c r="C149" s="138" t="s">
        <v>208</v>
      </c>
      <c r="D149" s="138" t="s">
        <v>106</v>
      </c>
      <c r="E149" s="139" t="s">
        <v>209</v>
      </c>
      <c r="F149" s="140" t="s">
        <v>210</v>
      </c>
      <c r="G149" s="141" t="s">
        <v>160</v>
      </c>
      <c r="H149" s="142">
        <v>2</v>
      </c>
      <c r="I149" s="143"/>
      <c r="J149" s="142">
        <f>ROUND(I149*H149,3)</f>
        <v>0</v>
      </c>
      <c r="K149" s="144"/>
      <c r="L149" s="31"/>
      <c r="M149" s="145" t="s">
        <v>1</v>
      </c>
      <c r="N149" s="146" t="s">
        <v>40</v>
      </c>
      <c r="O149" s="56"/>
      <c r="P149" s="147">
        <f>O149*H149</f>
        <v>0</v>
      </c>
      <c r="Q149" s="147">
        <v>0</v>
      </c>
      <c r="R149" s="147">
        <f>Q149*H149</f>
        <v>0</v>
      </c>
      <c r="S149" s="147">
        <v>0</v>
      </c>
      <c r="T149" s="148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49" t="s">
        <v>110</v>
      </c>
      <c r="AT149" s="149" t="s">
        <v>106</v>
      </c>
      <c r="AU149" s="149" t="s">
        <v>111</v>
      </c>
      <c r="AY149" s="15" t="s">
        <v>103</v>
      </c>
      <c r="BE149" s="150">
        <f>IF(N149="základná",J149,0)</f>
        <v>0</v>
      </c>
      <c r="BF149" s="150">
        <f>IF(N149="znížená",J149,0)</f>
        <v>0</v>
      </c>
      <c r="BG149" s="150">
        <f>IF(N149="zákl. prenesená",J149,0)</f>
        <v>0</v>
      </c>
      <c r="BH149" s="150">
        <f>IF(N149="zníž. prenesená",J149,0)</f>
        <v>0</v>
      </c>
      <c r="BI149" s="150">
        <f>IF(N149="nulová",J149,0)</f>
        <v>0</v>
      </c>
      <c r="BJ149" s="15" t="s">
        <v>111</v>
      </c>
      <c r="BK149" s="151">
        <f>ROUND(I149*H149,3)</f>
        <v>0</v>
      </c>
      <c r="BL149" s="15" t="s">
        <v>110</v>
      </c>
      <c r="BM149" s="149" t="s">
        <v>211</v>
      </c>
    </row>
    <row r="150" spans="1:65" s="2" customFormat="1" ht="37.9" customHeight="1">
      <c r="A150" s="30"/>
      <c r="B150" s="137"/>
      <c r="C150" s="138" t="s">
        <v>212</v>
      </c>
      <c r="D150" s="138" t="s">
        <v>106</v>
      </c>
      <c r="E150" s="139" t="s">
        <v>213</v>
      </c>
      <c r="F150" s="140" t="s">
        <v>214</v>
      </c>
      <c r="G150" s="141" t="s">
        <v>160</v>
      </c>
      <c r="H150" s="142">
        <v>2</v>
      </c>
      <c r="I150" s="143"/>
      <c r="J150" s="142">
        <f>ROUND(I150*H150,3)</f>
        <v>0</v>
      </c>
      <c r="K150" s="144"/>
      <c r="L150" s="31"/>
      <c r="M150" s="145" t="s">
        <v>1</v>
      </c>
      <c r="N150" s="146" t="s">
        <v>40</v>
      </c>
      <c r="O150" s="56"/>
      <c r="P150" s="147">
        <f>O150*H150</f>
        <v>0</v>
      </c>
      <c r="Q150" s="147">
        <v>0</v>
      </c>
      <c r="R150" s="147">
        <f>Q150*H150</f>
        <v>0</v>
      </c>
      <c r="S150" s="147">
        <v>0</v>
      </c>
      <c r="T150" s="148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49" t="s">
        <v>110</v>
      </c>
      <c r="AT150" s="149" t="s">
        <v>106</v>
      </c>
      <c r="AU150" s="149" t="s">
        <v>111</v>
      </c>
      <c r="AY150" s="15" t="s">
        <v>103</v>
      </c>
      <c r="BE150" s="150">
        <f>IF(N150="základná",J150,0)</f>
        <v>0</v>
      </c>
      <c r="BF150" s="150">
        <f>IF(N150="znížená",J150,0)</f>
        <v>0</v>
      </c>
      <c r="BG150" s="150">
        <f>IF(N150="zákl. prenesená",J150,0)</f>
        <v>0</v>
      </c>
      <c r="BH150" s="150">
        <f>IF(N150="zníž. prenesená",J150,0)</f>
        <v>0</v>
      </c>
      <c r="BI150" s="150">
        <f>IF(N150="nulová",J150,0)</f>
        <v>0</v>
      </c>
      <c r="BJ150" s="15" t="s">
        <v>111</v>
      </c>
      <c r="BK150" s="151">
        <f>ROUND(I150*H150,3)</f>
        <v>0</v>
      </c>
      <c r="BL150" s="15" t="s">
        <v>110</v>
      </c>
      <c r="BM150" s="149" t="s">
        <v>215</v>
      </c>
    </row>
    <row r="151" spans="1:65" s="2" customFormat="1" ht="24.2" customHeight="1">
      <c r="A151" s="30"/>
      <c r="B151" s="137"/>
      <c r="C151" s="138" t="s">
        <v>216</v>
      </c>
      <c r="D151" s="138" t="s">
        <v>106</v>
      </c>
      <c r="E151" s="139" t="s">
        <v>217</v>
      </c>
      <c r="F151" s="140" t="s">
        <v>218</v>
      </c>
      <c r="G151" s="141" t="s">
        <v>109</v>
      </c>
      <c r="H151" s="142">
        <v>13</v>
      </c>
      <c r="I151" s="143"/>
      <c r="J151" s="142">
        <f>ROUND(I151*H151,3)</f>
        <v>0</v>
      </c>
      <c r="K151" s="144"/>
      <c r="L151" s="31"/>
      <c r="M151" s="145" t="s">
        <v>1</v>
      </c>
      <c r="N151" s="146" t="s">
        <v>40</v>
      </c>
      <c r="O151" s="56"/>
      <c r="P151" s="147">
        <f>O151*H151</f>
        <v>0</v>
      </c>
      <c r="Q151" s="147">
        <v>0</v>
      </c>
      <c r="R151" s="147">
        <f>Q151*H151</f>
        <v>0</v>
      </c>
      <c r="S151" s="147">
        <v>0</v>
      </c>
      <c r="T151" s="148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49" t="s">
        <v>110</v>
      </c>
      <c r="AT151" s="149" t="s">
        <v>106</v>
      </c>
      <c r="AU151" s="149" t="s">
        <v>111</v>
      </c>
      <c r="AY151" s="15" t="s">
        <v>103</v>
      </c>
      <c r="BE151" s="150">
        <f>IF(N151="základná",J151,0)</f>
        <v>0</v>
      </c>
      <c r="BF151" s="150">
        <f>IF(N151="znížená",J151,0)</f>
        <v>0</v>
      </c>
      <c r="BG151" s="150">
        <f>IF(N151="zákl. prenesená",J151,0)</f>
        <v>0</v>
      </c>
      <c r="BH151" s="150">
        <f>IF(N151="zníž. prenesená",J151,0)</f>
        <v>0</v>
      </c>
      <c r="BI151" s="150">
        <f>IF(N151="nulová",J151,0)</f>
        <v>0</v>
      </c>
      <c r="BJ151" s="15" t="s">
        <v>111</v>
      </c>
      <c r="BK151" s="151">
        <f>ROUND(I151*H151,3)</f>
        <v>0</v>
      </c>
      <c r="BL151" s="15" t="s">
        <v>110</v>
      </c>
      <c r="BM151" s="149" t="s">
        <v>219</v>
      </c>
    </row>
    <row r="152" spans="1:65" s="2" customFormat="1" ht="24.2" customHeight="1">
      <c r="A152" s="30"/>
      <c r="B152" s="137"/>
      <c r="C152" s="138" t="s">
        <v>220</v>
      </c>
      <c r="D152" s="138" t="s">
        <v>106</v>
      </c>
      <c r="E152" s="139" t="s">
        <v>221</v>
      </c>
      <c r="F152" s="140" t="s">
        <v>222</v>
      </c>
      <c r="G152" s="141" t="s">
        <v>109</v>
      </c>
      <c r="H152" s="142">
        <v>65</v>
      </c>
      <c r="I152" s="143"/>
      <c r="J152" s="142">
        <f>ROUND(I152*H152,3)</f>
        <v>0</v>
      </c>
      <c r="K152" s="144"/>
      <c r="L152" s="31"/>
      <c r="M152" s="145" t="s">
        <v>1</v>
      </c>
      <c r="N152" s="146" t="s">
        <v>40</v>
      </c>
      <c r="O152" s="56"/>
      <c r="P152" s="147">
        <f>O152*H152</f>
        <v>0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49" t="s">
        <v>110</v>
      </c>
      <c r="AT152" s="149" t="s">
        <v>106</v>
      </c>
      <c r="AU152" s="149" t="s">
        <v>111</v>
      </c>
      <c r="AY152" s="15" t="s">
        <v>103</v>
      </c>
      <c r="BE152" s="150">
        <f>IF(N152="základná",J152,0)</f>
        <v>0</v>
      </c>
      <c r="BF152" s="150">
        <f>IF(N152="znížená",J152,0)</f>
        <v>0</v>
      </c>
      <c r="BG152" s="150">
        <f>IF(N152="zákl. prenesená",J152,0)</f>
        <v>0</v>
      </c>
      <c r="BH152" s="150">
        <f>IF(N152="zníž. prenesená",J152,0)</f>
        <v>0</v>
      </c>
      <c r="BI152" s="150">
        <f>IF(N152="nulová",J152,0)</f>
        <v>0</v>
      </c>
      <c r="BJ152" s="15" t="s">
        <v>111</v>
      </c>
      <c r="BK152" s="151">
        <f>ROUND(I152*H152,3)</f>
        <v>0</v>
      </c>
      <c r="BL152" s="15" t="s">
        <v>110</v>
      </c>
      <c r="BM152" s="149" t="s">
        <v>223</v>
      </c>
    </row>
    <row r="153" spans="1:65" s="13" customFormat="1">
      <c r="B153" s="162"/>
      <c r="D153" s="163" t="s">
        <v>155</v>
      </c>
      <c r="E153" s="164" t="s">
        <v>1</v>
      </c>
      <c r="F153" s="165" t="s">
        <v>224</v>
      </c>
      <c r="H153" s="166">
        <v>65</v>
      </c>
      <c r="I153" s="167"/>
      <c r="L153" s="162"/>
      <c r="M153" s="168"/>
      <c r="N153" s="169"/>
      <c r="O153" s="169"/>
      <c r="P153" s="169"/>
      <c r="Q153" s="169"/>
      <c r="R153" s="169"/>
      <c r="S153" s="169"/>
      <c r="T153" s="170"/>
      <c r="AT153" s="164" t="s">
        <v>155</v>
      </c>
      <c r="AU153" s="164" t="s">
        <v>111</v>
      </c>
      <c r="AV153" s="13" t="s">
        <v>111</v>
      </c>
      <c r="AW153" s="13" t="s">
        <v>30</v>
      </c>
      <c r="AX153" s="13" t="s">
        <v>79</v>
      </c>
      <c r="AY153" s="164" t="s">
        <v>103</v>
      </c>
    </row>
    <row r="154" spans="1:65" s="2" customFormat="1" ht="24.2" customHeight="1">
      <c r="A154" s="30"/>
      <c r="B154" s="137"/>
      <c r="C154" s="138" t="s">
        <v>225</v>
      </c>
      <c r="D154" s="138" t="s">
        <v>106</v>
      </c>
      <c r="E154" s="139" t="s">
        <v>226</v>
      </c>
      <c r="F154" s="140" t="s">
        <v>227</v>
      </c>
      <c r="G154" s="141" t="s">
        <v>109</v>
      </c>
      <c r="H154" s="142">
        <v>13</v>
      </c>
      <c r="I154" s="143"/>
      <c r="J154" s="142">
        <f>ROUND(I154*H154,3)</f>
        <v>0</v>
      </c>
      <c r="K154" s="144"/>
      <c r="L154" s="31"/>
      <c r="M154" s="145" t="s">
        <v>1</v>
      </c>
      <c r="N154" s="146" t="s">
        <v>40</v>
      </c>
      <c r="O154" s="56"/>
      <c r="P154" s="147">
        <f>O154*H154</f>
        <v>0</v>
      </c>
      <c r="Q154" s="147">
        <v>0</v>
      </c>
      <c r="R154" s="147">
        <f>Q154*H154</f>
        <v>0</v>
      </c>
      <c r="S154" s="147">
        <v>0</v>
      </c>
      <c r="T154" s="148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49" t="s">
        <v>110</v>
      </c>
      <c r="AT154" s="149" t="s">
        <v>106</v>
      </c>
      <c r="AU154" s="149" t="s">
        <v>111</v>
      </c>
      <c r="AY154" s="15" t="s">
        <v>103</v>
      </c>
      <c r="BE154" s="150">
        <f>IF(N154="základná",J154,0)</f>
        <v>0</v>
      </c>
      <c r="BF154" s="150">
        <f>IF(N154="znížená",J154,0)</f>
        <v>0</v>
      </c>
      <c r="BG154" s="150">
        <f>IF(N154="zákl. prenesená",J154,0)</f>
        <v>0</v>
      </c>
      <c r="BH154" s="150">
        <f>IF(N154="zníž. prenesená",J154,0)</f>
        <v>0</v>
      </c>
      <c r="BI154" s="150">
        <f>IF(N154="nulová",J154,0)</f>
        <v>0</v>
      </c>
      <c r="BJ154" s="15" t="s">
        <v>111</v>
      </c>
      <c r="BK154" s="151">
        <f>ROUND(I154*H154,3)</f>
        <v>0</v>
      </c>
      <c r="BL154" s="15" t="s">
        <v>110</v>
      </c>
      <c r="BM154" s="149" t="s">
        <v>228</v>
      </c>
    </row>
    <row r="155" spans="1:65" s="2" customFormat="1" ht="24.2" customHeight="1">
      <c r="A155" s="30"/>
      <c r="B155" s="137"/>
      <c r="C155" s="138" t="s">
        <v>229</v>
      </c>
      <c r="D155" s="138" t="s">
        <v>106</v>
      </c>
      <c r="E155" s="139" t="s">
        <v>230</v>
      </c>
      <c r="F155" s="140" t="s">
        <v>231</v>
      </c>
      <c r="G155" s="141" t="s">
        <v>109</v>
      </c>
      <c r="H155" s="142">
        <v>65</v>
      </c>
      <c r="I155" s="143"/>
      <c r="J155" s="142">
        <f>ROUND(I155*H155,3)</f>
        <v>0</v>
      </c>
      <c r="K155" s="144"/>
      <c r="L155" s="31"/>
      <c r="M155" s="145" t="s">
        <v>1</v>
      </c>
      <c r="N155" s="146" t="s">
        <v>40</v>
      </c>
      <c r="O155" s="56"/>
      <c r="P155" s="147">
        <f>O155*H155</f>
        <v>0</v>
      </c>
      <c r="Q155" s="147">
        <v>0</v>
      </c>
      <c r="R155" s="147">
        <f>Q155*H155</f>
        <v>0</v>
      </c>
      <c r="S155" s="147">
        <v>0</v>
      </c>
      <c r="T155" s="148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49" t="s">
        <v>110</v>
      </c>
      <c r="AT155" s="149" t="s">
        <v>106</v>
      </c>
      <c r="AU155" s="149" t="s">
        <v>111</v>
      </c>
      <c r="AY155" s="15" t="s">
        <v>103</v>
      </c>
      <c r="BE155" s="150">
        <f>IF(N155="základná",J155,0)</f>
        <v>0</v>
      </c>
      <c r="BF155" s="150">
        <f>IF(N155="znížená",J155,0)</f>
        <v>0</v>
      </c>
      <c r="BG155" s="150">
        <f>IF(N155="zákl. prenesená",J155,0)</f>
        <v>0</v>
      </c>
      <c r="BH155" s="150">
        <f>IF(N155="zníž. prenesená",J155,0)</f>
        <v>0</v>
      </c>
      <c r="BI155" s="150">
        <f>IF(N155="nulová",J155,0)</f>
        <v>0</v>
      </c>
      <c r="BJ155" s="15" t="s">
        <v>111</v>
      </c>
      <c r="BK155" s="151">
        <f>ROUND(I155*H155,3)</f>
        <v>0</v>
      </c>
      <c r="BL155" s="15" t="s">
        <v>110</v>
      </c>
      <c r="BM155" s="149" t="s">
        <v>232</v>
      </c>
    </row>
    <row r="156" spans="1:65" s="13" customFormat="1">
      <c r="B156" s="162"/>
      <c r="D156" s="163" t="s">
        <v>155</v>
      </c>
      <c r="E156" s="164" t="s">
        <v>1</v>
      </c>
      <c r="F156" s="165" t="s">
        <v>224</v>
      </c>
      <c r="H156" s="166">
        <v>65</v>
      </c>
      <c r="I156" s="167"/>
      <c r="L156" s="162"/>
      <c r="M156" s="168"/>
      <c r="N156" s="169"/>
      <c r="O156" s="169"/>
      <c r="P156" s="169"/>
      <c r="Q156" s="169"/>
      <c r="R156" s="169"/>
      <c r="S156" s="169"/>
      <c r="T156" s="170"/>
      <c r="AT156" s="164" t="s">
        <v>155</v>
      </c>
      <c r="AU156" s="164" t="s">
        <v>111</v>
      </c>
      <c r="AV156" s="13" t="s">
        <v>111</v>
      </c>
      <c r="AW156" s="13" t="s">
        <v>30</v>
      </c>
      <c r="AX156" s="13" t="s">
        <v>79</v>
      </c>
      <c r="AY156" s="164" t="s">
        <v>103</v>
      </c>
    </row>
    <row r="157" spans="1:65" s="2" customFormat="1" ht="24.2" customHeight="1">
      <c r="A157" s="30"/>
      <c r="B157" s="137"/>
      <c r="C157" s="138" t="s">
        <v>233</v>
      </c>
      <c r="D157" s="138" t="s">
        <v>106</v>
      </c>
      <c r="E157" s="139" t="s">
        <v>234</v>
      </c>
      <c r="F157" s="140" t="s">
        <v>235</v>
      </c>
      <c r="G157" s="141" t="s">
        <v>109</v>
      </c>
      <c r="H157" s="142">
        <v>13</v>
      </c>
      <c r="I157" s="143"/>
      <c r="J157" s="142">
        <f>ROUND(I157*H157,3)</f>
        <v>0</v>
      </c>
      <c r="K157" s="144"/>
      <c r="L157" s="31"/>
      <c r="M157" s="145" t="s">
        <v>1</v>
      </c>
      <c r="N157" s="146" t="s">
        <v>40</v>
      </c>
      <c r="O157" s="56"/>
      <c r="P157" s="147">
        <f>O157*H157</f>
        <v>0</v>
      </c>
      <c r="Q157" s="147">
        <v>0</v>
      </c>
      <c r="R157" s="147">
        <f>Q157*H157</f>
        <v>0</v>
      </c>
      <c r="S157" s="147">
        <v>0</v>
      </c>
      <c r="T157" s="148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49" t="s">
        <v>110</v>
      </c>
      <c r="AT157" s="149" t="s">
        <v>106</v>
      </c>
      <c r="AU157" s="149" t="s">
        <v>111</v>
      </c>
      <c r="AY157" s="15" t="s">
        <v>103</v>
      </c>
      <c r="BE157" s="150">
        <f>IF(N157="základná",J157,0)</f>
        <v>0</v>
      </c>
      <c r="BF157" s="150">
        <f>IF(N157="znížená",J157,0)</f>
        <v>0</v>
      </c>
      <c r="BG157" s="150">
        <f>IF(N157="zákl. prenesená",J157,0)</f>
        <v>0</v>
      </c>
      <c r="BH157" s="150">
        <f>IF(N157="zníž. prenesená",J157,0)</f>
        <v>0</v>
      </c>
      <c r="BI157" s="150">
        <f>IF(N157="nulová",J157,0)</f>
        <v>0</v>
      </c>
      <c r="BJ157" s="15" t="s">
        <v>111</v>
      </c>
      <c r="BK157" s="151">
        <f>ROUND(I157*H157,3)</f>
        <v>0</v>
      </c>
      <c r="BL157" s="15" t="s">
        <v>110</v>
      </c>
      <c r="BM157" s="149" t="s">
        <v>236</v>
      </c>
    </row>
    <row r="158" spans="1:65" s="2" customFormat="1" ht="24.2" customHeight="1">
      <c r="A158" s="30"/>
      <c r="B158" s="137"/>
      <c r="C158" s="138" t="s">
        <v>237</v>
      </c>
      <c r="D158" s="138" t="s">
        <v>106</v>
      </c>
      <c r="E158" s="139" t="s">
        <v>238</v>
      </c>
      <c r="F158" s="140" t="s">
        <v>239</v>
      </c>
      <c r="G158" s="141" t="s">
        <v>109</v>
      </c>
      <c r="H158" s="142">
        <v>65</v>
      </c>
      <c r="I158" s="143"/>
      <c r="J158" s="142">
        <f>ROUND(I158*H158,3)</f>
        <v>0</v>
      </c>
      <c r="K158" s="144"/>
      <c r="L158" s="31"/>
      <c r="M158" s="145" t="s">
        <v>1</v>
      </c>
      <c r="N158" s="146" t="s">
        <v>40</v>
      </c>
      <c r="O158" s="56"/>
      <c r="P158" s="147">
        <f>O158*H158</f>
        <v>0</v>
      </c>
      <c r="Q158" s="147">
        <v>0</v>
      </c>
      <c r="R158" s="147">
        <f>Q158*H158</f>
        <v>0</v>
      </c>
      <c r="S158" s="147">
        <v>0</v>
      </c>
      <c r="T158" s="148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49" t="s">
        <v>110</v>
      </c>
      <c r="AT158" s="149" t="s">
        <v>106</v>
      </c>
      <c r="AU158" s="149" t="s">
        <v>111</v>
      </c>
      <c r="AY158" s="15" t="s">
        <v>103</v>
      </c>
      <c r="BE158" s="150">
        <f>IF(N158="základná",J158,0)</f>
        <v>0</v>
      </c>
      <c r="BF158" s="150">
        <f>IF(N158="znížená",J158,0)</f>
        <v>0</v>
      </c>
      <c r="BG158" s="150">
        <f>IF(N158="zákl. prenesená",J158,0)</f>
        <v>0</v>
      </c>
      <c r="BH158" s="150">
        <f>IF(N158="zníž. prenesená",J158,0)</f>
        <v>0</v>
      </c>
      <c r="BI158" s="150">
        <f>IF(N158="nulová",J158,0)</f>
        <v>0</v>
      </c>
      <c r="BJ158" s="15" t="s">
        <v>111</v>
      </c>
      <c r="BK158" s="151">
        <f>ROUND(I158*H158,3)</f>
        <v>0</v>
      </c>
      <c r="BL158" s="15" t="s">
        <v>110</v>
      </c>
      <c r="BM158" s="149" t="s">
        <v>240</v>
      </c>
    </row>
    <row r="159" spans="1:65" s="13" customFormat="1">
      <c r="B159" s="162"/>
      <c r="D159" s="163" t="s">
        <v>155</v>
      </c>
      <c r="E159" s="164" t="s">
        <v>1</v>
      </c>
      <c r="F159" s="165" t="s">
        <v>224</v>
      </c>
      <c r="H159" s="166">
        <v>65</v>
      </c>
      <c r="I159" s="167"/>
      <c r="L159" s="162"/>
      <c r="M159" s="168"/>
      <c r="N159" s="169"/>
      <c r="O159" s="169"/>
      <c r="P159" s="169"/>
      <c r="Q159" s="169"/>
      <c r="R159" s="169"/>
      <c r="S159" s="169"/>
      <c r="T159" s="170"/>
      <c r="AT159" s="164" t="s">
        <v>155</v>
      </c>
      <c r="AU159" s="164" t="s">
        <v>111</v>
      </c>
      <c r="AV159" s="13" t="s">
        <v>111</v>
      </c>
      <c r="AW159" s="13" t="s">
        <v>30</v>
      </c>
      <c r="AX159" s="13" t="s">
        <v>79</v>
      </c>
      <c r="AY159" s="164" t="s">
        <v>103</v>
      </c>
    </row>
    <row r="160" spans="1:65" s="2" customFormat="1" ht="14.45" customHeight="1">
      <c r="A160" s="30"/>
      <c r="B160" s="137"/>
      <c r="C160" s="138" t="s">
        <v>241</v>
      </c>
      <c r="D160" s="138" t="s">
        <v>106</v>
      </c>
      <c r="E160" s="139" t="s">
        <v>242</v>
      </c>
      <c r="F160" s="140" t="s">
        <v>243</v>
      </c>
      <c r="G160" s="141" t="s">
        <v>144</v>
      </c>
      <c r="H160" s="142">
        <v>1.5</v>
      </c>
      <c r="I160" s="143"/>
      <c r="J160" s="142">
        <f>ROUND(I160*H160,3)</f>
        <v>0</v>
      </c>
      <c r="K160" s="144"/>
      <c r="L160" s="31"/>
      <c r="M160" s="145" t="s">
        <v>1</v>
      </c>
      <c r="N160" s="146" t="s">
        <v>40</v>
      </c>
      <c r="O160" s="56"/>
      <c r="P160" s="147">
        <f>O160*H160</f>
        <v>0</v>
      </c>
      <c r="Q160" s="147">
        <v>0</v>
      </c>
      <c r="R160" s="147">
        <f>Q160*H160</f>
        <v>0</v>
      </c>
      <c r="S160" s="147">
        <v>0</v>
      </c>
      <c r="T160" s="148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49" t="s">
        <v>110</v>
      </c>
      <c r="AT160" s="149" t="s">
        <v>106</v>
      </c>
      <c r="AU160" s="149" t="s">
        <v>111</v>
      </c>
      <c r="AY160" s="15" t="s">
        <v>103</v>
      </c>
      <c r="BE160" s="150">
        <f>IF(N160="základná",J160,0)</f>
        <v>0</v>
      </c>
      <c r="BF160" s="150">
        <f>IF(N160="znížená",J160,0)</f>
        <v>0</v>
      </c>
      <c r="BG160" s="150">
        <f>IF(N160="zákl. prenesená",J160,0)</f>
        <v>0</v>
      </c>
      <c r="BH160" s="150">
        <f>IF(N160="zníž. prenesená",J160,0)</f>
        <v>0</v>
      </c>
      <c r="BI160" s="150">
        <f>IF(N160="nulová",J160,0)</f>
        <v>0</v>
      </c>
      <c r="BJ160" s="15" t="s">
        <v>111</v>
      </c>
      <c r="BK160" s="151">
        <f>ROUND(I160*H160,3)</f>
        <v>0</v>
      </c>
      <c r="BL160" s="15" t="s">
        <v>110</v>
      </c>
      <c r="BM160" s="149" t="s">
        <v>244</v>
      </c>
    </row>
    <row r="161" spans="1:65" s="2" customFormat="1" ht="24" customHeight="1">
      <c r="A161" s="30"/>
      <c r="B161" s="137"/>
      <c r="C161" s="138" t="s">
        <v>245</v>
      </c>
      <c r="D161" s="138" t="s">
        <v>106</v>
      </c>
      <c r="E161" s="139" t="s">
        <v>246</v>
      </c>
      <c r="F161" s="140" t="s">
        <v>263</v>
      </c>
      <c r="G161" s="141" t="s">
        <v>144</v>
      </c>
      <c r="H161" s="142">
        <v>1.5</v>
      </c>
      <c r="I161" s="143"/>
      <c r="J161" s="142">
        <f>ROUND(I161*H161,3)</f>
        <v>0</v>
      </c>
      <c r="K161" s="144"/>
      <c r="L161" s="31"/>
      <c r="M161" s="145" t="s">
        <v>1</v>
      </c>
      <c r="N161" s="146" t="s">
        <v>40</v>
      </c>
      <c r="O161" s="56"/>
      <c r="P161" s="147">
        <f>O161*H161</f>
        <v>0</v>
      </c>
      <c r="Q161" s="147">
        <v>0</v>
      </c>
      <c r="R161" s="147">
        <f>Q161*H161</f>
        <v>0</v>
      </c>
      <c r="S161" s="147">
        <v>0</v>
      </c>
      <c r="T161" s="148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49" t="s">
        <v>110</v>
      </c>
      <c r="AT161" s="149" t="s">
        <v>106</v>
      </c>
      <c r="AU161" s="149" t="s">
        <v>111</v>
      </c>
      <c r="AY161" s="15" t="s">
        <v>103</v>
      </c>
      <c r="BE161" s="150">
        <f>IF(N161="základná",J161,0)</f>
        <v>0</v>
      </c>
      <c r="BF161" s="150">
        <f>IF(N161="znížená",J161,0)</f>
        <v>0</v>
      </c>
      <c r="BG161" s="150">
        <f>IF(N161="zákl. prenesená",J161,0)</f>
        <v>0</v>
      </c>
      <c r="BH161" s="150">
        <f>IF(N161="zníž. prenesená",J161,0)</f>
        <v>0</v>
      </c>
      <c r="BI161" s="150">
        <f>IF(N161="nulová",J161,0)</f>
        <v>0</v>
      </c>
      <c r="BJ161" s="15" t="s">
        <v>111</v>
      </c>
      <c r="BK161" s="151">
        <f>ROUND(I161*H161,3)</f>
        <v>0</v>
      </c>
      <c r="BL161" s="15" t="s">
        <v>110</v>
      </c>
      <c r="BM161" s="149" t="s">
        <v>247</v>
      </c>
    </row>
    <row r="162" spans="1:65" s="2" customFormat="1" ht="30.75" customHeight="1">
      <c r="A162" s="30"/>
      <c r="B162" s="137"/>
      <c r="C162" s="138" t="s">
        <v>248</v>
      </c>
      <c r="D162" s="138" t="s">
        <v>106</v>
      </c>
      <c r="E162" s="139" t="s">
        <v>249</v>
      </c>
      <c r="F162" s="140" t="s">
        <v>264</v>
      </c>
      <c r="G162" s="141" t="s">
        <v>144</v>
      </c>
      <c r="H162" s="142">
        <v>2</v>
      </c>
      <c r="I162" s="143"/>
      <c r="J162" s="142">
        <f>ROUND(I162*H162,3)</f>
        <v>0</v>
      </c>
      <c r="K162" s="144"/>
      <c r="L162" s="31"/>
      <c r="M162" s="145" t="s">
        <v>1</v>
      </c>
      <c r="N162" s="146" t="s">
        <v>40</v>
      </c>
      <c r="O162" s="56"/>
      <c r="P162" s="147">
        <f>O162*H162</f>
        <v>0</v>
      </c>
      <c r="Q162" s="147">
        <v>0</v>
      </c>
      <c r="R162" s="147">
        <f>Q162*H162</f>
        <v>0</v>
      </c>
      <c r="S162" s="147">
        <v>0</v>
      </c>
      <c r="T162" s="148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49" t="s">
        <v>119</v>
      </c>
      <c r="AT162" s="149" t="s">
        <v>106</v>
      </c>
      <c r="AU162" s="149" t="s">
        <v>111</v>
      </c>
      <c r="AY162" s="15" t="s">
        <v>103</v>
      </c>
      <c r="BE162" s="150">
        <f>IF(N162="základná",J162,0)</f>
        <v>0</v>
      </c>
      <c r="BF162" s="150">
        <f>IF(N162="znížená",J162,0)</f>
        <v>0</v>
      </c>
      <c r="BG162" s="150">
        <f>IF(N162="zákl. prenesená",J162,0)</f>
        <v>0</v>
      </c>
      <c r="BH162" s="150">
        <f>IF(N162="zníž. prenesená",J162,0)</f>
        <v>0</v>
      </c>
      <c r="BI162" s="150">
        <f>IF(N162="nulová",J162,0)</f>
        <v>0</v>
      </c>
      <c r="BJ162" s="15" t="s">
        <v>111</v>
      </c>
      <c r="BK162" s="151">
        <f>ROUND(I162*H162,3)</f>
        <v>0</v>
      </c>
      <c r="BL162" s="15" t="s">
        <v>119</v>
      </c>
      <c r="BM162" s="149" t="s">
        <v>250</v>
      </c>
    </row>
    <row r="163" spans="1:65" s="2" customFormat="1" ht="24.2" customHeight="1">
      <c r="A163" s="30"/>
      <c r="B163" s="137"/>
      <c r="C163" s="138" t="s">
        <v>251</v>
      </c>
      <c r="D163" s="138" t="s">
        <v>106</v>
      </c>
      <c r="E163" s="139" t="s">
        <v>252</v>
      </c>
      <c r="F163" s="140" t="s">
        <v>253</v>
      </c>
      <c r="G163" s="141" t="s">
        <v>144</v>
      </c>
      <c r="H163" s="142">
        <v>2</v>
      </c>
      <c r="I163" s="143"/>
      <c r="J163" s="142">
        <f>ROUND(I163*H163,3)</f>
        <v>0</v>
      </c>
      <c r="K163" s="144"/>
      <c r="L163" s="31"/>
      <c r="M163" s="145" t="s">
        <v>1</v>
      </c>
      <c r="N163" s="146" t="s">
        <v>40</v>
      </c>
      <c r="O163" s="56"/>
      <c r="P163" s="147">
        <f>O163*H163</f>
        <v>0</v>
      </c>
      <c r="Q163" s="147">
        <v>0</v>
      </c>
      <c r="R163" s="147">
        <f>Q163*H163</f>
        <v>0</v>
      </c>
      <c r="S163" s="147">
        <v>0</v>
      </c>
      <c r="T163" s="148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49" t="s">
        <v>110</v>
      </c>
      <c r="AT163" s="149" t="s">
        <v>106</v>
      </c>
      <c r="AU163" s="149" t="s">
        <v>111</v>
      </c>
      <c r="AY163" s="15" t="s">
        <v>103</v>
      </c>
      <c r="BE163" s="150">
        <f>IF(N163="základná",J163,0)</f>
        <v>0</v>
      </c>
      <c r="BF163" s="150">
        <f>IF(N163="znížená",J163,0)</f>
        <v>0</v>
      </c>
      <c r="BG163" s="150">
        <f>IF(N163="zákl. prenesená",J163,0)</f>
        <v>0</v>
      </c>
      <c r="BH163" s="150">
        <f>IF(N163="zníž. prenesená",J163,0)</f>
        <v>0</v>
      </c>
      <c r="BI163" s="150">
        <f>IF(N163="nulová",J163,0)</f>
        <v>0</v>
      </c>
      <c r="BJ163" s="15" t="s">
        <v>111</v>
      </c>
      <c r="BK163" s="151">
        <f>ROUND(I163*H163,3)</f>
        <v>0</v>
      </c>
      <c r="BL163" s="15" t="s">
        <v>110</v>
      </c>
      <c r="BM163" s="149" t="s">
        <v>254</v>
      </c>
    </row>
    <row r="164" spans="1:65" s="2" customFormat="1" ht="24.2" customHeight="1">
      <c r="A164" s="30"/>
      <c r="B164" s="137"/>
      <c r="C164" s="138" t="s">
        <v>255</v>
      </c>
      <c r="D164" s="138" t="s">
        <v>106</v>
      </c>
      <c r="E164" s="139" t="s">
        <v>256</v>
      </c>
      <c r="F164" s="140" t="s">
        <v>257</v>
      </c>
      <c r="G164" s="141" t="s">
        <v>144</v>
      </c>
      <c r="H164" s="142">
        <v>8.8919999999999995</v>
      </c>
      <c r="I164" s="143"/>
      <c r="J164" s="142">
        <f>ROUND(I164*H164,3)</f>
        <v>0</v>
      </c>
      <c r="K164" s="144"/>
      <c r="L164" s="31"/>
      <c r="M164" s="171" t="s">
        <v>1</v>
      </c>
      <c r="N164" s="172" t="s">
        <v>40</v>
      </c>
      <c r="O164" s="173"/>
      <c r="P164" s="174">
        <f>O164*H164</f>
        <v>0</v>
      </c>
      <c r="Q164" s="174">
        <v>0</v>
      </c>
      <c r="R164" s="174">
        <f>Q164*H164</f>
        <v>0</v>
      </c>
      <c r="S164" s="174">
        <v>0</v>
      </c>
      <c r="T164" s="175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49" t="s">
        <v>110</v>
      </c>
      <c r="AT164" s="149" t="s">
        <v>106</v>
      </c>
      <c r="AU164" s="149" t="s">
        <v>111</v>
      </c>
      <c r="AY164" s="15" t="s">
        <v>103</v>
      </c>
      <c r="BE164" s="150">
        <f>IF(N164="základná",J164,0)</f>
        <v>0</v>
      </c>
      <c r="BF164" s="150">
        <f>IF(N164="znížená",J164,0)</f>
        <v>0</v>
      </c>
      <c r="BG164" s="150">
        <f>IF(N164="zákl. prenesená",J164,0)</f>
        <v>0</v>
      </c>
      <c r="BH164" s="150">
        <f>IF(N164="zníž. prenesená",J164,0)</f>
        <v>0</v>
      </c>
      <c r="BI164" s="150">
        <f>IF(N164="nulová",J164,0)</f>
        <v>0</v>
      </c>
      <c r="BJ164" s="15" t="s">
        <v>111</v>
      </c>
      <c r="BK164" s="151">
        <f>ROUND(I164*H164,3)</f>
        <v>0</v>
      </c>
      <c r="BL164" s="15" t="s">
        <v>110</v>
      </c>
      <c r="BM164" s="149" t="s">
        <v>258</v>
      </c>
    </row>
    <row r="165" spans="1:65" s="2" customFormat="1" ht="6.95" customHeight="1">
      <c r="A165" s="30"/>
      <c r="B165" s="45"/>
      <c r="C165" s="46"/>
      <c r="D165" s="46"/>
      <c r="E165" s="46"/>
      <c r="F165" s="46"/>
      <c r="G165" s="46"/>
      <c r="H165" s="46"/>
      <c r="I165" s="46"/>
      <c r="J165" s="46"/>
      <c r="K165" s="46"/>
      <c r="L165" s="31"/>
      <c r="M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</row>
  </sheetData>
  <autoFilter ref="C116:K164" xr:uid="{00000000-0009-0000-0000-000001000000}"/>
  <mergeCells count="6">
    <mergeCell ref="E109:H109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horizontalDpi="4294967294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20-27 - Cyklochodník Zele...</vt:lpstr>
      <vt:lpstr>'20-27 - Cyklochodník Zele...'!Názvy_tlače</vt:lpstr>
      <vt:lpstr>'Rekapitulácia stavby'!Názvy_tlače</vt:lpstr>
      <vt:lpstr>'20-27 - Cyklochodník Zele...'!Oblasť_tlače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DELL\Julia</dc:creator>
  <cp:lastModifiedBy>Ing. Andrea Hudcovičová</cp:lastModifiedBy>
  <cp:lastPrinted>2021-09-29T13:15:08Z</cp:lastPrinted>
  <dcterms:created xsi:type="dcterms:W3CDTF">2020-10-21T12:28:10Z</dcterms:created>
  <dcterms:modified xsi:type="dcterms:W3CDTF">2022-02-22T11:46:43Z</dcterms:modified>
</cp:coreProperties>
</file>