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unova.katarina\Desktop\"/>
    </mc:Choice>
  </mc:AlternateContent>
  <xr:revisionPtr revIDLastSave="0" documentId="13_ncr:1_{25D92C28-D28F-43F9-9C4D-92A525FACF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P JD CSPH SEVER (Rozbor)" sheetId="1" r:id="rId1"/>
  </sheets>
  <definedNames>
    <definedName name="_xlnm.Print_Titles" localSheetId="0">'DP JD CSPH SEVER (Rozbor)'!$4:$5</definedName>
    <definedName name="_xlnm.Print_Area" localSheetId="0">'DP JD CSPH SEVER (Rozbor)'!$B:$J</definedName>
  </definedNames>
  <calcPr calcId="191029"/>
</workbook>
</file>

<file path=xl/calcChain.xml><?xml version="1.0" encoding="utf-8"?>
<calcChain xmlns="http://schemas.openxmlformats.org/spreadsheetml/2006/main">
  <c r="J59" i="1" l="1"/>
  <c r="J58" i="1"/>
  <c r="J57" i="1"/>
  <c r="J9" i="1"/>
  <c r="J10" i="1"/>
  <c r="J12" i="1"/>
  <c r="J13" i="1"/>
  <c r="J15" i="1"/>
  <c r="J16" i="1"/>
  <c r="J18" i="1"/>
  <c r="J19" i="1"/>
  <c r="J21" i="1"/>
  <c r="F22" i="1"/>
  <c r="F23" i="1"/>
  <c r="F24" i="1"/>
  <c r="J25" i="1"/>
  <c r="J26" i="1"/>
  <c r="J27" i="1"/>
  <c r="J28" i="1"/>
  <c r="J30" i="1"/>
  <c r="J32" i="1"/>
  <c r="J33" i="1"/>
  <c r="J35" i="1"/>
  <c r="J36" i="1"/>
  <c r="J38" i="1"/>
  <c r="J40" i="1"/>
  <c r="F41" i="1"/>
  <c r="F42" i="1"/>
  <c r="J42" i="1" s="1"/>
  <c r="F43" i="1"/>
  <c r="J45" i="1"/>
  <c r="J47" i="1"/>
  <c r="J49" i="1"/>
  <c r="J50" i="1"/>
  <c r="F51" i="1"/>
  <c r="J51" i="1" s="1"/>
  <c r="J52" i="1"/>
  <c r="J54" i="1"/>
  <c r="J55" i="1"/>
  <c r="J43" i="1" l="1"/>
  <c r="J22" i="1"/>
  <c r="J24" i="1"/>
  <c r="J23" i="1"/>
  <c r="J41" i="1"/>
  <c r="J61" i="1" l="1"/>
</calcChain>
</file>

<file path=xl/sharedStrings.xml><?xml version="1.0" encoding="utf-8"?>
<sst xmlns="http://schemas.openxmlformats.org/spreadsheetml/2006/main" count="172" uniqueCount="105">
  <si>
    <t>SPOLU</t>
  </si>
  <si>
    <t>ks</t>
  </si>
  <si>
    <t>m</t>
  </si>
  <si>
    <t>Krytie káblov, spojok, odbočníc Vyrovnanie povrchu káblovej ryhy, rozvinutie a uloženie výstražnej fólie z PE do ryhy šírky 33 cm</t>
  </si>
  <si>
    <t>460490012</t>
  </si>
  <si>
    <t>946</t>
  </si>
  <si>
    <t>Zriadenie káblového lôžka z preosiatej zeminy. Zakrytie doskami na šírku 35 cm</t>
  </si>
  <si>
    <t>460420301</t>
  </si>
  <si>
    <t>zákryt plast doskami a výstr. Fólia</t>
  </si>
  <si>
    <t>m2</t>
  </si>
  <si>
    <t>Provizórna úprava terénu, v zemine triedy 4</t>
  </si>
  <si>
    <t>460620014</t>
  </si>
  <si>
    <t>m3</t>
  </si>
  <si>
    <t>Zhutnenie zeminy po vrstvách pri zahrnutí rýh strojom, vrstva zeminy 20 cm</t>
  </si>
  <si>
    <t>460300006</t>
  </si>
  <si>
    <t>Ručný zásyp nezapaženej káblovej ryhy s prípadným rozpájaním výkopu a s jedným prehodením až do vzdialenosti 3 m alebo so zhodením z vozidiel. Bez zhutnenia zeminy, 35 cm širokej, 90 cm hlbokej, v zemine triedy 4</t>
  </si>
  <si>
    <t>460560174</t>
  </si>
  <si>
    <t>Hĺbenie nezapaženej alebo zapaženej káblovej ryhy ručne vrátane urovnania dna, s premiestnením výkopku na vzdialenosť 3 m za okraj ryhy alebo s prípadným naložením na dopravný prostriedok pristavený k okraju ryhy, 35 cm širokej, 90 cm hlbokej, v zemine triedy 4</t>
  </si>
  <si>
    <t>460200174</t>
  </si>
  <si>
    <t>výkop, zához hutnenie, 100x35cm</t>
  </si>
  <si>
    <t>Vyspravenie podkladu po prekopoch inžinierskych sietí plochy do 15 m2 s rozprestretím a zhutnením podkladovým betónom PB I tr. C 20/25 hr. 200 mm</t>
  </si>
  <si>
    <t>566902163</t>
  </si>
  <si>
    <t>221</t>
  </si>
  <si>
    <t xml:space="preserve">betónovanie cesta </t>
  </si>
  <si>
    <t>Vyspravenie podkladu po prekopoch inžinierskych sietí plochy do 15 m2 s rozprestretím a zhutnením štrkodrvou hr. 200 mm</t>
  </si>
  <si>
    <t>566902123</t>
  </si>
  <si>
    <t>podložie cesty</t>
  </si>
  <si>
    <t>t</t>
  </si>
  <si>
    <t>Poplatok za skladovanie stavebného odpadu (17) betón, tehly, dlaždice, obkladačky a keramika (17 01) ostatné (O) (17 01, 02, 03, 07)</t>
  </si>
  <si>
    <t>979089012</t>
  </si>
  <si>
    <t>013</t>
  </si>
  <si>
    <t>Odvoz na skládku a vnútrostavenisková doprava sutiny a vybúraných hmôt Odvoz sutiny a vybúraných hmôt na skládku za každý ďalší 1 km</t>
  </si>
  <si>
    <t>979081121</t>
  </si>
  <si>
    <t>Odvoz na skládku a vnútrostavenisková doprava sutiny a vybúraných hmôt Odvoz sutiny a vybúraných hmôt na skládku do 1 km</t>
  </si>
  <si>
    <t>979081111</t>
  </si>
  <si>
    <t>Odstránenie krytov s premiestnením hmôt na skládku na vzdialenosť do 3 m alebo s naložením na dopravný prostriedok, v ploche jednotlivo do 200 m2 z betónu prostého, hr. vrstvy nad 150 do 300 mm  -0,500 t</t>
  </si>
  <si>
    <t>113107132</t>
  </si>
  <si>
    <t xml:space="preserve">vybúranie betónu </t>
  </si>
  <si>
    <t>Rezanie existujúceho betónového krytu alebo podkladu hĺbky nad  50 do 100 mm</t>
  </si>
  <si>
    <t>919735122</t>
  </si>
  <si>
    <t>rezanie  betónu hr 20cm</t>
  </si>
  <si>
    <t>Tesnenie vodorovného prestupu</t>
  </si>
  <si>
    <t>210021541</t>
  </si>
  <si>
    <t>921</t>
  </si>
  <si>
    <t>Vybúranie a prerážanie otvorov v železobetónových priečkach a stenách základových alebo nadzákladových, plochy do 0,09 m2, hr. do 450 mm -0,104 t</t>
  </si>
  <si>
    <t>971052351</t>
  </si>
  <si>
    <t>priraz stenou stenou</t>
  </si>
  <si>
    <t>Lišta hranatá z PVC, LHD 40x40 mm HD, KOPOS</t>
  </si>
  <si>
    <t>345750065150</t>
  </si>
  <si>
    <t>Mat</t>
  </si>
  <si>
    <t>Lišta elektroinštalačná z PVC bez príslušenstva, uložená pevne vkladacia 40x40</t>
  </si>
  <si>
    <t>210010110</t>
  </si>
  <si>
    <t>plast žľab 40x40mm</t>
  </si>
  <si>
    <t>utesnenie prestupv</t>
  </si>
  <si>
    <t>Úpravy káblových komôr z PE osadenie priechodky do stávajúcej šachty</t>
  </si>
  <si>
    <t>898170018</t>
  </si>
  <si>
    <t>281</t>
  </si>
  <si>
    <t>Káblová komora, materiál HD-PE, liatinový poklop</t>
  </si>
  <si>
    <t>4268100</t>
  </si>
  <si>
    <t>Osadenie káblovej komory z PE DN 1000 s liatinovým poklopom, podzemné</t>
  </si>
  <si>
    <t>898170005</t>
  </si>
  <si>
    <t>podkladový betón PB I tr. C 20/25 hr. 200 mm</t>
  </si>
  <si>
    <t>Poplatok za skladovanie stavebného odpadu (17) zemina a kamenivo (17 05) ostatné (O) (17 05 04, 06)</t>
  </si>
  <si>
    <t>171209002</t>
  </si>
  <si>
    <t>001</t>
  </si>
  <si>
    <t>Jama pre stožiare verejného osvetlenia s objemom do 2 m3 Výkop jamy pre stožiar verejného osvetlenia do 2 m3 vrátane odstránenia mozaiky alebo rozrušenia živičného povrchu, zakrytie jamy doskou a zaistenie proti posunutiu. Ručný výkop, v zemine triedy 4</t>
  </si>
  <si>
    <t>460050704</t>
  </si>
  <si>
    <t>káblová šachta plastová s poklopom</t>
  </si>
  <si>
    <t>Chránička KSRS, DN 110, HDPE</t>
  </si>
  <si>
    <t>2861300</t>
  </si>
  <si>
    <t>Rúrka elektroinštalačná tuhá z HDPE uložená voľne D 110</t>
  </si>
  <si>
    <t>210010164</t>
  </si>
  <si>
    <t>ochranná  rúrka FXKV D110mm</t>
  </si>
  <si>
    <t>Chránička optického kábla 06040 AB, oranžová na bubne, DN 40, HDPE, KOPOS</t>
  </si>
  <si>
    <t>286130068100</t>
  </si>
  <si>
    <t>Rúrka elektroinštalačná tuhá z HDPE uložená voľne D 40</t>
  </si>
  <si>
    <t>210010159</t>
  </si>
  <si>
    <t>ochranná  rúrka HDPE D30mm</t>
  </si>
  <si>
    <t>Vodič medený flexibilný YSLCY JZ 4x0,5 mm2</t>
  </si>
  <si>
    <t>341310013600</t>
  </si>
  <si>
    <t>Montáž kábla ... v rúrkach</t>
  </si>
  <si>
    <t>220511031</t>
  </si>
  <si>
    <t>922</t>
  </si>
  <si>
    <t>kábel  c- 4x0,5</t>
  </si>
  <si>
    <t>Kábel medený dátový STP-AWG 4x2x23 mm2</t>
  </si>
  <si>
    <t>341230001600</t>
  </si>
  <si>
    <t>Montáž kábla FTP, STP, UTP v rúrkach</t>
  </si>
  <si>
    <t>CENA</t>
  </si>
  <si>
    <t>MC</t>
  </si>
  <si>
    <t>Množstvo</t>
  </si>
  <si>
    <t>M.J.</t>
  </si>
  <si>
    <t>POPIS POLOŽKY</t>
  </si>
  <si>
    <t>KÓD KP</t>
  </si>
  <si>
    <t>KCN</t>
  </si>
  <si>
    <t>P.Č.</t>
  </si>
  <si>
    <t>DÁTOVÉ  PREPOJENIE</t>
  </si>
  <si>
    <t>miesto:  k.ú. Nové Mesto p.č. 13608/3, 27, 94, 95</t>
  </si>
  <si>
    <t>STAVBA:  DPB  CSPH  JD SEVER</t>
  </si>
  <si>
    <t>Revízna správa</t>
  </si>
  <si>
    <t>9.</t>
  </si>
  <si>
    <t>10</t>
  </si>
  <si>
    <t>11</t>
  </si>
  <si>
    <t>12</t>
  </si>
  <si>
    <t>Úradná skúška UTZ elektrického</t>
  </si>
  <si>
    <t>Geodetické zameranie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</si>
</sst>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2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MS Sans Serif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name val="Trebuchet MS"/>
      <family val="2"/>
      <charset val="238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1" fillId="0" borderId="0"/>
    <xf numFmtId="0" fontId="8" fillId="0" borderId="0" applyAlignment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 applyAlignment="0">
      <alignment vertical="top" wrapText="1"/>
      <protection locked="0"/>
    </xf>
    <xf numFmtId="0" fontId="10" fillId="0" borderId="0"/>
    <xf numFmtId="0" fontId="8" fillId="0" borderId="0" applyAlignment="0">
      <alignment vertical="top" wrapText="1"/>
      <protection locked="0"/>
    </xf>
    <xf numFmtId="0" fontId="5" fillId="0" borderId="0"/>
    <xf numFmtId="0" fontId="5" fillId="0" borderId="0"/>
    <xf numFmtId="9" fontId="11" fillId="0" borderId="0" applyFont="0" applyFill="0" applyBorder="0" applyAlignment="0" applyProtection="0"/>
    <xf numFmtId="0" fontId="13" fillId="0" borderId="0"/>
  </cellStyleXfs>
  <cellXfs count="33">
    <xf numFmtId="0" fontId="0" fillId="0" borderId="0" xfId="0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0" fillId="0" borderId="0" xfId="0" applyFill="1"/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/>
    </xf>
    <xf numFmtId="0" fontId="6" fillId="0" borderId="1" xfId="1" applyFont="1" applyFill="1" applyBorder="1" applyAlignment="1" applyProtection="1">
      <alignment horizontal="center" vertical="center" wrapText="1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/>
    </xf>
    <xf numFmtId="0" fontId="15" fillId="2" borderId="0" xfId="0" applyFont="1" applyFill="1" applyAlignment="1">
      <alignment wrapText="1"/>
    </xf>
    <xf numFmtId="0" fontId="15" fillId="2" borderId="0" xfId="0" applyFont="1" applyFill="1"/>
    <xf numFmtId="164" fontId="15" fillId="2" borderId="0" xfId="0" applyNumberFormat="1" applyFont="1" applyFill="1"/>
    <xf numFmtId="4" fontId="15" fillId="2" borderId="0" xfId="0" applyNumberFormat="1" applyFont="1" applyFill="1"/>
  </cellXfs>
  <cellStyles count="23">
    <cellStyle name="Hypertextové prepojenie 2" xfId="2" xr:uid="{00000000-0005-0000-0000-000000000000}"/>
    <cellStyle name="Normálna" xfId="0" builtinId="0"/>
    <cellStyle name="Normálna 2" xfId="1" xr:uid="{00000000-0005-0000-0000-000002000000}"/>
    <cellStyle name="Normálna 2 2" xfId="3" xr:uid="{00000000-0005-0000-0000-000003000000}"/>
    <cellStyle name="Normálna 2 2 2" xfId="4" xr:uid="{00000000-0005-0000-0000-000004000000}"/>
    <cellStyle name="Normálna 2 3" xfId="5" xr:uid="{00000000-0005-0000-0000-000005000000}"/>
    <cellStyle name="Normálna 3" xfId="6" xr:uid="{00000000-0005-0000-0000-000006000000}"/>
    <cellStyle name="Normálna 4" xfId="7" xr:uid="{00000000-0005-0000-0000-000007000000}"/>
    <cellStyle name="Normálna 5" xfId="8" xr:uid="{00000000-0005-0000-0000-000008000000}"/>
    <cellStyle name="Normálna 6" xfId="9" xr:uid="{00000000-0005-0000-0000-000009000000}"/>
    <cellStyle name="Normálna 7" xfId="10" xr:uid="{00000000-0005-0000-0000-00000A000000}"/>
    <cellStyle name="Normálna 8" xfId="11" xr:uid="{00000000-0005-0000-0000-00000B000000}"/>
    <cellStyle name="normálne 10" xfId="12" xr:uid="{00000000-0005-0000-0000-00000C000000}"/>
    <cellStyle name="Normálne 12" xfId="13" xr:uid="{00000000-0005-0000-0000-00000D000000}"/>
    <cellStyle name="normálne 2" xfId="14" xr:uid="{00000000-0005-0000-0000-00000E000000}"/>
    <cellStyle name="normálne 2 2" xfId="15" xr:uid="{00000000-0005-0000-0000-00000F000000}"/>
    <cellStyle name="normálne 3" xfId="16" xr:uid="{00000000-0005-0000-0000-000010000000}"/>
    <cellStyle name="normálne 4" xfId="17" xr:uid="{00000000-0005-0000-0000-000011000000}"/>
    <cellStyle name="normálne 4 2" xfId="18" xr:uid="{00000000-0005-0000-0000-000012000000}"/>
    <cellStyle name="normálne 5" xfId="19" xr:uid="{00000000-0005-0000-0000-000013000000}"/>
    <cellStyle name="normální_SABLONA_seznam" xfId="20" xr:uid="{00000000-0005-0000-0000-000014000000}"/>
    <cellStyle name="Percentá 2" xfId="21" xr:uid="{00000000-0005-0000-0000-000015000000}"/>
    <cellStyle name="Štýl 1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2">
    <tabColor rgb="FFC00000"/>
    <pageSetUpPr fitToPage="1"/>
  </sheetPr>
  <dimension ref="A1:K61"/>
  <sheetViews>
    <sheetView tabSelected="1" zoomScale="85" zoomScaleNormal="85" workbookViewId="0">
      <pane ySplit="4" topLeftCell="A5" activePane="bottomLeft" state="frozen"/>
      <selection pane="bottomLeft" activeCell="I62" sqref="I62"/>
    </sheetView>
  </sheetViews>
  <sheetFormatPr defaultRowHeight="14.4" x14ac:dyDescent="0.3"/>
  <cols>
    <col min="3" max="3" width="8.33203125" customWidth="1"/>
    <col min="4" max="4" width="19.88671875" style="4" customWidth="1"/>
    <col min="5" max="5" width="93.6640625" style="3" customWidth="1"/>
    <col min="6" max="6" width="16.21875" style="3" customWidth="1"/>
    <col min="7" max="7" width="8.6640625" customWidth="1"/>
    <col min="9" max="9" width="10" style="2" bestFit="1" customWidth="1"/>
    <col min="10" max="10" width="10.44140625" style="1" bestFit="1" customWidth="1"/>
  </cols>
  <sheetData>
    <row r="1" spans="1:11" x14ac:dyDescent="0.3">
      <c r="E1" s="23" t="s">
        <v>97</v>
      </c>
    </row>
    <row r="2" spans="1:11" x14ac:dyDescent="0.3">
      <c r="E2" s="23" t="s">
        <v>96</v>
      </c>
    </row>
    <row r="3" spans="1:11" x14ac:dyDescent="0.3">
      <c r="E3" s="23" t="s">
        <v>95</v>
      </c>
    </row>
    <row r="4" spans="1:11" x14ac:dyDescent="0.3">
      <c r="B4" s="22" t="s">
        <v>94</v>
      </c>
      <c r="C4" s="19" t="s">
        <v>93</v>
      </c>
      <c r="D4" s="19" t="s">
        <v>92</v>
      </c>
      <c r="E4" s="19" t="s">
        <v>91</v>
      </c>
      <c r="F4" s="19" t="s">
        <v>89</v>
      </c>
      <c r="G4" s="19" t="s">
        <v>90</v>
      </c>
      <c r="H4" s="19" t="s">
        <v>89</v>
      </c>
      <c r="I4" s="21" t="s">
        <v>88</v>
      </c>
      <c r="J4" s="20" t="s">
        <v>87</v>
      </c>
      <c r="K4" s="19"/>
    </row>
    <row r="7" spans="1:11" x14ac:dyDescent="0.3">
      <c r="B7" s="7"/>
      <c r="C7" s="5"/>
      <c r="D7" s="7"/>
      <c r="E7" s="6"/>
      <c r="F7" s="6"/>
      <c r="G7" s="5"/>
      <c r="H7" s="5"/>
    </row>
    <row r="8" spans="1:11" x14ac:dyDescent="0.3">
      <c r="B8" s="7"/>
      <c r="C8" s="5"/>
      <c r="D8" s="7"/>
      <c r="E8" s="6"/>
      <c r="F8" s="6"/>
      <c r="G8" s="5"/>
      <c r="H8" s="5"/>
    </row>
    <row r="9" spans="1:11" x14ac:dyDescent="0.3">
      <c r="A9" s="10"/>
      <c r="B9" s="11">
        <v>1</v>
      </c>
      <c r="C9" s="13" t="s">
        <v>82</v>
      </c>
      <c r="D9" s="13" t="s">
        <v>81</v>
      </c>
      <c r="E9" s="12" t="s">
        <v>86</v>
      </c>
      <c r="F9" s="12">
        <v>360</v>
      </c>
      <c r="G9" s="11" t="s">
        <v>2</v>
      </c>
      <c r="H9" s="10"/>
      <c r="I9" s="9"/>
      <c r="J9" s="9">
        <f>ROUND(IF(H9="",F9*I9,H9*I9),2)</f>
        <v>0</v>
      </c>
      <c r="K9" s="8"/>
    </row>
    <row r="10" spans="1:11" x14ac:dyDescent="0.3">
      <c r="A10" s="15"/>
      <c r="B10" s="16">
        <v>2</v>
      </c>
      <c r="C10" s="18" t="s">
        <v>49</v>
      </c>
      <c r="D10" s="18" t="s">
        <v>85</v>
      </c>
      <c r="E10" s="17" t="s">
        <v>84</v>
      </c>
      <c r="F10" s="17">
        <v>360</v>
      </c>
      <c r="G10" s="16" t="s">
        <v>2</v>
      </c>
      <c r="H10" s="15"/>
      <c r="I10" s="14"/>
      <c r="J10" s="14">
        <f>ROUND(IF(H10="",F10*I10,H10*I10),2)</f>
        <v>0</v>
      </c>
      <c r="K10" s="8"/>
    </row>
    <row r="11" spans="1:11" x14ac:dyDescent="0.3">
      <c r="B11" s="7"/>
      <c r="C11" s="5"/>
      <c r="D11" s="7"/>
      <c r="E11" s="6" t="s">
        <v>83</v>
      </c>
      <c r="F11" s="6"/>
      <c r="G11" s="5"/>
      <c r="H11" s="5"/>
    </row>
    <row r="12" spans="1:11" x14ac:dyDescent="0.3">
      <c r="A12" s="10"/>
      <c r="B12" s="11">
        <v>3</v>
      </c>
      <c r="C12" s="13" t="s">
        <v>82</v>
      </c>
      <c r="D12" s="13" t="s">
        <v>81</v>
      </c>
      <c r="E12" s="12" t="s">
        <v>80</v>
      </c>
      <c r="F12" s="12">
        <v>120</v>
      </c>
      <c r="G12" s="11" t="s">
        <v>2</v>
      </c>
      <c r="H12" s="10"/>
      <c r="I12" s="9"/>
      <c r="J12" s="9">
        <f>ROUND(IF(H12="",F12*I12,H12*I12),2)</f>
        <v>0</v>
      </c>
      <c r="K12" s="8"/>
    </row>
    <row r="13" spans="1:11" x14ac:dyDescent="0.3">
      <c r="A13" s="15"/>
      <c r="B13" s="16">
        <v>4</v>
      </c>
      <c r="C13" s="18" t="s">
        <v>49</v>
      </c>
      <c r="D13" s="18" t="s">
        <v>79</v>
      </c>
      <c r="E13" s="17" t="s">
        <v>78</v>
      </c>
      <c r="F13" s="17">
        <v>120</v>
      </c>
      <c r="G13" s="16" t="s">
        <v>2</v>
      </c>
      <c r="H13" s="15"/>
      <c r="I13" s="14"/>
      <c r="J13" s="14">
        <f>ROUND(IF(H13="",F13*I13,H13*I13),2)</f>
        <v>0</v>
      </c>
      <c r="K13" s="8"/>
    </row>
    <row r="14" spans="1:11" x14ac:dyDescent="0.3">
      <c r="B14" s="7"/>
      <c r="C14" s="5"/>
      <c r="D14" s="7"/>
      <c r="E14" s="6" t="s">
        <v>77</v>
      </c>
      <c r="F14" s="6"/>
      <c r="G14" s="5"/>
      <c r="H14" s="5"/>
    </row>
    <row r="15" spans="1:11" x14ac:dyDescent="0.3">
      <c r="A15" s="10"/>
      <c r="B15" s="11">
        <v>5</v>
      </c>
      <c r="C15" s="13" t="s">
        <v>43</v>
      </c>
      <c r="D15" s="13" t="s">
        <v>76</v>
      </c>
      <c r="E15" s="12" t="s">
        <v>75</v>
      </c>
      <c r="F15" s="12">
        <v>5</v>
      </c>
      <c r="G15" s="11" t="s">
        <v>2</v>
      </c>
      <c r="H15" s="10"/>
      <c r="I15" s="9"/>
      <c r="J15" s="9">
        <f>ROUND(IF(H15="",F15*I15,H15*I15),2)</f>
        <v>0</v>
      </c>
      <c r="K15" s="8"/>
    </row>
    <row r="16" spans="1:11" x14ac:dyDescent="0.3">
      <c r="A16" s="15"/>
      <c r="B16" s="16">
        <v>6</v>
      </c>
      <c r="C16" s="18" t="s">
        <v>49</v>
      </c>
      <c r="D16" s="18" t="s">
        <v>74</v>
      </c>
      <c r="E16" s="17" t="s">
        <v>73</v>
      </c>
      <c r="F16" s="17">
        <v>5</v>
      </c>
      <c r="G16" s="16" t="s">
        <v>2</v>
      </c>
      <c r="H16" s="15"/>
      <c r="I16" s="14"/>
      <c r="J16" s="14">
        <f>ROUND(IF(H16="",F16*I16,H16*I16),2)</f>
        <v>0</v>
      </c>
      <c r="K16" s="8"/>
    </row>
    <row r="17" spans="1:11" x14ac:dyDescent="0.3">
      <c r="B17" s="7"/>
      <c r="C17" s="5"/>
      <c r="D17" s="7"/>
      <c r="E17" s="6" t="s">
        <v>72</v>
      </c>
      <c r="F17" s="6"/>
      <c r="G17" s="5"/>
      <c r="H17" s="5"/>
    </row>
    <row r="18" spans="1:11" x14ac:dyDescent="0.3">
      <c r="A18" s="10"/>
      <c r="B18" s="11">
        <v>7</v>
      </c>
      <c r="C18" s="13" t="s">
        <v>43</v>
      </c>
      <c r="D18" s="13" t="s">
        <v>71</v>
      </c>
      <c r="E18" s="12" t="s">
        <v>70</v>
      </c>
      <c r="F18" s="12">
        <v>180</v>
      </c>
      <c r="G18" s="11" t="s">
        <v>2</v>
      </c>
      <c r="H18" s="10"/>
      <c r="I18" s="9"/>
      <c r="J18" s="9">
        <f>ROUND(IF(H18="",F18*I18,H18*I18),2)</f>
        <v>0</v>
      </c>
      <c r="K18" s="8"/>
    </row>
    <row r="19" spans="1:11" x14ac:dyDescent="0.3">
      <c r="A19" s="15"/>
      <c r="B19" s="16">
        <v>8</v>
      </c>
      <c r="C19" s="18" t="s">
        <v>49</v>
      </c>
      <c r="D19" s="18" t="s">
        <v>69</v>
      </c>
      <c r="E19" s="17" t="s">
        <v>68</v>
      </c>
      <c r="F19" s="17">
        <v>180</v>
      </c>
      <c r="G19" s="16" t="s">
        <v>2</v>
      </c>
      <c r="H19" s="15"/>
      <c r="I19" s="14"/>
      <c r="J19" s="14">
        <f>ROUND(IF(H19="",F19*I19,H19*I19),2)</f>
        <v>0</v>
      </c>
      <c r="K19" s="8"/>
    </row>
    <row r="20" spans="1:11" x14ac:dyDescent="0.3">
      <c r="B20" s="7"/>
      <c r="C20" s="5"/>
      <c r="D20" s="7"/>
      <c r="E20" s="6" t="s">
        <v>67</v>
      </c>
      <c r="F20" s="6"/>
      <c r="G20" s="5"/>
      <c r="H20" s="5"/>
    </row>
    <row r="21" spans="1:11" ht="43.2" x14ac:dyDescent="0.3">
      <c r="A21" s="10"/>
      <c r="B21" s="11" t="s">
        <v>99</v>
      </c>
      <c r="C21" s="13" t="s">
        <v>5</v>
      </c>
      <c r="D21" s="13" t="s">
        <v>66</v>
      </c>
      <c r="E21" s="12" t="s">
        <v>65</v>
      </c>
      <c r="F21" s="12">
        <v>2</v>
      </c>
      <c r="G21" s="11" t="s">
        <v>12</v>
      </c>
      <c r="H21" s="10"/>
      <c r="I21" s="9"/>
      <c r="J21" s="9">
        <f t="shared" ref="J21:J28" si="0">ROUND(IF(H21="",F21*I21,H21*I21),2)</f>
        <v>0</v>
      </c>
      <c r="K21" s="8"/>
    </row>
    <row r="22" spans="1:11" ht="28.8" x14ac:dyDescent="0.3">
      <c r="A22" s="10"/>
      <c r="B22" s="11" t="s">
        <v>100</v>
      </c>
      <c r="C22" s="13" t="s">
        <v>30</v>
      </c>
      <c r="D22" s="13" t="s">
        <v>34</v>
      </c>
      <c r="E22" s="12" t="s">
        <v>33</v>
      </c>
      <c r="F22" s="12">
        <f>2*1.9</f>
        <v>3.8</v>
      </c>
      <c r="G22" s="11" t="s">
        <v>27</v>
      </c>
      <c r="H22" s="10"/>
      <c r="I22" s="9"/>
      <c r="J22" s="9">
        <f t="shared" si="0"/>
        <v>0</v>
      </c>
      <c r="K22" s="8"/>
    </row>
    <row r="23" spans="1:11" ht="28.8" x14ac:dyDescent="0.3">
      <c r="A23" s="10"/>
      <c r="B23" s="11" t="s">
        <v>101</v>
      </c>
      <c r="C23" s="13" t="s">
        <v>30</v>
      </c>
      <c r="D23" s="13" t="s">
        <v>32</v>
      </c>
      <c r="E23" s="12" t="s">
        <v>31</v>
      </c>
      <c r="F23" s="12">
        <f>2*1.9*30</f>
        <v>114</v>
      </c>
      <c r="G23" s="11" t="s">
        <v>27</v>
      </c>
      <c r="H23" s="10"/>
      <c r="I23" s="9"/>
      <c r="J23" s="9">
        <f t="shared" si="0"/>
        <v>0</v>
      </c>
      <c r="K23" s="8"/>
    </row>
    <row r="24" spans="1:11" x14ac:dyDescent="0.3">
      <c r="A24" s="10"/>
      <c r="B24" s="11" t="s">
        <v>102</v>
      </c>
      <c r="C24" s="13" t="s">
        <v>64</v>
      </c>
      <c r="D24" s="13" t="s">
        <v>63</v>
      </c>
      <c r="E24" s="12" t="s">
        <v>62</v>
      </c>
      <c r="F24" s="12">
        <f>2*1.9</f>
        <v>3.8</v>
      </c>
      <c r="G24" s="11" t="s">
        <v>27</v>
      </c>
      <c r="H24" s="10"/>
      <c r="I24" s="9"/>
      <c r="J24" s="9">
        <f t="shared" si="0"/>
        <v>0</v>
      </c>
      <c r="K24" s="8"/>
    </row>
    <row r="25" spans="1:11" x14ac:dyDescent="0.3">
      <c r="A25" s="10"/>
      <c r="B25" s="11">
        <v>13</v>
      </c>
      <c r="C25" s="13" t="s">
        <v>22</v>
      </c>
      <c r="D25" s="13" t="s">
        <v>21</v>
      </c>
      <c r="E25" s="12" t="s">
        <v>61</v>
      </c>
      <c r="F25" s="12">
        <v>2</v>
      </c>
      <c r="G25" s="11" t="s">
        <v>9</v>
      </c>
      <c r="H25" s="10"/>
      <c r="I25" s="9"/>
      <c r="J25" s="9">
        <f t="shared" si="0"/>
        <v>0</v>
      </c>
      <c r="K25" s="8"/>
    </row>
    <row r="26" spans="1:11" x14ac:dyDescent="0.3">
      <c r="A26" s="10"/>
      <c r="B26" s="11">
        <v>14</v>
      </c>
      <c r="C26" s="13" t="s">
        <v>56</v>
      </c>
      <c r="D26" s="13" t="s">
        <v>60</v>
      </c>
      <c r="E26" s="12" t="s">
        <v>59</v>
      </c>
      <c r="F26" s="12">
        <v>2</v>
      </c>
      <c r="G26" s="11" t="s">
        <v>1</v>
      </c>
      <c r="H26" s="10"/>
      <c r="I26" s="9"/>
      <c r="J26" s="9">
        <f t="shared" si="0"/>
        <v>0</v>
      </c>
      <c r="K26" s="8"/>
    </row>
    <row r="27" spans="1:11" x14ac:dyDescent="0.3">
      <c r="A27" s="15"/>
      <c r="B27" s="11">
        <v>15</v>
      </c>
      <c r="C27" s="18" t="s">
        <v>49</v>
      </c>
      <c r="D27" s="18" t="s">
        <v>58</v>
      </c>
      <c r="E27" s="17" t="s">
        <v>57</v>
      </c>
      <c r="F27" s="17">
        <v>2</v>
      </c>
      <c r="G27" s="16" t="s">
        <v>1</v>
      </c>
      <c r="H27" s="15"/>
      <c r="I27" s="14"/>
      <c r="J27" s="14">
        <f t="shared" si="0"/>
        <v>0</v>
      </c>
      <c r="K27" s="8"/>
    </row>
    <row r="28" spans="1:11" x14ac:dyDescent="0.3">
      <c r="A28" s="10"/>
      <c r="B28" s="11">
        <v>16</v>
      </c>
      <c r="C28" s="13" t="s">
        <v>56</v>
      </c>
      <c r="D28" s="13" t="s">
        <v>55</v>
      </c>
      <c r="E28" s="12" t="s">
        <v>54</v>
      </c>
      <c r="F28" s="12">
        <v>16</v>
      </c>
      <c r="G28" s="11" t="s">
        <v>1</v>
      </c>
      <c r="H28" s="10"/>
      <c r="I28" s="9"/>
      <c r="J28" s="9">
        <f t="shared" si="0"/>
        <v>0</v>
      </c>
      <c r="K28" s="8"/>
    </row>
    <row r="29" spans="1:11" x14ac:dyDescent="0.3">
      <c r="B29" s="7"/>
      <c r="C29" s="5"/>
      <c r="D29" s="7"/>
      <c r="E29" s="6" t="s">
        <v>53</v>
      </c>
      <c r="F29" s="6"/>
      <c r="G29" s="5"/>
      <c r="H29" s="5"/>
    </row>
    <row r="30" spans="1:11" x14ac:dyDescent="0.3">
      <c r="A30" s="10"/>
      <c r="B30" s="11">
        <v>17</v>
      </c>
      <c r="C30" s="13" t="s">
        <v>43</v>
      </c>
      <c r="D30" s="13" t="s">
        <v>42</v>
      </c>
      <c r="E30" s="12" t="s">
        <v>41</v>
      </c>
      <c r="F30" s="12">
        <v>16</v>
      </c>
      <c r="G30" s="11" t="s">
        <v>1</v>
      </c>
      <c r="H30" s="10"/>
      <c r="I30" s="9"/>
      <c r="J30" s="9">
        <f>ROUND(IF(H30="",F30*I30,H30*I30),2)</f>
        <v>0</v>
      </c>
      <c r="K30" s="8"/>
    </row>
    <row r="31" spans="1:11" x14ac:dyDescent="0.3">
      <c r="B31" s="7"/>
      <c r="C31" s="5"/>
      <c r="D31" s="7"/>
      <c r="E31" s="6" t="s">
        <v>52</v>
      </c>
      <c r="F31" s="6"/>
      <c r="G31" s="5"/>
      <c r="H31" s="5"/>
    </row>
    <row r="32" spans="1:11" x14ac:dyDescent="0.3">
      <c r="A32" s="10"/>
      <c r="B32" s="11">
        <v>18</v>
      </c>
      <c r="C32" s="13" t="s">
        <v>43</v>
      </c>
      <c r="D32" s="13" t="s">
        <v>51</v>
      </c>
      <c r="E32" s="12" t="s">
        <v>50</v>
      </c>
      <c r="F32" s="12">
        <v>25</v>
      </c>
      <c r="G32" s="11" t="s">
        <v>2</v>
      </c>
      <c r="H32" s="10"/>
      <c r="I32" s="9"/>
      <c r="J32" s="9">
        <f>ROUND(IF(H32="",F32*I32,H32*I32),2)</f>
        <v>0</v>
      </c>
      <c r="K32" s="8"/>
    </row>
    <row r="33" spans="1:11" x14ac:dyDescent="0.3">
      <c r="A33" s="15"/>
      <c r="B33" s="16">
        <v>19</v>
      </c>
      <c r="C33" s="18" t="s">
        <v>49</v>
      </c>
      <c r="D33" s="18" t="s">
        <v>48</v>
      </c>
      <c r="E33" s="17" t="s">
        <v>47</v>
      </c>
      <c r="F33" s="17">
        <v>26</v>
      </c>
      <c r="G33" s="16" t="s">
        <v>2</v>
      </c>
      <c r="H33" s="15"/>
      <c r="I33" s="14"/>
      <c r="J33" s="14">
        <f>ROUND(IF(H33="",F33*I33,H33*I33),2)</f>
        <v>0</v>
      </c>
      <c r="K33" s="8"/>
    </row>
    <row r="34" spans="1:11" x14ac:dyDescent="0.3">
      <c r="B34" s="7"/>
      <c r="C34" s="5"/>
      <c r="D34" s="7"/>
      <c r="E34" s="6" t="s">
        <v>46</v>
      </c>
      <c r="F34" s="6"/>
      <c r="G34" s="5"/>
      <c r="H34" s="5"/>
    </row>
    <row r="35" spans="1:11" ht="28.8" x14ac:dyDescent="0.3">
      <c r="A35" s="10"/>
      <c r="B35" s="11">
        <v>20</v>
      </c>
      <c r="C35" s="13" t="s">
        <v>30</v>
      </c>
      <c r="D35" s="13" t="s">
        <v>45</v>
      </c>
      <c r="E35" s="12" t="s">
        <v>44</v>
      </c>
      <c r="F35" s="12">
        <v>4</v>
      </c>
      <c r="G35" s="11" t="s">
        <v>1</v>
      </c>
      <c r="H35" s="10"/>
      <c r="I35" s="9"/>
      <c r="J35" s="9">
        <f>ROUND(IF(H35="",F35*I35,H35*I35),2)</f>
        <v>0</v>
      </c>
      <c r="K35" s="8"/>
    </row>
    <row r="36" spans="1:11" x14ac:dyDescent="0.3">
      <c r="A36" s="10"/>
      <c r="B36" s="11">
        <v>21</v>
      </c>
      <c r="C36" s="13" t="s">
        <v>43</v>
      </c>
      <c r="D36" s="13" t="s">
        <v>42</v>
      </c>
      <c r="E36" s="12" t="s">
        <v>41</v>
      </c>
      <c r="F36" s="12">
        <v>4</v>
      </c>
      <c r="G36" s="11" t="s">
        <v>1</v>
      </c>
      <c r="H36" s="10"/>
      <c r="I36" s="9"/>
      <c r="J36" s="9">
        <f>ROUND(IF(H36="",F36*I36,H36*I36),2)</f>
        <v>0</v>
      </c>
      <c r="K36" s="8"/>
    </row>
    <row r="37" spans="1:11" x14ac:dyDescent="0.3">
      <c r="B37" s="7"/>
      <c r="C37" s="5"/>
      <c r="D37" s="7"/>
      <c r="E37" s="6" t="s">
        <v>40</v>
      </c>
      <c r="F37" s="6"/>
      <c r="G37" s="5"/>
      <c r="H37" s="5"/>
    </row>
    <row r="38" spans="1:11" x14ac:dyDescent="0.3">
      <c r="A38" s="10"/>
      <c r="B38" s="11">
        <v>22</v>
      </c>
      <c r="C38" s="13" t="s">
        <v>22</v>
      </c>
      <c r="D38" s="13" t="s">
        <v>39</v>
      </c>
      <c r="E38" s="12" t="s">
        <v>38</v>
      </c>
      <c r="F38" s="12">
        <v>30</v>
      </c>
      <c r="G38" s="11" t="s">
        <v>2</v>
      </c>
      <c r="H38" s="10"/>
      <c r="I38" s="9"/>
      <c r="J38" s="9">
        <f>ROUND(IF(H38="",F38*I38,H38*I38),2)</f>
        <v>0</v>
      </c>
      <c r="K38" s="8"/>
    </row>
    <row r="39" spans="1:11" x14ac:dyDescent="0.3">
      <c r="B39" s="7"/>
      <c r="C39" s="5"/>
      <c r="D39" s="7"/>
      <c r="E39" s="6" t="s">
        <v>37</v>
      </c>
      <c r="F39" s="6"/>
      <c r="G39" s="5"/>
      <c r="H39" s="5"/>
    </row>
    <row r="40" spans="1:11" ht="28.8" x14ac:dyDescent="0.3">
      <c r="A40" s="10"/>
      <c r="B40" s="11">
        <v>23</v>
      </c>
      <c r="C40" s="13" t="s">
        <v>22</v>
      </c>
      <c r="D40" s="13" t="s">
        <v>36</v>
      </c>
      <c r="E40" s="12" t="s">
        <v>35</v>
      </c>
      <c r="F40" s="12">
        <v>9</v>
      </c>
      <c r="G40" s="11" t="s">
        <v>9</v>
      </c>
      <c r="H40" s="10"/>
      <c r="I40" s="9"/>
      <c r="J40" s="9">
        <f>ROUND(IF(H40="",F40*I40,H40*I40),2)</f>
        <v>0</v>
      </c>
      <c r="K40" s="8"/>
    </row>
    <row r="41" spans="1:11" ht="28.8" x14ac:dyDescent="0.3">
      <c r="A41" s="10"/>
      <c r="B41" s="11">
        <v>24</v>
      </c>
      <c r="C41" s="13" t="s">
        <v>30</v>
      </c>
      <c r="D41" s="13" t="s">
        <v>34</v>
      </c>
      <c r="E41" s="12" t="s">
        <v>33</v>
      </c>
      <c r="F41" s="12">
        <f>9*0.25*2.4</f>
        <v>5.3999999999999995</v>
      </c>
      <c r="G41" s="11" t="s">
        <v>27</v>
      </c>
      <c r="H41" s="10"/>
      <c r="I41" s="9"/>
      <c r="J41" s="9">
        <f>ROUND(IF(H41="",F41*I41,H41*I41),2)</f>
        <v>0</v>
      </c>
      <c r="K41" s="8"/>
    </row>
    <row r="42" spans="1:11" ht="28.8" x14ac:dyDescent="0.3">
      <c r="A42" s="10"/>
      <c r="B42" s="11">
        <v>25</v>
      </c>
      <c r="C42" s="13" t="s">
        <v>30</v>
      </c>
      <c r="D42" s="13" t="s">
        <v>32</v>
      </c>
      <c r="E42" s="12" t="s">
        <v>31</v>
      </c>
      <c r="F42" s="12">
        <f>9*0.25*2.4*30</f>
        <v>161.99999999999997</v>
      </c>
      <c r="G42" s="11" t="s">
        <v>27</v>
      </c>
      <c r="H42" s="10"/>
      <c r="I42" s="9"/>
      <c r="J42" s="9">
        <f>ROUND(IF(H42="",F42*I42,H42*I42),2)</f>
        <v>0</v>
      </c>
      <c r="K42" s="8"/>
    </row>
    <row r="43" spans="1:11" ht="28.8" x14ac:dyDescent="0.3">
      <c r="A43" s="10"/>
      <c r="B43" s="11">
        <v>26</v>
      </c>
      <c r="C43" s="13" t="s">
        <v>30</v>
      </c>
      <c r="D43" s="13" t="s">
        <v>29</v>
      </c>
      <c r="E43" s="12" t="s">
        <v>28</v>
      </c>
      <c r="F43" s="12">
        <f>9*0.25*2.4</f>
        <v>5.3999999999999995</v>
      </c>
      <c r="G43" s="11" t="s">
        <v>27</v>
      </c>
      <c r="H43" s="10"/>
      <c r="I43" s="9"/>
      <c r="J43" s="9">
        <f>ROUND(IF(H43="",F43*I43,H43*I43),2)</f>
        <v>0</v>
      </c>
      <c r="K43" s="8"/>
    </row>
    <row r="44" spans="1:11" x14ac:dyDescent="0.3">
      <c r="B44" s="7"/>
      <c r="C44" s="5"/>
      <c r="D44" s="7"/>
      <c r="E44" s="6" t="s">
        <v>26</v>
      </c>
      <c r="F44" s="6"/>
      <c r="G44" s="5"/>
      <c r="H44" s="5"/>
    </row>
    <row r="45" spans="1:11" ht="28.8" x14ac:dyDescent="0.3">
      <c r="A45" s="10"/>
      <c r="B45" s="11">
        <v>27</v>
      </c>
      <c r="C45" s="13" t="s">
        <v>22</v>
      </c>
      <c r="D45" s="13" t="s">
        <v>25</v>
      </c>
      <c r="E45" s="12" t="s">
        <v>24</v>
      </c>
      <c r="F45" s="12">
        <v>9</v>
      </c>
      <c r="G45" s="11" t="s">
        <v>9</v>
      </c>
      <c r="H45" s="10"/>
      <c r="I45" s="9"/>
      <c r="J45" s="9">
        <f>ROUND(IF(H45="",F45*I45,H45*I45),2)</f>
        <v>0</v>
      </c>
      <c r="K45" s="8"/>
    </row>
    <row r="46" spans="1:11" x14ac:dyDescent="0.3">
      <c r="B46" s="7"/>
      <c r="C46" s="5"/>
      <c r="D46" s="7"/>
      <c r="E46" s="6" t="s">
        <v>23</v>
      </c>
      <c r="F46" s="6"/>
      <c r="G46" s="5"/>
      <c r="H46" s="5"/>
    </row>
    <row r="47" spans="1:11" ht="28.8" x14ac:dyDescent="0.3">
      <c r="A47" s="10"/>
      <c r="B47" s="11">
        <v>28</v>
      </c>
      <c r="C47" s="13" t="s">
        <v>22</v>
      </c>
      <c r="D47" s="13" t="s">
        <v>21</v>
      </c>
      <c r="E47" s="12" t="s">
        <v>20</v>
      </c>
      <c r="F47" s="12">
        <v>9</v>
      </c>
      <c r="G47" s="11" t="s">
        <v>9</v>
      </c>
      <c r="H47" s="10"/>
      <c r="I47" s="9"/>
      <c r="J47" s="9">
        <f>ROUND(IF(H47="",F47*I47,H47*I47),2)</f>
        <v>0</v>
      </c>
      <c r="K47" s="8"/>
    </row>
    <row r="48" spans="1:11" x14ac:dyDescent="0.3">
      <c r="B48" s="7"/>
      <c r="C48" s="5"/>
      <c r="D48" s="7"/>
      <c r="E48" s="6" t="s">
        <v>19</v>
      </c>
      <c r="F48" s="6"/>
      <c r="G48" s="5"/>
      <c r="H48" s="5"/>
    </row>
    <row r="49" spans="1:11" ht="43.2" x14ac:dyDescent="0.3">
      <c r="A49" s="10"/>
      <c r="B49" s="11">
        <v>29</v>
      </c>
      <c r="C49" s="13" t="s">
        <v>5</v>
      </c>
      <c r="D49" s="13" t="s">
        <v>18</v>
      </c>
      <c r="E49" s="12" t="s">
        <v>17</v>
      </c>
      <c r="F49" s="12">
        <v>75</v>
      </c>
      <c r="G49" s="11" t="s">
        <v>2</v>
      </c>
      <c r="H49" s="10"/>
      <c r="I49" s="9"/>
      <c r="J49" s="9">
        <f>ROUND(IF(H49="",F49*I49,H49*I49),2)</f>
        <v>0</v>
      </c>
      <c r="K49" s="8"/>
    </row>
    <row r="50" spans="1:11" ht="43.2" x14ac:dyDescent="0.3">
      <c r="A50" s="10"/>
      <c r="B50" s="11">
        <v>30</v>
      </c>
      <c r="C50" s="13" t="s">
        <v>5</v>
      </c>
      <c r="D50" s="13" t="s">
        <v>16</v>
      </c>
      <c r="E50" s="12" t="s">
        <v>15</v>
      </c>
      <c r="F50" s="12">
        <v>75</v>
      </c>
      <c r="G50" s="11" t="s">
        <v>2</v>
      </c>
      <c r="H50" s="10"/>
      <c r="I50" s="9"/>
      <c r="J50" s="9">
        <f>ROUND(IF(H50="",F50*I50,H50*I50),2)</f>
        <v>0</v>
      </c>
      <c r="K50" s="8"/>
    </row>
    <row r="51" spans="1:11" x14ac:dyDescent="0.3">
      <c r="A51" s="10"/>
      <c r="B51" s="11">
        <v>31</v>
      </c>
      <c r="C51" s="13" t="s">
        <v>5</v>
      </c>
      <c r="D51" s="13" t="s">
        <v>14</v>
      </c>
      <c r="E51" s="12" t="s">
        <v>13</v>
      </c>
      <c r="F51" s="12">
        <f>75*0.35</f>
        <v>26.25</v>
      </c>
      <c r="G51" s="11" t="s">
        <v>12</v>
      </c>
      <c r="H51" s="10"/>
      <c r="I51" s="9"/>
      <c r="J51" s="9">
        <f>ROUND(IF(H51="",F51*I51,H51*I51),2)</f>
        <v>0</v>
      </c>
      <c r="K51" s="8"/>
    </row>
    <row r="52" spans="1:11" x14ac:dyDescent="0.3">
      <c r="A52" s="10"/>
      <c r="B52" s="11">
        <v>32</v>
      </c>
      <c r="C52" s="13" t="s">
        <v>5</v>
      </c>
      <c r="D52" s="13" t="s">
        <v>11</v>
      </c>
      <c r="E52" s="12" t="s">
        <v>10</v>
      </c>
      <c r="F52" s="12">
        <v>75</v>
      </c>
      <c r="G52" s="11" t="s">
        <v>9</v>
      </c>
      <c r="H52" s="10"/>
      <c r="I52" s="9"/>
      <c r="J52" s="9">
        <f>ROUND(IF(H52="",F52*I52,H52*I52),2)</f>
        <v>0</v>
      </c>
      <c r="K52" s="8"/>
    </row>
    <row r="53" spans="1:11" x14ac:dyDescent="0.3">
      <c r="B53" s="7"/>
      <c r="C53" s="5"/>
      <c r="D53" s="7"/>
      <c r="E53" s="6" t="s">
        <v>8</v>
      </c>
      <c r="F53" s="6"/>
      <c r="G53" s="5"/>
      <c r="H53" s="5"/>
    </row>
    <row r="54" spans="1:11" x14ac:dyDescent="0.3">
      <c r="A54" s="10"/>
      <c r="B54" s="11">
        <v>33</v>
      </c>
      <c r="C54" s="13" t="s">
        <v>5</v>
      </c>
      <c r="D54" s="13" t="s">
        <v>7</v>
      </c>
      <c r="E54" s="12" t="s">
        <v>6</v>
      </c>
      <c r="F54" s="12">
        <v>75</v>
      </c>
      <c r="G54" s="11" t="s">
        <v>2</v>
      </c>
      <c r="H54" s="10"/>
      <c r="I54" s="9"/>
      <c r="J54" s="9">
        <f>ROUND(IF(H54="",F54*I54,H54*I54),2)</f>
        <v>0</v>
      </c>
      <c r="K54" s="8"/>
    </row>
    <row r="55" spans="1:11" ht="28.8" x14ac:dyDescent="0.3">
      <c r="A55" s="10"/>
      <c r="B55" s="11">
        <v>34</v>
      </c>
      <c r="C55" s="13" t="s">
        <v>5</v>
      </c>
      <c r="D55" s="13" t="s">
        <v>4</v>
      </c>
      <c r="E55" s="12" t="s">
        <v>3</v>
      </c>
      <c r="F55" s="12">
        <v>75</v>
      </c>
      <c r="G55" s="11" t="s">
        <v>2</v>
      </c>
      <c r="H55" s="10"/>
      <c r="I55" s="9"/>
      <c r="J55" s="9">
        <f>ROUND(IF(H55="",F55*I55,H55*I55),2)</f>
        <v>0</v>
      </c>
      <c r="K55" s="8"/>
    </row>
    <row r="56" spans="1:11" x14ac:dyDescent="0.3">
      <c r="A56" s="24"/>
      <c r="B56" s="25"/>
      <c r="C56" s="26"/>
      <c r="D56" s="26"/>
      <c r="E56" s="27"/>
      <c r="F56" s="27"/>
      <c r="G56" s="25"/>
      <c r="H56" s="24"/>
      <c r="I56" s="28"/>
      <c r="J56" s="28"/>
      <c r="K56" s="8"/>
    </row>
    <row r="57" spans="1:11" x14ac:dyDescent="0.3">
      <c r="B57" s="7">
        <v>35</v>
      </c>
      <c r="C57" s="5"/>
      <c r="D57" s="7"/>
      <c r="E57" s="6" t="s">
        <v>98</v>
      </c>
      <c r="F57" s="6">
        <v>1</v>
      </c>
      <c r="G57" s="5" t="s">
        <v>1</v>
      </c>
      <c r="H57" s="5"/>
      <c r="J57" s="1">
        <f>I57</f>
        <v>0</v>
      </c>
    </row>
    <row r="58" spans="1:11" x14ac:dyDescent="0.3">
      <c r="B58" s="7">
        <v>36</v>
      </c>
      <c r="C58" s="5"/>
      <c r="D58" s="7"/>
      <c r="E58" s="6" t="s">
        <v>103</v>
      </c>
      <c r="F58" s="6">
        <v>1</v>
      </c>
      <c r="G58" s="5" t="s">
        <v>1</v>
      </c>
      <c r="H58" s="5"/>
      <c r="J58" s="1">
        <f>I58</f>
        <v>0</v>
      </c>
    </row>
    <row r="59" spans="1:11" x14ac:dyDescent="0.3">
      <c r="B59" s="7">
        <v>37</v>
      </c>
      <c r="C59" s="5"/>
      <c r="D59" s="7"/>
      <c r="E59" s="6" t="s">
        <v>104</v>
      </c>
      <c r="F59" s="6">
        <v>1</v>
      </c>
      <c r="G59" s="5" t="s">
        <v>1</v>
      </c>
      <c r="H59" s="5"/>
      <c r="J59" s="1">
        <f>I59</f>
        <v>0</v>
      </c>
    </row>
    <row r="60" spans="1:11" x14ac:dyDescent="0.3">
      <c r="B60" s="4"/>
    </row>
    <row r="61" spans="1:11" ht="15.6" x14ac:dyDescent="0.3">
      <c r="B61" s="5"/>
      <c r="C61" s="5"/>
      <c r="D61" s="7"/>
      <c r="E61" s="29" t="s">
        <v>0</v>
      </c>
      <c r="F61" s="29"/>
      <c r="G61" s="30"/>
      <c r="H61" s="30"/>
      <c r="I61" s="31"/>
      <c r="J61" s="32">
        <f>SUM(J6:J60)</f>
        <v>0</v>
      </c>
    </row>
  </sheetData>
  <phoneticPr fontId="14" type="noConversion"/>
  <pageMargins left="0.70866141732283472" right="0.70866141732283472" top="0.74803149606299213" bottom="0.74803149606299213" header="0.31496062992125984" footer="0.31496062992125984"/>
  <pageSetup paperSize="9" scale="7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DP JD CSPH SEVER (Rozbor)</vt:lpstr>
      <vt:lpstr>'DP JD CSPH SEVER (Rozbor)'!Názvy_tlače</vt:lpstr>
      <vt:lpstr>'DP JD CSPH SEVER (Rozbor)'!Oblasť_tlače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nb</cp:lastModifiedBy>
  <dcterms:created xsi:type="dcterms:W3CDTF">2022-03-24T10:37:40Z</dcterms:created>
  <dcterms:modified xsi:type="dcterms:W3CDTF">2022-03-28T10:30:09Z</dcterms:modified>
</cp:coreProperties>
</file>