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dlacka\Desktop\eu fondy výber\"/>
    </mc:Choice>
  </mc:AlternateContent>
  <xr:revisionPtr revIDLastSave="0" documentId="8_{4C688343-6BC8-4809-BE22-6FD6DF9A4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Krycí list rozpočtu - 1.PP" sheetId="2" r:id="rId1"/>
    <sheet name="3. Rozpočet - 1.PP" sheetId="1" r:id="rId2"/>
  </sheets>
  <definedNames>
    <definedName name="_xlnm.Print_Titles" localSheetId="0">'1. Krycí list rozpočtu - 1.PP'!$1:$3</definedName>
    <definedName name="_xlnm.Print_Titles" localSheetId="1">'3. Rozpočet - 1.PP'!$10:$12</definedName>
    <definedName name="_xlnm.Print_Area" localSheetId="1">'3. Rozpočet - 1.PP'!$A$1:$H$103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1" l="1"/>
  <c r="G88" i="1"/>
  <c r="E85" i="1"/>
  <c r="G84" i="1"/>
  <c r="G98" i="1" l="1"/>
  <c r="G97" i="1"/>
  <c r="G92" i="1"/>
  <c r="G87" i="1"/>
  <c r="G81" i="1"/>
  <c r="G78" i="1"/>
  <c r="G62" i="1" l="1"/>
  <c r="E58" i="1" l="1"/>
  <c r="G57" i="1"/>
  <c r="G96" i="1"/>
  <c r="G99" i="1"/>
  <c r="G100" i="1"/>
  <c r="G95" i="1"/>
  <c r="G93" i="1"/>
  <c r="G61" i="1"/>
  <c r="G82" i="1" l="1"/>
  <c r="G77" i="1"/>
  <c r="G76" i="1"/>
  <c r="G75" i="1"/>
  <c r="G74" i="1"/>
  <c r="G73" i="1"/>
  <c r="G72" i="1"/>
  <c r="G69" i="1"/>
  <c r="G68" i="1"/>
  <c r="G64" i="1"/>
  <c r="G52" i="1"/>
  <c r="G17" i="1"/>
  <c r="G18" i="1"/>
  <c r="G19" i="1"/>
  <c r="G20" i="1"/>
  <c r="G21" i="1"/>
  <c r="G22" i="1"/>
  <c r="G16" i="1"/>
  <c r="G24" i="1"/>
  <c r="G23" i="1"/>
  <c r="G44" i="1"/>
  <c r="G43" i="1"/>
  <c r="G26" i="1"/>
  <c r="G27" i="1"/>
  <c r="G28" i="1"/>
  <c r="G29" i="1"/>
  <c r="G30" i="1"/>
  <c r="G31" i="1"/>
  <c r="G32" i="1"/>
  <c r="G33" i="1"/>
  <c r="G34" i="1"/>
  <c r="G35" i="1"/>
  <c r="G36" i="1"/>
  <c r="G15" i="1" l="1"/>
  <c r="G55" i="1" l="1"/>
  <c r="G83" i="1" l="1"/>
  <c r="G39" i="1" l="1"/>
  <c r="G38" i="1"/>
  <c r="G37" i="1" l="1"/>
  <c r="G48" i="1" l="1"/>
  <c r="G47" i="1"/>
  <c r="E23" i="2" s="1"/>
  <c r="G46" i="1"/>
  <c r="G45" i="1"/>
  <c r="G42" i="1"/>
  <c r="G41" i="1"/>
  <c r="G40" i="1"/>
  <c r="G25" i="1" l="1"/>
  <c r="G14" i="1" s="1"/>
  <c r="E22" i="2" s="1"/>
  <c r="E70" i="1" l="1"/>
  <c r="G53" i="1" l="1"/>
  <c r="G60" i="1" l="1"/>
  <c r="G59" i="1"/>
  <c r="G58" i="1"/>
  <c r="G56" i="1"/>
  <c r="G79" i="1" l="1"/>
  <c r="G85" i="1" l="1"/>
  <c r="G70" i="1"/>
  <c r="G66" i="1"/>
  <c r="G65" i="1"/>
  <c r="E26" i="2" s="1"/>
  <c r="E27" i="2" l="1"/>
  <c r="G50" i="1"/>
  <c r="G49" i="1" s="1"/>
  <c r="G94" i="1"/>
  <c r="E29" i="2" s="1"/>
  <c r="G101" i="1" l="1"/>
  <c r="E28" i="2"/>
  <c r="R31" i="2" l="1"/>
  <c r="R32" i="2" s="1"/>
  <c r="R34" i="2" s="1"/>
</calcChain>
</file>

<file path=xl/sharedStrings.xml><?xml version="1.0" encoding="utf-8"?>
<sst xmlns="http://schemas.openxmlformats.org/spreadsheetml/2006/main" count="299" uniqueCount="202">
  <si>
    <t xml:space="preserve">ROZPOČET  </t>
  </si>
  <si>
    <t xml:space="preserve">Objednávateľ:   </t>
  </si>
  <si>
    <t xml:space="preserve">Zhotoviteľ:   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</si>
  <si>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</si>
  <si>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</si>
  <si>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</si>
  <si>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</si>
  <si>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</si>
  <si>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</si>
  <si>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</si>
  <si>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Hmotnosť celkom</t>
  </si>
  <si>
    <t>1</t>
  </si>
  <si>
    <t>2</t>
  </si>
  <si>
    <t>3</t>
  </si>
  <si>
    <t>4</t>
  </si>
  <si>
    <t>5</t>
  </si>
  <si>
    <t>6</t>
  </si>
  <si>
    <t>7</t>
  </si>
  <si>
    <t>8</t>
  </si>
  <si>
    <t>HSV</t>
  </si>
  <si>
    <t>9</t>
  </si>
  <si>
    <t>ks</t>
  </si>
  <si>
    <t>m</t>
  </si>
  <si>
    <t>HZS</t>
  </si>
  <si>
    <t xml:space="preserve">Hodinové zúčtovacie sadzby   </t>
  </si>
  <si>
    <t xml:space="preserve">Celkom   </t>
  </si>
  <si>
    <t xml:space="preserve">Stavba:   </t>
  </si>
  <si>
    <t xml:space="preserve">Miesto: </t>
  </si>
  <si>
    <t>Časť:</t>
  </si>
  <si>
    <t>KRYCÍ LIST ROZPOČTU</t>
  </si>
  <si>
    <t>Názov stavby</t>
  </si>
  <si>
    <t>JKSO</t>
  </si>
  <si>
    <t>Názov objektu</t>
  </si>
  <si>
    <t>EČO</t>
  </si>
  <si>
    <t>Miesto</t>
  </si>
  <si>
    <t>IČO</t>
  </si>
  <si>
    <t>IČ DPH</t>
  </si>
  <si>
    <t>Objednávateľ</t>
  </si>
  <si>
    <t xml:space="preserve">   </t>
  </si>
  <si>
    <t>Projektant</t>
  </si>
  <si>
    <t>Zhotoviteľ</t>
  </si>
  <si>
    <t>Spracoval</t>
  </si>
  <si>
    <t>Rozpočet číslo</t>
  </si>
  <si>
    <t>Dňa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</si>
  <si>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</si>
  <si>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</si>
  <si>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</si>
  <si>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</si>
  <si>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</si>
  <si>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</si>
  <si>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</si>
  <si>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</si>
  <si>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</si>
  <si>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</si>
  <si>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</si>
  <si>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</si>
  <si>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</si>
  <si>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</si>
  <si>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</si>
  <si>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</si>
  <si>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</si>
  <si>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13</t>
  </si>
  <si>
    <t xml:space="preserve">GZS   </t>
  </si>
  <si>
    <t>Montáž</t>
  </si>
  <si>
    <t>Bez pevnej podl.</t>
  </si>
  <si>
    <t>14</t>
  </si>
  <si>
    <t xml:space="preserve">Projektové práce   </t>
  </si>
  <si>
    <t>PSV</t>
  </si>
  <si>
    <t>10</t>
  </si>
  <si>
    <t>Kultúrna pamiatka</t>
  </si>
  <si>
    <t>15</t>
  </si>
  <si>
    <t xml:space="preserve">Sťažené podmienky   </t>
  </si>
  <si>
    <t>11</t>
  </si>
  <si>
    <t>16</t>
  </si>
  <si>
    <t xml:space="preserve">Vplyv prostredia   </t>
  </si>
  <si>
    <t>"M"</t>
  </si>
  <si>
    <t>17</t>
  </si>
  <si>
    <t xml:space="preserve">Iné VRN   </t>
  </si>
  <si>
    <t>18</t>
  </si>
  <si>
    <t>VRN z rozpočtu</t>
  </si>
  <si>
    <t>ZRN (r. 1-6)</t>
  </si>
  <si>
    <t>12</t>
  </si>
  <si>
    <t>DN (r. 8-11)</t>
  </si>
  <si>
    <t>19</t>
  </si>
  <si>
    <t>VRN (r. 13-18)</t>
  </si>
  <si>
    <t>20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</si>
  <si>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</si>
  <si>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</si>
  <si>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</si>
  <si>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</si>
  <si>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</si>
  <si>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</si>
  <si>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</si>
  <si>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</si>
  <si>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</si>
  <si>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</si>
  <si>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</si>
  <si>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DPH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</si>
  <si>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</si>
  <si>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</si>
  <si>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</si>
  <si>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</si>
  <si>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</si>
  <si>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</si>
  <si>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</si>
  <si>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</si>
  <si>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</si>
  <si>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</si>
  <si>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</si>
  <si>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>Protokol o odbornej prehliadke a skúške</t>
  </si>
  <si>
    <t>Dokumentácia skutočného vyhotovenia</t>
  </si>
  <si>
    <t>Podružný materiál</t>
  </si>
  <si>
    <t>Kompletizácia rozvádzača</t>
  </si>
  <si>
    <t>sada</t>
  </si>
  <si>
    <t>kpl</t>
  </si>
  <si>
    <t xml:space="preserve">Dátum:   </t>
  </si>
  <si>
    <t>M</t>
  </si>
  <si>
    <t xml:space="preserve">Práce a dodávky M   </t>
  </si>
  <si>
    <t>Montáž rozvádzača</t>
  </si>
  <si>
    <t>Realizačný projekt, konštrukčná dokumentácia</t>
  </si>
  <si>
    <t>Objekt:</t>
  </si>
  <si>
    <t>Strešný fotovoltaický zdroj - Považský cukor a.s.,</t>
  </si>
  <si>
    <t>Zariadenie silnoprúdovej a slaboprúdovej
elektrotechniky pre fotovoltaický lokálny zdroj
473,21kWp</t>
  </si>
  <si>
    <t>1.2 Elektrické zariadenia</t>
  </si>
  <si>
    <t>Zariadenie silnoprúdovej a slaboprúdovej elektrotechniky pre fotovoltaický lokálny zdroj</t>
  </si>
  <si>
    <t>Schrack Skriňa CUBICO, IP40, 2000x1000x600</t>
  </si>
  <si>
    <t>Bočnice (pár) 2000x600mm, séria CUBICO</t>
  </si>
  <si>
    <t>Univerzálny diel podstavca 100x1000 mm, 2 kusy</t>
  </si>
  <si>
    <t>Univerzálny diel podstavca 100x600 mm, 2 kusy</t>
  </si>
  <si>
    <t>Rohový diel podstavce 100mm, 4 kusy</t>
  </si>
  <si>
    <t>Kompletný zvodič PROTEC T1+2/B+C TNC, 3p, 25kA/275V</t>
  </si>
  <si>
    <t>Poistkový odpínač 22x58mm, 3-pólový, 100A</t>
  </si>
  <si>
    <t>Valcová poistka, 22x58, 63A, 500V AC</t>
  </si>
  <si>
    <t>Istič DC C16/2 10kA, charakteristika C, 16A, 2-pólový</t>
  </si>
  <si>
    <t>Zvodič pre fotovoltiku, T1+2 1100Vdc, Iimp 12,5kA+pk</t>
  </si>
  <si>
    <t>Medená zbernica, bez izolácie, do 985 A, 60x10 mm, 2m</t>
  </si>
  <si>
    <t>Transformátor prúdu 1000/5A, 50x30/60x10, tr.0,5</t>
  </si>
  <si>
    <t>Výkonový istič 3-pólový, 160A, 25kA, MC1B-A160</t>
  </si>
  <si>
    <t>Podperný izolátor M6 x 35 mm, 0.75kV</t>
  </si>
  <si>
    <t>Istič BL1000SE305 deón 19381</t>
  </si>
  <si>
    <t>Spúšť SE-BL-J1000-DTV3 nadprúdová 19383</t>
  </si>
  <si>
    <t>Sada CS-BL-B004 pripojovacia 20118</t>
  </si>
  <si>
    <t>Spúšť SP-BL-X230 podpäťová 16165</t>
  </si>
  <si>
    <t>Pohon MP-BL-X230V AC/DC motorový 11600</t>
  </si>
  <si>
    <t>1.Prívod - úprava prípojného bodu:</t>
  </si>
  <si>
    <t>2.Rozvádzač RH-FVZ:</t>
  </si>
  <si>
    <t>Skriňa CUBICO, IP40, 2000x800x500, 1 krídlové dvere</t>
  </si>
  <si>
    <t>Bočnice (pár) 2000x500mm, séria CUBICO</t>
  </si>
  <si>
    <t>Rohový diel podstavce 100mm, 4 kusy, séria CUBICO</t>
  </si>
  <si>
    <t>Univerzálny diel podstavca 100x500 mm, 2 kusy, séria CUBICO</t>
  </si>
  <si>
    <t>Univerzálny diel podstavca 100x800 mm, 2 kusy, séria CUBICO</t>
  </si>
  <si>
    <t>Odpínač LTL4A-3x3/1250/8 7886</t>
  </si>
  <si>
    <t>Poistka PN4a 1000A gG nožová 34388</t>
  </si>
  <si>
    <t>3.Montážný materiál:</t>
  </si>
  <si>
    <t>FOTOVOLTAICKÝ PANEL</t>
  </si>
  <si>
    <t>INVERTOR</t>
  </si>
  <si>
    <t>Montáž invertorového systému</t>
  </si>
  <si>
    <t>KONEKTORY</t>
  </si>
  <si>
    <t>konektor MC4, zásuvka +</t>
  </si>
  <si>
    <t>konektor MC4, zástrčka -</t>
  </si>
  <si>
    <t>Montáž konektorov</t>
  </si>
  <si>
    <t>Kabeláž fotovaltaických panelov</t>
  </si>
  <si>
    <t>Vodič 6,0mm2, červený</t>
  </si>
  <si>
    <t>Vodič 6,0 mm2, modrý</t>
  </si>
  <si>
    <t>Montáž vodičov 6,0mm2</t>
  </si>
  <si>
    <t>Káblové trasy</t>
  </si>
  <si>
    <t>Montáž káblových trás vrátane krytov a podružného materiálu</t>
  </si>
  <si>
    <t>Žľab káblový M2 250/100 250x50mm 2m drôtený galvanicky zinkovaný</t>
  </si>
  <si>
    <t>Žľab káblový M2 500/50 500x50mm 2m drôtený galvanicky zinkovaný</t>
  </si>
  <si>
    <t>Žľab káblový NKZI 100x250mm 2,1m perforovaný so spojkou zinkovaný</t>
  </si>
  <si>
    <t>Žľab káblový NKZI 100x500mm 2,1m perforovaný so spojkou zinkovaný</t>
  </si>
  <si>
    <t>Kryt žľabu V 250 S 250mm kovový zinkovaný</t>
  </si>
  <si>
    <t>Kryt žľabu V 500 S 500mm kovový zinkovaný</t>
  </si>
  <si>
    <t>Silové prepojenie</t>
  </si>
  <si>
    <t>Silový kábel PVC Al 0,6/1kV E-AYY-O 1x240rm viacž. OE čierny</t>
  </si>
  <si>
    <t>Silový kábel PVC 0,6/1kV EYY-J 5x50rm viacž. OE čierny</t>
  </si>
  <si>
    <t>Montáž silových káblov</t>
  </si>
  <si>
    <t>Nosný systém - konštrukcia 10°</t>
  </si>
  <si>
    <t>betónové fundamenty, betoniky</t>
  </si>
  <si>
    <t>Montáž nosného systému</t>
  </si>
  <si>
    <t>Ostatné</t>
  </si>
  <si>
    <t>Práca pomocou zdvíhacieho zariadenia, žeriav</t>
  </si>
  <si>
    <t>kpl.</t>
  </si>
  <si>
    <t xml:space="preserve">Kompletná montáž a oživenie - funkčné skúšky </t>
  </si>
  <si>
    <t>IBC MonoSol 400 CS10-HC</t>
  </si>
  <si>
    <t>current sensor type 1000A</t>
  </si>
  <si>
    <t>SUN 2000 - 100KTL - M1 - HUAWEI</t>
  </si>
  <si>
    <t>SUN 2000 - 60KTL - M0 - HUAWEI</t>
  </si>
  <si>
    <t>SmartLogger3000A03 vrátane MBUS</t>
  </si>
  <si>
    <t xml:space="preserve">TIGO FIRE SAFE </t>
  </si>
  <si>
    <t>Konštrukcia pre meniče v prípade umiestnenia na streche</t>
  </si>
  <si>
    <t>Montáž fotovoltaických panelov IBC MonoSol 400 CS10-HC</t>
  </si>
  <si>
    <t>Janitza Modbus meter 1 / 3PH ks 1,00</t>
  </si>
  <si>
    <t>Silový kábel 1-CYKY-J 4x70+35 (od RH-FVZ do RDAC1,2,3,4)</t>
  </si>
  <si>
    <t xml:space="preserve">konštrukcia nerez, Al - VÝCHOD ZÁPAD 10° Nemecký výrobca IBC SOLAR, najširší nosný profil na trhu o šírke 180mm pre dlhodobé zachovanie parametrov strechy </t>
  </si>
  <si>
    <t>Prenos údajov do nadradeného systému,                                  vizualizácia (dispečing) pre zákaznika + ZSDIS                    + meranie elektrickej energie každého meniča cez DIRIS</t>
  </si>
  <si>
    <t>Realizačný projekt, konštrukčná dokumentácia časť statika</t>
  </si>
  <si>
    <t>Realizačný projekt, konštrukčná dokumentácia časť PBS</t>
  </si>
  <si>
    <r>
      <t xml:space="preserve">Poznámka: </t>
    </r>
    <r>
      <rPr>
        <sz val="8"/>
        <rFont val="MS Sans Serif"/>
        <family val="2"/>
        <charset val="238"/>
      </rPr>
      <t>náklady na dopravu a ubytovanie sú zahrnuté                   v rámci ceny</t>
    </r>
  </si>
  <si>
    <t>Silový kábel 2x CYKY-J 3x240+120</t>
  </si>
  <si>
    <t>14.3.2022</t>
  </si>
  <si>
    <t xml:space="preserve">Spracoval: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</si>
</sst>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;\-#,##0.000"/>
    <numFmt numFmtId="165" formatCode="####;\-####"/>
    <numFmt numFmtId="166" formatCode="0.00%;\-0.00%"/>
    <numFmt numFmtId="167" formatCode="#,##0.00_ ;\-#,##0.00\ "/>
    <numFmt numFmtId="168" formatCode="#,##0.0_ ;\-#,##0.0\ "/>
    <numFmt numFmtId="169" formatCode="0.0"/>
    <numFmt numFmtId="170" formatCode="0.000"/>
  </numFmts>
  <fonts count="30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11"/>
      <name val="Arial CE"/>
      <charset val="238"/>
    </font>
    <font>
      <b/>
      <sz val="18"/>
      <color indexed="10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i/>
      <sz val="8"/>
      <color indexed="12"/>
      <name val="Arial CE"/>
      <charset val="238"/>
    </font>
    <font>
      <b/>
      <sz val="8"/>
      <color indexed="18"/>
      <name val="Arial CE"/>
      <charset val="238"/>
    </font>
    <font>
      <i/>
      <sz val="6"/>
      <color indexed="12"/>
      <name val="Arial CE"/>
      <charset val="238"/>
    </font>
    <font>
      <b/>
      <sz val="8"/>
      <name val="MS Sans Serif"/>
      <family val="2"/>
      <charset val="238"/>
    </font>
    <font>
      <b/>
      <i/>
      <sz val="8"/>
      <color indexed="12"/>
      <name val="Arial CE"/>
      <charset val="238"/>
    </font>
    <font>
      <sz val="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i/>
      <sz val="8"/>
      <color indexed="12"/>
      <name val="Arial CE"/>
      <family val="2"/>
      <charset val="238"/>
    </font>
    <font>
      <sz val="8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07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 wrapText="1"/>
    </xf>
    <xf numFmtId="164" fontId="3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wrapText="1"/>
      <protection locked="0"/>
    </xf>
    <xf numFmtId="164" fontId="7" fillId="0" borderId="0" xfId="0" applyNumberFormat="1" applyFont="1" applyAlignment="1">
      <alignment horizontal="right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0" fontId="4" fillId="0" borderId="1" xfId="0" applyFont="1" applyBorder="1" applyAlignment="1">
      <alignment horizontal="left" wrapText="1"/>
      <protection locked="0"/>
    </xf>
    <xf numFmtId="164" fontId="4" fillId="0" borderId="1" xfId="0" applyNumberFormat="1" applyFont="1" applyBorder="1" applyAlignment="1">
      <alignment horizontal="right"/>
      <protection locked="0"/>
    </xf>
    <xf numFmtId="0" fontId="9" fillId="0" borderId="0" xfId="0" applyFont="1" applyAlignment="1">
      <alignment horizontal="left" wrapText="1"/>
      <protection locked="0"/>
    </xf>
    <xf numFmtId="164" fontId="9" fillId="0" borderId="0" xfId="0" applyNumberFormat="1" applyFont="1" applyAlignment="1">
      <alignment horizontal="right"/>
      <protection locked="0"/>
    </xf>
    <xf numFmtId="0" fontId="3" fillId="0" borderId="0" xfId="0" applyFont="1" applyAlignment="1" applyProtection="1">
      <alignment horizontal="left" vertical="center"/>
    </xf>
    <xf numFmtId="0" fontId="0" fillId="0" borderId="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0" fillId="0" borderId="9" xfId="0" applyFont="1" applyBorder="1" applyAlignment="1" applyProtection="1">
      <alignment horizontal="left"/>
    </xf>
    <xf numFmtId="0" fontId="0" fillId="0" borderId="10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11" fillId="0" borderId="14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center"/>
    </xf>
    <xf numFmtId="165" fontId="4" fillId="0" borderId="0" xfId="0" applyNumberFormat="1" applyFont="1" applyAlignment="1" applyProtection="1">
      <alignment horizontal="right"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1" fillId="0" borderId="20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14" fillId="0" borderId="21" xfId="0" applyFont="1" applyBorder="1" applyAlignment="1" applyProtection="1">
      <alignment horizontal="left" vertical="center"/>
    </xf>
    <xf numFmtId="0" fontId="11" fillId="0" borderId="22" xfId="0" applyFont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left" vertical="center"/>
    </xf>
    <xf numFmtId="0" fontId="11" fillId="0" borderId="28" xfId="0" applyFont="1" applyBorder="1" applyAlignment="1" applyProtection="1">
      <alignment horizontal="left" vertical="center"/>
    </xf>
    <xf numFmtId="37" fontId="0" fillId="0" borderId="29" xfId="0" applyNumberFormat="1" applyFont="1" applyBorder="1" applyAlignment="1" applyProtection="1">
      <alignment horizontal="right" vertical="center"/>
    </xf>
    <xf numFmtId="37" fontId="0" fillId="0" borderId="30" xfId="0" applyNumberFormat="1" applyFont="1" applyBorder="1" applyAlignment="1" applyProtection="1">
      <alignment horizontal="right" vertical="center"/>
    </xf>
    <xf numFmtId="37" fontId="15" fillId="0" borderId="31" xfId="0" applyNumberFormat="1" applyFont="1" applyBorder="1" applyAlignment="1" applyProtection="1">
      <alignment horizontal="right" vertical="center"/>
    </xf>
    <xf numFmtId="39" fontId="15" fillId="0" borderId="32" xfId="0" applyNumberFormat="1" applyFont="1" applyBorder="1" applyAlignment="1" applyProtection="1">
      <alignment horizontal="right" vertical="center"/>
    </xf>
    <xf numFmtId="37" fontId="0" fillId="0" borderId="31" xfId="0" applyNumberFormat="1" applyFont="1" applyBorder="1" applyAlignment="1" applyProtection="1">
      <alignment horizontal="right" vertical="center"/>
    </xf>
    <xf numFmtId="37" fontId="0" fillId="0" borderId="32" xfId="0" applyNumberFormat="1" applyFont="1" applyBorder="1" applyAlignment="1" applyProtection="1">
      <alignment horizontal="right" vertical="center"/>
    </xf>
    <xf numFmtId="37" fontId="15" fillId="0" borderId="30" xfId="0" applyNumberFormat="1" applyFont="1" applyBorder="1" applyAlignment="1" applyProtection="1">
      <alignment horizontal="right" vertical="center"/>
    </xf>
    <xf numFmtId="37" fontId="0" fillId="0" borderId="9" xfId="0" applyNumberFormat="1" applyFont="1" applyBorder="1" applyAlignment="1" applyProtection="1">
      <alignment horizontal="right" vertical="center"/>
    </xf>
    <xf numFmtId="39" fontId="15" fillId="0" borderId="30" xfId="0" applyNumberFormat="1" applyFont="1" applyBorder="1" applyAlignment="1" applyProtection="1">
      <alignment horizontal="right" vertical="center"/>
    </xf>
    <xf numFmtId="37" fontId="0" fillId="0" borderId="33" xfId="0" applyNumberFormat="1" applyFont="1" applyBorder="1" applyAlignment="1" applyProtection="1">
      <alignment horizontal="right" vertical="center"/>
    </xf>
    <xf numFmtId="0" fontId="14" fillId="0" borderId="21" xfId="0" applyFont="1" applyBorder="1" applyAlignment="1" applyProtection="1">
      <alignment horizontal="left" vertical="center" wrapText="1"/>
    </xf>
    <xf numFmtId="0" fontId="16" fillId="0" borderId="23" xfId="0" applyFont="1" applyBorder="1" applyAlignment="1" applyProtection="1">
      <alignment horizontal="left" vertical="center"/>
    </xf>
    <xf numFmtId="0" fontId="16" fillId="0" borderId="25" xfId="0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left" vertical="center"/>
    </xf>
    <xf numFmtId="0" fontId="14" fillId="0" borderId="24" xfId="0" applyFont="1" applyBorder="1" applyAlignment="1" applyProtection="1">
      <alignment horizontal="left" vertical="center"/>
    </xf>
    <xf numFmtId="0" fontId="14" fillId="0" borderId="28" xfId="0" applyFont="1" applyBorder="1" applyAlignment="1" applyProtection="1">
      <alignment horizontal="left" vertical="center"/>
    </xf>
    <xf numFmtId="0" fontId="14" fillId="0" borderId="25" xfId="0" applyFont="1" applyBorder="1" applyAlignment="1" applyProtection="1">
      <alignment horizontal="left" vertical="center"/>
    </xf>
    <xf numFmtId="0" fontId="14" fillId="0" borderId="27" xfId="0" applyFont="1" applyBorder="1" applyAlignment="1" applyProtection="1">
      <alignment horizontal="left" vertical="center"/>
    </xf>
    <xf numFmtId="0" fontId="11" fillId="0" borderId="34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left" vertical="center"/>
    </xf>
    <xf numFmtId="0" fontId="11" fillId="0" borderId="36" xfId="0" applyFont="1" applyBorder="1" applyAlignment="1" applyProtection="1">
      <alignment horizontal="left" vertical="center"/>
    </xf>
    <xf numFmtId="0" fontId="11" fillId="0" borderId="37" xfId="0" applyFont="1" applyBorder="1" applyAlignment="1" applyProtection="1">
      <alignment horizontal="left" vertical="center"/>
    </xf>
    <xf numFmtId="39" fontId="15" fillId="0" borderId="38" xfId="0" applyNumberFormat="1" applyFont="1" applyBorder="1" applyAlignment="1" applyProtection="1">
      <alignment horizontal="right" vertical="center"/>
    </xf>
    <xf numFmtId="0" fontId="11" fillId="0" borderId="39" xfId="0" applyFont="1" applyBorder="1" applyAlignment="1" applyProtection="1">
      <alignment horizontal="left" vertical="center"/>
    </xf>
    <xf numFmtId="0" fontId="11" fillId="0" borderId="38" xfId="0" applyFont="1" applyBorder="1" applyAlignment="1" applyProtection="1">
      <alignment horizontal="left" vertical="center"/>
    </xf>
    <xf numFmtId="0" fontId="11" fillId="0" borderId="40" xfId="0" applyFont="1" applyBorder="1" applyAlignment="1" applyProtection="1">
      <alignment horizontal="left" vertical="center"/>
    </xf>
    <xf numFmtId="39" fontId="0" fillId="0" borderId="38" xfId="0" applyNumberFormat="1" applyFont="1" applyBorder="1" applyAlignment="1" applyProtection="1">
      <alignment horizontal="right" vertical="center"/>
    </xf>
    <xf numFmtId="37" fontId="0" fillId="0" borderId="41" xfId="0" applyNumberFormat="1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 vertical="center"/>
    </xf>
    <xf numFmtId="0" fontId="11" fillId="0" borderId="41" xfId="0" applyFont="1" applyBorder="1" applyAlignment="1" applyProtection="1">
      <alignment horizontal="left" vertical="center"/>
    </xf>
    <xf numFmtId="166" fontId="4" fillId="0" borderId="37" xfId="0" applyNumberFormat="1" applyFont="1" applyBorder="1" applyAlignment="1" applyProtection="1">
      <alignment horizontal="right" vertical="center"/>
    </xf>
    <xf numFmtId="0" fontId="11" fillId="0" borderId="42" xfId="0" applyFont="1" applyBorder="1" applyAlignment="1" applyProtection="1">
      <alignment horizontal="left" vertical="center"/>
    </xf>
    <xf numFmtId="0" fontId="11" fillId="0" borderId="43" xfId="0" applyFont="1" applyBorder="1" applyAlignment="1" applyProtection="1">
      <alignment horizontal="left" vertical="center"/>
    </xf>
    <xf numFmtId="0" fontId="11" fillId="0" borderId="44" xfId="0" applyFont="1" applyBorder="1" applyAlignment="1" applyProtection="1">
      <alignment horizontal="center" vertical="center"/>
    </xf>
    <xf numFmtId="39" fontId="15" fillId="0" borderId="20" xfId="0" applyNumberFormat="1" applyFont="1" applyBorder="1" applyAlignment="1" applyProtection="1">
      <alignment horizontal="right" vertical="center"/>
    </xf>
    <xf numFmtId="0" fontId="17" fillId="0" borderId="38" xfId="0" applyFont="1" applyBorder="1" applyAlignment="1" applyProtection="1">
      <alignment horizontal="left" vertical="center"/>
    </xf>
    <xf numFmtId="39" fontId="0" fillId="0" borderId="20" xfId="0" applyNumberFormat="1" applyFont="1" applyBorder="1" applyAlignment="1" applyProtection="1">
      <alignment horizontal="right" vertical="center"/>
    </xf>
    <xf numFmtId="37" fontId="0" fillId="0" borderId="22" xfId="0" applyNumberFormat="1" applyFont="1" applyBorder="1" applyAlignment="1" applyProtection="1">
      <alignment horizontal="right" vertical="center"/>
    </xf>
    <xf numFmtId="0" fontId="11" fillId="0" borderId="45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0" xfId="0" applyFont="1" applyBorder="1" applyAlignment="1" applyProtection="1">
      <alignment horizontal="left" vertical="center"/>
    </xf>
    <xf numFmtId="0" fontId="11" fillId="0" borderId="31" xfId="0" applyFont="1" applyBorder="1" applyAlignment="1" applyProtection="1">
      <alignment horizontal="left" vertical="center"/>
    </xf>
    <xf numFmtId="39" fontId="15" fillId="0" borderId="46" xfId="0" applyNumberFormat="1" applyFont="1" applyBorder="1" applyAlignment="1" applyProtection="1">
      <alignment horizontal="right" vertical="center"/>
    </xf>
    <xf numFmtId="39" fontId="15" fillId="0" borderId="21" xfId="0" applyNumberFormat="1" applyFont="1" applyBorder="1" applyAlignment="1" applyProtection="1">
      <alignment horizontal="right" vertical="center"/>
    </xf>
    <xf numFmtId="37" fontId="15" fillId="0" borderId="9" xfId="0" applyNumberFormat="1" applyFont="1" applyBorder="1" applyAlignment="1" applyProtection="1">
      <alignment horizontal="right" vertical="center"/>
    </xf>
    <xf numFmtId="0" fontId="14" fillId="0" borderId="2" xfId="0" applyFont="1" applyBorder="1" applyAlignment="1" applyProtection="1">
      <alignment horizontal="left" vertical="top"/>
    </xf>
    <xf numFmtId="0" fontId="11" fillId="0" borderId="47" xfId="0" applyFont="1" applyBorder="1" applyAlignment="1" applyProtection="1">
      <alignment horizontal="left" vertical="center"/>
    </xf>
    <xf numFmtId="0" fontId="11" fillId="0" borderId="48" xfId="0" applyFont="1" applyBorder="1" applyAlignment="1" applyProtection="1">
      <alignment horizontal="left" vertical="center"/>
    </xf>
    <xf numFmtId="0" fontId="11" fillId="0" borderId="49" xfId="0" applyFont="1" applyBorder="1" applyAlignment="1" applyProtection="1">
      <alignment horizontal="left" vertical="center"/>
    </xf>
    <xf numFmtId="0" fontId="11" fillId="0" borderId="50" xfId="0" applyFont="1" applyBorder="1" applyAlignment="1" applyProtection="1">
      <alignment horizontal="left" vertical="center"/>
    </xf>
    <xf numFmtId="0" fontId="11" fillId="0" borderId="51" xfId="0" applyFont="1" applyBorder="1" applyAlignment="1" applyProtection="1">
      <alignment horizontal="left"/>
    </xf>
    <xf numFmtId="0" fontId="11" fillId="0" borderId="42" xfId="0" applyFont="1" applyBorder="1" applyAlignment="1" applyProtection="1">
      <alignment horizontal="left"/>
    </xf>
    <xf numFmtId="2" fontId="4" fillId="0" borderId="41" xfId="0" applyNumberFormat="1" applyFont="1" applyBorder="1" applyAlignment="1" applyProtection="1">
      <alignment horizontal="right" vertical="center"/>
    </xf>
    <xf numFmtId="0" fontId="4" fillId="0" borderId="27" xfId="0" applyFont="1" applyBorder="1" applyAlignment="1" applyProtection="1">
      <alignment horizontal="left" vertical="center"/>
    </xf>
    <xf numFmtId="39" fontId="4" fillId="0" borderId="41" xfId="0" applyNumberFormat="1" applyFont="1" applyBorder="1" applyAlignment="1" applyProtection="1">
      <alignment horizontal="left" vertical="center"/>
    </xf>
    <xf numFmtId="39" fontId="15" fillId="0" borderId="42" xfId="0" applyNumberFormat="1" applyFont="1" applyBorder="1" applyAlignment="1" applyProtection="1">
      <alignment horizontal="right" vertical="center"/>
    </xf>
    <xf numFmtId="0" fontId="11" fillId="0" borderId="52" xfId="0" applyFont="1" applyBorder="1" applyAlignment="1" applyProtection="1">
      <alignment horizontal="left" vertical="center"/>
    </xf>
    <xf numFmtId="0" fontId="18" fillId="0" borderId="53" xfId="0" applyFont="1" applyBorder="1" applyAlignment="1" applyProtection="1">
      <alignment horizontal="left" vertical="top"/>
    </xf>
    <xf numFmtId="0" fontId="11" fillId="0" borderId="54" xfId="0" applyFont="1" applyBorder="1" applyAlignment="1" applyProtection="1">
      <alignment horizontal="left" vertical="center"/>
    </xf>
    <xf numFmtId="0" fontId="11" fillId="0" borderId="35" xfId="0" applyFont="1" applyBorder="1" applyAlignment="1" applyProtection="1">
      <alignment horizontal="left" vertical="center"/>
    </xf>
    <xf numFmtId="0" fontId="19" fillId="0" borderId="34" xfId="0" applyFont="1" applyBorder="1" applyAlignment="1" applyProtection="1">
      <alignment horizontal="center" vertical="center"/>
    </xf>
    <xf numFmtId="37" fontId="5" fillId="0" borderId="38" xfId="0" applyNumberFormat="1" applyFont="1" applyBorder="1" applyAlignment="1" applyProtection="1">
      <alignment horizontal="right" vertical="center"/>
    </xf>
    <xf numFmtId="0" fontId="19" fillId="0" borderId="40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39" fontId="5" fillId="0" borderId="41" xfId="0" applyNumberFormat="1" applyFont="1" applyBorder="1" applyAlignment="1" applyProtection="1">
      <alignment horizontal="right" vertical="center"/>
    </xf>
    <xf numFmtId="39" fontId="5" fillId="0" borderId="38" xfId="0" applyNumberFormat="1" applyFont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39" fontId="20" fillId="0" borderId="18" xfId="0" applyNumberFormat="1" applyFont="1" applyBorder="1" applyAlignment="1" applyProtection="1">
      <alignment horizontal="right" vertical="center"/>
    </xf>
    <xf numFmtId="167" fontId="0" fillId="0" borderId="0" xfId="0" applyNumberFormat="1" applyAlignment="1">
      <alignment horizontal="left" vertical="top"/>
      <protection locked="0"/>
    </xf>
    <xf numFmtId="0" fontId="0" fillId="0" borderId="24" xfId="0" applyFont="1" applyBorder="1" applyAlignment="1" applyProtection="1">
      <alignment horizontal="left" vertical="center"/>
    </xf>
    <xf numFmtId="0" fontId="14" fillId="0" borderId="53" xfId="0" applyFont="1" applyBorder="1" applyAlignment="1" applyProtection="1">
      <alignment horizontal="left" vertical="top"/>
    </xf>
    <xf numFmtId="0" fontId="19" fillId="0" borderId="35" xfId="0" applyFont="1" applyBorder="1" applyAlignment="1" applyProtection="1">
      <alignment horizontal="left" vertical="center"/>
    </xf>
    <xf numFmtId="0" fontId="19" fillId="0" borderId="50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/>
    </xf>
    <xf numFmtId="0" fontId="11" fillId="0" borderId="55" xfId="0" applyFont="1" applyBorder="1" applyAlignment="1" applyProtection="1">
      <alignment horizontal="left" vertical="center"/>
    </xf>
    <xf numFmtId="0" fontId="11" fillId="0" borderId="46" xfId="0" applyFont="1" applyBorder="1" applyAlignment="1" applyProtection="1">
      <alignment horizontal="left"/>
    </xf>
    <xf numFmtId="0" fontId="11" fillId="0" borderId="56" xfId="0" applyFont="1" applyBorder="1" applyAlignment="1" applyProtection="1">
      <alignment horizontal="left" vertical="center"/>
    </xf>
    <xf numFmtId="0" fontId="11" fillId="0" borderId="33" xfId="0" applyFont="1" applyBorder="1" applyAlignment="1" applyProtection="1">
      <alignment horizontal="left" vertical="center"/>
    </xf>
    <xf numFmtId="0" fontId="21" fillId="0" borderId="1" xfId="0" applyFont="1" applyBorder="1" applyAlignment="1">
      <alignment horizontal="left" wrapText="1"/>
      <protection locked="0"/>
    </xf>
    <xf numFmtId="164" fontId="21" fillId="0" borderId="1" xfId="0" applyNumberFormat="1" applyFont="1" applyBorder="1" applyAlignment="1">
      <alignment horizontal="right"/>
      <protection locked="0"/>
    </xf>
    <xf numFmtId="169" fontId="4" fillId="0" borderId="1" xfId="0" applyNumberFormat="1" applyFont="1" applyBorder="1" applyAlignment="1">
      <alignment horizontal="right"/>
      <protection locked="0"/>
    </xf>
    <xf numFmtId="169" fontId="21" fillId="0" borderId="1" xfId="0" applyNumberFormat="1" applyFont="1" applyBorder="1" applyAlignment="1">
      <alignment horizontal="right"/>
      <protection locked="0"/>
    </xf>
    <xf numFmtId="168" fontId="7" fillId="0" borderId="0" xfId="0" applyNumberFormat="1" applyFont="1" applyAlignment="1">
      <alignment horizontal="right"/>
      <protection locked="0"/>
    </xf>
    <xf numFmtId="49" fontId="3" fillId="0" borderId="0" xfId="0" applyNumberFormat="1" applyFont="1" applyAlignment="1" applyProtection="1">
      <alignment horizontal="left" vertical="top"/>
    </xf>
    <xf numFmtId="49" fontId="4" fillId="0" borderId="17" xfId="0" applyNumberFormat="1" applyFont="1" applyBorder="1" applyAlignment="1" applyProtection="1">
      <alignment horizontal="left" vertical="center" wrapText="1"/>
    </xf>
    <xf numFmtId="39" fontId="0" fillId="0" borderId="0" xfId="0" applyNumberFormat="1" applyAlignment="1">
      <alignment horizontal="left" vertical="top"/>
      <protection locked="0"/>
    </xf>
    <xf numFmtId="0" fontId="22" fillId="0" borderId="0" xfId="0" applyFont="1" applyAlignment="1">
      <alignment horizontal="left" wrapText="1"/>
      <protection locked="0"/>
    </xf>
    <xf numFmtId="0" fontId="23" fillId="0" borderId="1" xfId="0" applyFont="1" applyBorder="1" applyAlignment="1">
      <alignment horizontal="left" wrapText="1"/>
      <protection locked="0"/>
    </xf>
    <xf numFmtId="0" fontId="21" fillId="0" borderId="1" xfId="0" applyFont="1" applyBorder="1" applyAlignment="1">
      <alignment horizontal="left" vertical="center" wrapText="1"/>
      <protection locked="0"/>
    </xf>
    <xf numFmtId="0" fontId="24" fillId="0" borderId="0" xfId="0" applyFont="1" applyAlignment="1">
      <alignment horizontal="left" vertical="top" wrapText="1"/>
      <protection locked="0"/>
    </xf>
    <xf numFmtId="170" fontId="21" fillId="0" borderId="1" xfId="0" applyNumberFormat="1" applyFont="1" applyBorder="1" applyAlignment="1">
      <alignment horizontal="right"/>
      <protection locked="0"/>
    </xf>
    <xf numFmtId="37" fontId="8" fillId="0" borderId="0" xfId="0" applyNumberFormat="1" applyFont="1" applyAlignment="1">
      <alignment horizontal="left"/>
      <protection locked="0"/>
    </xf>
    <xf numFmtId="37" fontId="7" fillId="0" borderId="0" xfId="0" applyNumberFormat="1" applyFont="1" applyAlignment="1">
      <alignment horizontal="left"/>
      <protection locked="0"/>
    </xf>
    <xf numFmtId="0" fontId="6" fillId="2" borderId="1" xfId="0" applyFont="1" applyFill="1" applyBorder="1" applyAlignment="1" applyProtection="1">
      <alignment horizontal="left" vertical="center" wrapText="1"/>
    </xf>
    <xf numFmtId="37" fontId="9" fillId="0" borderId="0" xfId="0" applyNumberFormat="1" applyFont="1" applyAlignment="1">
      <alignment horizontal="left"/>
      <protection locked="0"/>
    </xf>
    <xf numFmtId="37" fontId="0" fillId="0" borderId="0" xfId="0" applyNumberFormat="1" applyAlignment="1">
      <alignment horizontal="left" vertical="top"/>
      <protection locked="0"/>
    </xf>
    <xf numFmtId="0" fontId="21" fillId="0" borderId="1" xfId="0" applyFont="1" applyFill="1" applyBorder="1" applyAlignment="1">
      <alignment horizontal="left" wrapText="1"/>
      <protection locked="0"/>
    </xf>
    <xf numFmtId="169" fontId="21" fillId="0" borderId="1" xfId="0" applyNumberFormat="1" applyFont="1" applyFill="1" applyBorder="1" applyAlignment="1">
      <alignment horizontal="right"/>
      <protection locked="0"/>
    </xf>
    <xf numFmtId="164" fontId="21" fillId="0" borderId="1" xfId="0" applyNumberFormat="1" applyFont="1" applyFill="1" applyBorder="1" applyAlignment="1">
      <alignment horizontal="right"/>
      <protection locked="0"/>
    </xf>
    <xf numFmtId="37" fontId="21" fillId="0" borderId="1" xfId="0" applyNumberFormat="1" applyFont="1" applyFill="1" applyBorder="1" applyAlignment="1">
      <alignment horizontal="center"/>
      <protection locked="0"/>
    </xf>
    <xf numFmtId="37" fontId="4" fillId="0" borderId="1" xfId="0" applyNumberFormat="1" applyFont="1" applyFill="1" applyBorder="1" applyAlignment="1">
      <alignment horizontal="center"/>
      <protection locked="0"/>
    </xf>
    <xf numFmtId="0" fontId="2" fillId="0" borderId="0" xfId="0" applyFont="1" applyAlignment="1" applyProtection="1">
      <alignment horizontal="left" wrapText="1"/>
    </xf>
    <xf numFmtId="0" fontId="25" fillId="0" borderId="1" xfId="0" applyFont="1" applyBorder="1" applyAlignment="1">
      <alignment horizontal="left" wrapText="1"/>
      <protection locked="0"/>
    </xf>
    <xf numFmtId="0" fontId="26" fillId="0" borderId="1" xfId="0" applyFont="1" applyBorder="1" applyAlignment="1">
      <alignment horizontal="left" wrapText="1"/>
      <protection locked="0"/>
    </xf>
    <xf numFmtId="0" fontId="27" fillId="0" borderId="1" xfId="0" applyFont="1" applyBorder="1" applyAlignment="1">
      <alignment horizontal="left" wrapText="1"/>
      <protection locked="0"/>
    </xf>
    <xf numFmtId="0" fontId="28" fillId="0" borderId="1" xfId="0" applyFont="1" applyBorder="1" applyAlignment="1">
      <alignment horizontal="left" wrapText="1"/>
      <protection locked="0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horizontal="left" vertical="center" wrapText="1"/>
    </xf>
    <xf numFmtId="0" fontId="12" fillId="0" borderId="56" xfId="0" applyFont="1" applyBorder="1" applyAlignment="1" applyProtection="1">
      <alignment horizontal="left" vertical="center" wrapText="1"/>
    </xf>
    <xf numFmtId="0" fontId="12" fillId="0" borderId="16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14" fillId="0" borderId="46" xfId="0" applyFont="1" applyBorder="1" applyAlignment="1" applyProtection="1">
      <alignment horizontal="left" vertical="center"/>
    </xf>
    <xf numFmtId="0" fontId="14" fillId="0" borderId="9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"/>
  <sheetViews>
    <sheetView showGridLines="0" tabSelected="1" workbookViewId="0">
      <pane ySplit="3" topLeftCell="A10" activePane="bottomLeft" state="frozenSplit"/>
      <selection pane="bottomLeft" activeCell="E10" sqref="E10:M10"/>
    </sheetView>
  </sheetViews>
  <sheetFormatPr defaultColWidth="10.5" defaultRowHeight="12" customHeight="1"/>
  <cols>
    <col min="1" max="1" width="3" style="4" customWidth="1"/>
    <col min="2" max="2" width="2.5" style="4" customWidth="1"/>
    <col min="3" max="3" width="3.83203125" style="4" customWidth="1"/>
    <col min="4" max="4" width="11.6640625" style="4" customWidth="1"/>
    <col min="5" max="5" width="14.83203125" style="4" customWidth="1"/>
    <col min="6" max="6" width="0.5" style="4" customWidth="1"/>
    <col min="7" max="7" width="3.1640625" style="4" customWidth="1"/>
    <col min="8" max="8" width="3" style="4" customWidth="1"/>
    <col min="9" max="9" width="12.33203125" style="4" customWidth="1"/>
    <col min="10" max="10" width="16.1640625" style="4" customWidth="1"/>
    <col min="11" max="11" width="0.6640625" style="4" customWidth="1"/>
    <col min="12" max="12" width="3" style="4" customWidth="1"/>
    <col min="13" max="13" width="3.6640625" style="4" customWidth="1"/>
    <col min="14" max="14" width="9" style="4" customWidth="1"/>
    <col min="15" max="15" width="4.33203125" style="4" customWidth="1"/>
    <col min="16" max="16" width="15.33203125" style="4" customWidth="1"/>
    <col min="17" max="17" width="7.5" style="4" customWidth="1"/>
    <col min="18" max="18" width="14.5" style="4" customWidth="1"/>
    <col min="19" max="19" width="0.5" style="4" customWidth="1"/>
    <col min="20" max="16384" width="10.5" style="1"/>
  </cols>
  <sheetData>
    <row r="1" spans="1:19" s="4" customFormat="1" ht="14.25" customHeight="1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  <c r="P1" s="25"/>
      <c r="Q1" s="25"/>
      <c r="R1" s="25"/>
      <c r="S1" s="27"/>
    </row>
    <row r="2" spans="1:19" s="4" customFormat="1" ht="21" customHeight="1">
      <c r="A2" s="28"/>
      <c r="B2" s="29"/>
      <c r="C2" s="29"/>
      <c r="D2" s="29"/>
      <c r="E2" s="29"/>
      <c r="F2" s="29"/>
      <c r="G2" s="30" t="s">
        <v>29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1"/>
    </row>
    <row r="3" spans="1:19" s="4" customFormat="1" ht="12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</row>
    <row r="4" spans="1:19" s="4" customFormat="1" ht="9" customHeight="1" thickBo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6"/>
      <c r="Q4" s="36"/>
      <c r="R4" s="36"/>
      <c r="S4" s="38"/>
    </row>
    <row r="5" spans="1:19" s="4" customFormat="1" ht="24.75" customHeight="1">
      <c r="A5" s="39"/>
      <c r="B5" s="37" t="s">
        <v>30</v>
      </c>
      <c r="C5" s="37"/>
      <c r="D5" s="37"/>
      <c r="E5" s="180" t="s">
        <v>121</v>
      </c>
      <c r="F5" s="181"/>
      <c r="G5" s="181"/>
      <c r="H5" s="181"/>
      <c r="I5" s="181"/>
      <c r="J5" s="181"/>
      <c r="K5" s="181"/>
      <c r="L5" s="181"/>
      <c r="M5" s="182"/>
      <c r="N5" s="37"/>
      <c r="O5" s="37"/>
      <c r="P5" s="37" t="s">
        <v>31</v>
      </c>
      <c r="Q5" s="40"/>
      <c r="R5" s="41"/>
      <c r="S5" s="42"/>
    </row>
    <row r="6" spans="1:19" s="4" customFormat="1" ht="35.25" customHeight="1">
      <c r="A6" s="39"/>
      <c r="B6" s="37" t="s">
        <v>32</v>
      </c>
      <c r="C6" s="37"/>
      <c r="D6" s="37"/>
      <c r="E6" s="183" t="s">
        <v>122</v>
      </c>
      <c r="F6" s="184"/>
      <c r="G6" s="184"/>
      <c r="H6" s="184"/>
      <c r="I6" s="184"/>
      <c r="J6" s="184"/>
      <c r="K6" s="184"/>
      <c r="L6" s="184"/>
      <c r="M6" s="185"/>
      <c r="N6" s="37"/>
      <c r="O6" s="37"/>
      <c r="P6" s="37" t="s">
        <v>33</v>
      </c>
      <c r="Q6" s="43"/>
      <c r="R6" s="44"/>
      <c r="S6" s="42"/>
    </row>
    <row r="7" spans="1:19" s="4" customFormat="1" ht="24.75" customHeight="1" thickBot="1">
      <c r="A7" s="39"/>
      <c r="B7" s="45" t="s">
        <v>28</v>
      </c>
      <c r="C7" s="37"/>
      <c r="D7" s="37"/>
      <c r="E7" s="186" t="s">
        <v>123</v>
      </c>
      <c r="F7" s="187"/>
      <c r="G7" s="187"/>
      <c r="H7" s="187"/>
      <c r="I7" s="187"/>
      <c r="J7" s="187"/>
      <c r="K7" s="187"/>
      <c r="L7" s="187"/>
      <c r="M7" s="188"/>
      <c r="N7" s="37"/>
      <c r="O7" s="37"/>
      <c r="P7" s="37" t="s">
        <v>34</v>
      </c>
      <c r="Q7" s="46"/>
      <c r="R7" s="47"/>
      <c r="S7" s="42"/>
    </row>
    <row r="8" spans="1:19" s="4" customFormat="1" ht="24.75" customHeight="1" thickBot="1">
      <c r="A8" s="39"/>
      <c r="B8" s="189"/>
      <c r="C8" s="189"/>
      <c r="D8" s="189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 t="s">
        <v>35</v>
      </c>
      <c r="Q8" s="37" t="s">
        <v>36</v>
      </c>
      <c r="R8" s="37"/>
      <c r="S8" s="42"/>
    </row>
    <row r="9" spans="1:19" s="4" customFormat="1" ht="24.75" customHeight="1" thickBot="1">
      <c r="A9" s="39"/>
      <c r="B9" s="37" t="s">
        <v>37</v>
      </c>
      <c r="C9" s="37"/>
      <c r="D9" s="37"/>
      <c r="E9" s="190" t="s">
        <v>38</v>
      </c>
      <c r="F9" s="191"/>
      <c r="G9" s="191"/>
      <c r="H9" s="191"/>
      <c r="I9" s="191"/>
      <c r="J9" s="191"/>
      <c r="K9" s="191"/>
      <c r="L9" s="191"/>
      <c r="M9" s="192"/>
      <c r="N9" s="37"/>
      <c r="O9" s="37"/>
      <c r="P9" s="48"/>
      <c r="Q9" s="49"/>
      <c r="R9" s="50"/>
      <c r="S9" s="42"/>
    </row>
    <row r="10" spans="1:19" s="4" customFormat="1" ht="24.75" customHeight="1" thickBot="1">
      <c r="A10" s="39"/>
      <c r="B10" s="37" t="s">
        <v>39</v>
      </c>
      <c r="C10" s="37"/>
      <c r="D10" s="37"/>
      <c r="E10" s="196"/>
      <c r="F10" s="197"/>
      <c r="G10" s="197"/>
      <c r="H10" s="197"/>
      <c r="I10" s="197"/>
      <c r="J10" s="197"/>
      <c r="K10" s="197"/>
      <c r="L10" s="197"/>
      <c r="M10" s="198"/>
      <c r="N10" s="37"/>
      <c r="O10" s="37"/>
      <c r="P10" s="48"/>
      <c r="Q10" s="49"/>
      <c r="R10" s="50"/>
      <c r="S10" s="42"/>
    </row>
    <row r="11" spans="1:19" s="4" customFormat="1" ht="24.75" customHeight="1" thickBot="1">
      <c r="A11" s="39"/>
      <c r="B11" s="37" t="s">
        <v>40</v>
      </c>
      <c r="C11" s="37"/>
      <c r="D11" s="37"/>
      <c r="E11" s="196" t="s">
        <v>38</v>
      </c>
      <c r="F11" s="197"/>
      <c r="G11" s="197"/>
      <c r="H11" s="197"/>
      <c r="I11" s="197"/>
      <c r="J11" s="197"/>
      <c r="K11" s="197"/>
      <c r="L11" s="197"/>
      <c r="M11" s="198"/>
      <c r="N11" s="37"/>
      <c r="O11" s="37"/>
      <c r="P11" s="48"/>
      <c r="Q11" s="49"/>
      <c r="R11" s="50"/>
      <c r="S11" s="42"/>
    </row>
    <row r="12" spans="1:19" s="4" customFormat="1" ht="21.75" customHeight="1" thickBot="1">
      <c r="A12" s="51"/>
      <c r="B12" s="199" t="s">
        <v>41</v>
      </c>
      <c r="C12" s="199"/>
      <c r="D12" s="199"/>
      <c r="E12" s="200"/>
      <c r="F12" s="201"/>
      <c r="G12" s="201"/>
      <c r="H12" s="201"/>
      <c r="I12" s="201"/>
      <c r="J12" s="201"/>
      <c r="K12" s="201"/>
      <c r="L12" s="201"/>
      <c r="M12" s="202"/>
      <c r="N12" s="52"/>
      <c r="O12" s="52"/>
      <c r="P12" s="53"/>
      <c r="Q12" s="178"/>
      <c r="R12" s="179"/>
      <c r="S12" s="54"/>
    </row>
    <row r="13" spans="1:19" s="4" customFormat="1" ht="10.5" customHeight="1">
      <c r="A13" s="51"/>
      <c r="B13" s="52"/>
      <c r="C13" s="52"/>
      <c r="D13" s="52"/>
      <c r="E13" s="55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5"/>
      <c r="Q13" s="55"/>
      <c r="R13" s="52"/>
      <c r="S13" s="54"/>
    </row>
    <row r="14" spans="1:19" s="4" customFormat="1" ht="18.75" customHeight="1" thickBot="1">
      <c r="A14" s="39"/>
      <c r="B14" s="37"/>
      <c r="C14" s="37"/>
      <c r="D14" s="37"/>
      <c r="E14" s="56" t="s">
        <v>42</v>
      </c>
      <c r="F14" s="37"/>
      <c r="G14" s="52"/>
      <c r="H14" s="52"/>
      <c r="I14" s="52"/>
      <c r="J14" s="37"/>
      <c r="K14" s="37"/>
      <c r="L14" s="37"/>
      <c r="M14" s="37"/>
      <c r="N14" s="37"/>
      <c r="O14" s="37"/>
      <c r="P14" s="56" t="s">
        <v>43</v>
      </c>
      <c r="Q14" s="57"/>
      <c r="R14" s="37"/>
      <c r="S14" s="42"/>
    </row>
    <row r="15" spans="1:19" s="4" customFormat="1" ht="18.75" customHeight="1" thickBot="1">
      <c r="A15" s="39"/>
      <c r="B15" s="37"/>
      <c r="C15" s="37"/>
      <c r="D15" s="37"/>
      <c r="E15" s="53"/>
      <c r="F15" s="37"/>
      <c r="G15" s="52"/>
      <c r="H15" s="52"/>
      <c r="I15" s="52"/>
      <c r="J15" s="37"/>
      <c r="K15" s="37"/>
      <c r="L15" s="37"/>
      <c r="M15" s="37"/>
      <c r="N15" s="37"/>
      <c r="O15" s="37"/>
      <c r="P15" s="156" t="s">
        <v>200</v>
      </c>
      <c r="Q15" s="57"/>
      <c r="R15" s="37"/>
      <c r="S15" s="42"/>
    </row>
    <row r="16" spans="1:19" s="4" customFormat="1" ht="9" customHeight="1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60"/>
    </row>
    <row r="17" spans="1:24" s="4" customFormat="1" ht="20.25" customHeight="1">
      <c r="A17" s="61"/>
      <c r="B17" s="62"/>
      <c r="C17" s="62"/>
      <c r="D17" s="62"/>
      <c r="E17" s="63" t="s">
        <v>44</v>
      </c>
      <c r="F17" s="62"/>
      <c r="G17" s="62"/>
      <c r="H17" s="62"/>
      <c r="I17" s="62"/>
      <c r="J17" s="62"/>
      <c r="K17" s="62"/>
      <c r="L17" s="62"/>
      <c r="M17" s="62"/>
      <c r="N17" s="62"/>
      <c r="O17" s="59"/>
      <c r="P17" s="62"/>
      <c r="Q17" s="62"/>
      <c r="R17" s="62"/>
      <c r="S17" s="64"/>
    </row>
    <row r="18" spans="1:24" s="4" customFormat="1" ht="21.75" customHeight="1">
      <c r="A18" s="65" t="s">
        <v>45</v>
      </c>
      <c r="B18" s="66"/>
      <c r="C18" s="66"/>
      <c r="D18" s="67"/>
      <c r="E18" s="68" t="s">
        <v>46</v>
      </c>
      <c r="F18" s="67"/>
      <c r="G18" s="68" t="s">
        <v>47</v>
      </c>
      <c r="H18" s="66"/>
      <c r="I18" s="67"/>
      <c r="J18" s="68" t="s">
        <v>48</v>
      </c>
      <c r="K18" s="66"/>
      <c r="L18" s="68" t="s">
        <v>49</v>
      </c>
      <c r="M18" s="66"/>
      <c r="N18" s="66"/>
      <c r="O18" s="69"/>
      <c r="P18" s="67"/>
      <c r="Q18" s="68" t="s">
        <v>50</v>
      </c>
      <c r="R18" s="66"/>
      <c r="S18" s="70"/>
    </row>
    <row r="19" spans="1:24" s="4" customFormat="1" ht="19.5" customHeight="1">
      <c r="A19" s="71"/>
      <c r="B19" s="72"/>
      <c r="C19" s="72"/>
      <c r="D19" s="73">
        <v>0</v>
      </c>
      <c r="E19" s="74">
        <v>0</v>
      </c>
      <c r="F19" s="75"/>
      <c r="G19" s="76"/>
      <c r="H19" s="72"/>
      <c r="I19" s="73">
        <v>0</v>
      </c>
      <c r="J19" s="74">
        <v>0</v>
      </c>
      <c r="K19" s="77"/>
      <c r="L19" s="76"/>
      <c r="M19" s="72"/>
      <c r="N19" s="72"/>
      <c r="O19" s="78"/>
      <c r="P19" s="73">
        <v>0</v>
      </c>
      <c r="Q19" s="76"/>
      <c r="R19" s="79">
        <v>0</v>
      </c>
      <c r="S19" s="80"/>
    </row>
    <row r="20" spans="1:24" s="4" customFormat="1" ht="20.25" customHeight="1">
      <c r="A20" s="61"/>
      <c r="B20" s="62"/>
      <c r="C20" s="62"/>
      <c r="D20" s="62"/>
      <c r="E20" s="63" t="s">
        <v>51</v>
      </c>
      <c r="F20" s="62"/>
      <c r="G20" s="62"/>
      <c r="H20" s="62"/>
      <c r="I20" s="62"/>
      <c r="J20" s="81" t="s">
        <v>52</v>
      </c>
      <c r="K20" s="62"/>
      <c r="L20" s="62"/>
      <c r="M20" s="62"/>
      <c r="N20" s="62"/>
      <c r="O20" s="59"/>
      <c r="P20" s="62"/>
      <c r="Q20" s="62"/>
      <c r="R20" s="62"/>
      <c r="S20" s="64"/>
    </row>
    <row r="21" spans="1:24" s="4" customFormat="1" ht="19.5" customHeight="1">
      <c r="A21" s="82" t="s">
        <v>53</v>
      </c>
      <c r="B21" s="83"/>
      <c r="C21" s="84" t="s">
        <v>54</v>
      </c>
      <c r="D21" s="85"/>
      <c r="E21" s="85"/>
      <c r="F21" s="86"/>
      <c r="G21" s="82" t="s">
        <v>55</v>
      </c>
      <c r="H21" s="87"/>
      <c r="I21" s="84" t="s">
        <v>56</v>
      </c>
      <c r="J21" s="85"/>
      <c r="K21" s="85"/>
      <c r="L21" s="82" t="s">
        <v>57</v>
      </c>
      <c r="M21" s="87"/>
      <c r="N21" s="84" t="s">
        <v>58</v>
      </c>
      <c r="O21" s="88"/>
      <c r="P21" s="85"/>
      <c r="Q21" s="85"/>
      <c r="R21" s="85"/>
      <c r="S21" s="86"/>
    </row>
    <row r="22" spans="1:24" s="4" customFormat="1" ht="19.5" customHeight="1">
      <c r="A22" s="89" t="s">
        <v>11</v>
      </c>
      <c r="B22" s="90" t="s">
        <v>19</v>
      </c>
      <c r="C22" s="91"/>
      <c r="D22" s="92" t="s">
        <v>59</v>
      </c>
      <c r="E22" s="93">
        <f>'3. Rozpočet - 1.PP'!G14-'3. Rozpočet - 1.PP'!G23-'3. Rozpočet - 1.PP'!G24-'3. Rozpočet - 1.PP'!G47-'3. Rozpočet - 1.PP'!G48</f>
        <v>0</v>
      </c>
      <c r="F22" s="94"/>
      <c r="G22" s="89" t="s">
        <v>18</v>
      </c>
      <c r="H22" s="95" t="s">
        <v>60</v>
      </c>
      <c r="I22" s="96"/>
      <c r="J22" s="97">
        <v>0</v>
      </c>
      <c r="K22" s="98"/>
      <c r="L22" s="89" t="s">
        <v>61</v>
      </c>
      <c r="M22" s="99" t="s">
        <v>62</v>
      </c>
      <c r="N22" s="100"/>
      <c r="O22" s="69"/>
      <c r="P22" s="100"/>
      <c r="Q22" s="101"/>
      <c r="R22" s="93">
        <v>0</v>
      </c>
      <c r="S22" s="94"/>
      <c r="V22" s="157"/>
    </row>
    <row r="23" spans="1:24" s="4" customFormat="1" ht="19.5" customHeight="1">
      <c r="A23" s="89" t="s">
        <v>12</v>
      </c>
      <c r="B23" s="102"/>
      <c r="C23" s="103"/>
      <c r="D23" s="92" t="s">
        <v>63</v>
      </c>
      <c r="E23" s="93">
        <f>'3. Rozpočet - 1.PP'!G23+'3. Rozpočet - 1.PP'!G24+'3. Rozpočet - 1.PP'!G47+'3. Rozpočet - 1.PP'!G48</f>
        <v>0</v>
      </c>
      <c r="F23" s="94"/>
      <c r="G23" s="89" t="s">
        <v>20</v>
      </c>
      <c r="H23" s="37" t="s">
        <v>64</v>
      </c>
      <c r="I23" s="96"/>
      <c r="J23" s="97">
        <v>0</v>
      </c>
      <c r="K23" s="98"/>
      <c r="L23" s="89" t="s">
        <v>65</v>
      </c>
      <c r="M23" s="99" t="s">
        <v>66</v>
      </c>
      <c r="N23" s="100"/>
      <c r="O23" s="69"/>
      <c r="P23" s="100"/>
      <c r="Q23" s="101"/>
      <c r="R23" s="93">
        <v>0</v>
      </c>
      <c r="S23" s="94"/>
      <c r="W23" s="140"/>
      <c r="X23" s="140"/>
    </row>
    <row r="24" spans="1:24" s="4" customFormat="1" ht="19.5" customHeight="1">
      <c r="A24" s="89" t="s">
        <v>13</v>
      </c>
      <c r="B24" s="90" t="s">
        <v>67</v>
      </c>
      <c r="C24" s="91"/>
      <c r="D24" s="92" t="s">
        <v>59</v>
      </c>
      <c r="E24" s="93">
        <v>0</v>
      </c>
      <c r="F24" s="94"/>
      <c r="G24" s="89" t="s">
        <v>68</v>
      </c>
      <c r="H24" s="95" t="s">
        <v>69</v>
      </c>
      <c r="I24" s="96"/>
      <c r="J24" s="97">
        <v>0</v>
      </c>
      <c r="K24" s="98"/>
      <c r="L24" s="89" t="s">
        <v>70</v>
      </c>
      <c r="M24" s="99" t="s">
        <v>71</v>
      </c>
      <c r="N24" s="100"/>
      <c r="O24" s="69"/>
      <c r="P24" s="100"/>
      <c r="Q24" s="101"/>
      <c r="R24" s="93">
        <v>0</v>
      </c>
      <c r="S24" s="94"/>
      <c r="V24" s="140"/>
    </row>
    <row r="25" spans="1:24" s="4" customFormat="1" ht="19.5" customHeight="1">
      <c r="A25" s="89" t="s">
        <v>14</v>
      </c>
      <c r="B25" s="102"/>
      <c r="C25" s="103"/>
      <c r="D25" s="92" t="s">
        <v>63</v>
      </c>
      <c r="E25" s="93">
        <v>0</v>
      </c>
      <c r="F25" s="94"/>
      <c r="G25" s="89" t="s">
        <v>72</v>
      </c>
      <c r="H25" s="95"/>
      <c r="I25" s="96"/>
      <c r="J25" s="97">
        <v>0</v>
      </c>
      <c r="K25" s="98"/>
      <c r="L25" s="89" t="s">
        <v>73</v>
      </c>
      <c r="M25" s="99" t="s">
        <v>74</v>
      </c>
      <c r="N25" s="100"/>
      <c r="O25" s="69"/>
      <c r="P25" s="100"/>
      <c r="Q25" s="101"/>
      <c r="R25" s="93">
        <v>0</v>
      </c>
      <c r="S25" s="94"/>
    </row>
    <row r="26" spans="1:24" s="4" customFormat="1" ht="19.5" customHeight="1">
      <c r="A26" s="89" t="s">
        <v>15</v>
      </c>
      <c r="B26" s="90" t="s">
        <v>75</v>
      </c>
      <c r="C26" s="91"/>
      <c r="D26" s="92" t="s">
        <v>59</v>
      </c>
      <c r="E26" s="93">
        <f>'3. Rozpočet - 1.PP'!G52+'3. Rozpočet - 1.PP'!G55+'3. Rozpočet - 1.PP'!G56+'3. Rozpočet - 1.PP'!G57+'3. Rozpočet - 1.PP'!G58+'3. Rozpočet - 1.PP'!G59+'3. Rozpočet - 1.PP'!G60+'3. Rozpočet - 1.PP'!G62+'3. Rozpočet - 1.PP'!G64+'3. Rozpočet - 1.PP'!G65+'3. Rozpočet - 1.PP'!G68+'3. Rozpočet - 1.PP'!G69+'3. Rozpočet - 1.PP'!G72+'3. Rozpočet - 1.PP'!G73+'3. Rozpočet - 1.PP'!G74+'3. Rozpočet - 1.PP'!G75+'3. Rozpočet - 1.PP'!G76+'3. Rozpočet - 1.PP'!G77+'3. Rozpočet - 1.PP'!G78+'3. Rozpočet - 1.PP'!G81+'3. Rozpočet - 1.PP'!G82+'3. Rozpočet - 1.PP'!G83+'3. Rozpočet - 1.PP'!G84+'3. Rozpočet - 1.PP'!G87+'3. Rozpočet - 1.PP'!G88+'3. Rozpočet - 1.PP'!G92</f>
        <v>0</v>
      </c>
      <c r="F26" s="94"/>
      <c r="G26" s="104"/>
      <c r="H26" s="100"/>
      <c r="I26" s="96"/>
      <c r="J26" s="97"/>
      <c r="K26" s="98"/>
      <c r="L26" s="89" t="s">
        <v>76</v>
      </c>
      <c r="M26" s="99" t="s">
        <v>77</v>
      </c>
      <c r="N26" s="100"/>
      <c r="O26" s="69"/>
      <c r="P26" s="100"/>
      <c r="Q26" s="101"/>
      <c r="R26" s="93">
        <v>0</v>
      </c>
      <c r="S26" s="94"/>
    </row>
    <row r="27" spans="1:24" s="4" customFormat="1" ht="19.5" customHeight="1">
      <c r="A27" s="89" t="s">
        <v>16</v>
      </c>
      <c r="B27" s="102"/>
      <c r="C27" s="103"/>
      <c r="D27" s="92" t="s">
        <v>63</v>
      </c>
      <c r="E27" s="93">
        <f>'3. Rozpočet - 1.PP'!G53+'3. Rozpočet - 1.PP'!G61+'3. Rozpočet - 1.PP'!G66+'3. Rozpočet - 1.PP'!G70+'3. Rozpočet - 1.PP'!G79+'3. Rozpočet - 1.PP'!G85+'3. Rozpočet - 1.PP'!G89+'3. Rozpočet - 1.PP'!G93</f>
        <v>0</v>
      </c>
      <c r="F27" s="94"/>
      <c r="G27" s="104"/>
      <c r="H27" s="100"/>
      <c r="I27" s="96"/>
      <c r="J27" s="97"/>
      <c r="K27" s="98"/>
      <c r="L27" s="89" t="s">
        <v>78</v>
      </c>
      <c r="M27" s="95" t="s">
        <v>79</v>
      </c>
      <c r="N27" s="100"/>
      <c r="O27" s="69"/>
      <c r="P27" s="100"/>
      <c r="Q27" s="96"/>
      <c r="R27" s="93">
        <v>0</v>
      </c>
      <c r="S27" s="94"/>
    </row>
    <row r="28" spans="1:24" s="4" customFormat="1" ht="19.5" customHeight="1">
      <c r="A28" s="89" t="s">
        <v>17</v>
      </c>
      <c r="B28" s="193" t="s">
        <v>80</v>
      </c>
      <c r="C28" s="193"/>
      <c r="D28" s="193"/>
      <c r="E28" s="105">
        <f>SUM(E22:E27)</f>
        <v>0</v>
      </c>
      <c r="F28" s="64"/>
      <c r="G28" s="89" t="s">
        <v>81</v>
      </c>
      <c r="H28" s="106" t="s">
        <v>82</v>
      </c>
      <c r="I28" s="96"/>
      <c r="J28" s="107"/>
      <c r="K28" s="108"/>
      <c r="L28" s="89" t="s">
        <v>83</v>
      </c>
      <c r="M28" s="106" t="s">
        <v>84</v>
      </c>
      <c r="N28" s="100"/>
      <c r="O28" s="69"/>
      <c r="P28" s="100"/>
      <c r="Q28" s="96"/>
      <c r="R28" s="105">
        <v>0</v>
      </c>
      <c r="S28" s="64"/>
    </row>
    <row r="29" spans="1:24" s="4" customFormat="1" ht="19.5" customHeight="1">
      <c r="A29" s="109" t="s">
        <v>85</v>
      </c>
      <c r="B29" s="110" t="s">
        <v>23</v>
      </c>
      <c r="C29" s="111"/>
      <c r="D29" s="112"/>
      <c r="E29" s="113">
        <f>'3. Rozpočet - 1.PP'!G94</f>
        <v>0</v>
      </c>
      <c r="F29" s="60"/>
      <c r="G29" s="109" t="s">
        <v>86</v>
      </c>
      <c r="H29" s="110" t="s">
        <v>87</v>
      </c>
      <c r="I29" s="112"/>
      <c r="J29" s="114">
        <v>0</v>
      </c>
      <c r="K29" s="115"/>
      <c r="L29" s="109" t="s">
        <v>88</v>
      </c>
      <c r="M29" s="110" t="s">
        <v>89</v>
      </c>
      <c r="N29" s="111"/>
      <c r="O29" s="59"/>
      <c r="P29" s="111"/>
      <c r="Q29" s="112"/>
      <c r="R29" s="113">
        <v>0</v>
      </c>
      <c r="S29" s="60"/>
    </row>
    <row r="30" spans="1:24" s="4" customFormat="1" ht="19.5" customHeight="1">
      <c r="A30" s="116" t="s">
        <v>39</v>
      </c>
      <c r="B30" s="36"/>
      <c r="C30" s="36"/>
      <c r="D30" s="36"/>
      <c r="E30" s="36"/>
      <c r="F30" s="117"/>
      <c r="G30" s="118"/>
      <c r="H30" s="36"/>
      <c r="I30" s="36"/>
      <c r="J30" s="36"/>
      <c r="K30" s="36"/>
      <c r="L30" s="82" t="s">
        <v>90</v>
      </c>
      <c r="M30" s="67"/>
      <c r="N30" s="84" t="s">
        <v>91</v>
      </c>
      <c r="O30" s="88"/>
      <c r="P30" s="66"/>
      <c r="Q30" s="66"/>
      <c r="R30" s="66"/>
      <c r="S30" s="70"/>
    </row>
    <row r="31" spans="1:24" s="4" customFormat="1" ht="19.5" customHeight="1">
      <c r="A31" s="39"/>
      <c r="B31" s="37"/>
      <c r="C31" s="37"/>
      <c r="D31" s="37"/>
      <c r="E31" s="37"/>
      <c r="F31" s="119"/>
      <c r="G31" s="120"/>
      <c r="H31" s="37"/>
      <c r="I31" s="37"/>
      <c r="J31" s="37"/>
      <c r="K31" s="37"/>
      <c r="L31" s="89" t="s">
        <v>92</v>
      </c>
      <c r="M31" s="95" t="s">
        <v>93</v>
      </c>
      <c r="N31" s="100"/>
      <c r="O31" s="69"/>
      <c r="P31" s="100"/>
      <c r="Q31" s="96"/>
      <c r="R31" s="105">
        <f>E28+E29</f>
        <v>0</v>
      </c>
      <c r="S31" s="64"/>
    </row>
    <row r="32" spans="1:24" s="4" customFormat="1" ht="19.5" customHeight="1" thickBot="1">
      <c r="A32" s="121" t="s">
        <v>94</v>
      </c>
      <c r="B32" s="69"/>
      <c r="C32" s="69"/>
      <c r="D32" s="69"/>
      <c r="E32" s="69"/>
      <c r="F32" s="103"/>
      <c r="G32" s="122" t="s">
        <v>95</v>
      </c>
      <c r="H32" s="69"/>
      <c r="I32" s="69"/>
      <c r="J32" s="69"/>
      <c r="K32" s="69"/>
      <c r="L32" s="89" t="s">
        <v>96</v>
      </c>
      <c r="M32" s="99" t="s">
        <v>97</v>
      </c>
      <c r="N32" s="123">
        <v>20</v>
      </c>
      <c r="O32" s="124" t="s">
        <v>98</v>
      </c>
      <c r="P32" s="125">
        <v>10632.39</v>
      </c>
      <c r="Q32" s="96"/>
      <c r="R32" s="126">
        <f>R31/100*20</f>
        <v>0</v>
      </c>
      <c r="S32" s="127"/>
    </row>
    <row r="33" spans="1:22" s="4" customFormat="1" ht="12.75" hidden="1" customHeight="1">
      <c r="A33" s="128"/>
      <c r="B33" s="129"/>
      <c r="C33" s="129"/>
      <c r="D33" s="129"/>
      <c r="E33" s="129"/>
      <c r="F33" s="91"/>
      <c r="G33" s="130"/>
      <c r="H33" s="129"/>
      <c r="I33" s="129"/>
      <c r="J33" s="129"/>
      <c r="K33" s="129"/>
      <c r="L33" s="131"/>
      <c r="M33" s="132"/>
      <c r="N33" s="133"/>
      <c r="O33" s="134"/>
      <c r="P33" s="135"/>
      <c r="Q33" s="133"/>
      <c r="R33" s="136"/>
      <c r="S33" s="94"/>
    </row>
    <row r="34" spans="1:22" s="4" customFormat="1" ht="35.25" customHeight="1" thickBot="1">
      <c r="A34" s="137" t="s">
        <v>37</v>
      </c>
      <c r="B34" s="138"/>
      <c r="C34" s="138"/>
      <c r="D34" s="138"/>
      <c r="E34" s="37"/>
      <c r="F34" s="119"/>
      <c r="G34" s="120"/>
      <c r="H34" s="37"/>
      <c r="I34" s="37"/>
      <c r="J34" s="37"/>
      <c r="K34" s="37"/>
      <c r="L34" s="109" t="s">
        <v>99</v>
      </c>
      <c r="M34" s="194" t="s">
        <v>100</v>
      </c>
      <c r="N34" s="195"/>
      <c r="O34" s="195"/>
      <c r="P34" s="195"/>
      <c r="Q34" s="112"/>
      <c r="R34" s="139">
        <f>SUM(R31:R33)</f>
        <v>0</v>
      </c>
      <c r="S34" s="50"/>
      <c r="V34" s="140"/>
    </row>
    <row r="35" spans="1:22" s="4" customFormat="1" ht="33" customHeight="1">
      <c r="A35" s="121" t="s">
        <v>94</v>
      </c>
      <c r="B35" s="69"/>
      <c r="C35" s="69"/>
      <c r="D35" s="69"/>
      <c r="E35" s="69"/>
      <c r="F35" s="103"/>
      <c r="G35" s="122" t="s">
        <v>95</v>
      </c>
      <c r="H35" s="69"/>
      <c r="I35" s="69"/>
      <c r="J35" s="69"/>
      <c r="K35" s="69"/>
      <c r="L35" s="82" t="s">
        <v>101</v>
      </c>
      <c r="M35" s="67"/>
      <c r="N35" s="84" t="s">
        <v>102</v>
      </c>
      <c r="O35" s="88"/>
      <c r="P35" s="66"/>
      <c r="Q35" s="66"/>
      <c r="R35" s="141"/>
      <c r="S35" s="70"/>
    </row>
    <row r="36" spans="1:22" s="4" customFormat="1" ht="20.25" customHeight="1">
      <c r="A36" s="142" t="s">
        <v>40</v>
      </c>
      <c r="B36" s="129"/>
      <c r="C36" s="129"/>
      <c r="D36" s="129"/>
      <c r="E36" s="129"/>
      <c r="F36" s="91"/>
      <c r="G36" s="143"/>
      <c r="H36" s="129"/>
      <c r="I36" s="129"/>
      <c r="J36" s="129"/>
      <c r="K36" s="129"/>
      <c r="L36" s="89" t="s">
        <v>103</v>
      </c>
      <c r="M36" s="95" t="s">
        <v>104</v>
      </c>
      <c r="N36" s="100"/>
      <c r="O36" s="69"/>
      <c r="P36" s="100"/>
      <c r="Q36" s="96"/>
      <c r="R36" s="93">
        <v>0</v>
      </c>
      <c r="S36" s="94"/>
    </row>
    <row r="37" spans="1:22" s="4" customFormat="1" ht="19.5" customHeight="1">
      <c r="A37" s="39"/>
      <c r="B37" s="37"/>
      <c r="C37" s="37"/>
      <c r="D37" s="37"/>
      <c r="E37" s="37"/>
      <c r="F37" s="119"/>
      <c r="G37" s="144"/>
      <c r="H37" s="37"/>
      <c r="I37" s="37"/>
      <c r="J37" s="37"/>
      <c r="K37" s="37"/>
      <c r="L37" s="89" t="s">
        <v>105</v>
      </c>
      <c r="M37" s="95" t="s">
        <v>106</v>
      </c>
      <c r="N37" s="100"/>
      <c r="O37" s="69"/>
      <c r="P37" s="100"/>
      <c r="Q37" s="96"/>
      <c r="R37" s="93">
        <v>0</v>
      </c>
      <c r="S37" s="94"/>
    </row>
    <row r="38" spans="1:22" s="4" customFormat="1" ht="19.5" customHeight="1" thickBot="1">
      <c r="A38" s="145" t="s">
        <v>94</v>
      </c>
      <c r="B38" s="59"/>
      <c r="C38" s="59"/>
      <c r="D38" s="59"/>
      <c r="E38" s="59"/>
      <c r="F38" s="146"/>
      <c r="G38" s="147" t="s">
        <v>95</v>
      </c>
      <c r="H38" s="59"/>
      <c r="I38" s="59"/>
      <c r="J38" s="59"/>
      <c r="K38" s="59"/>
      <c r="L38" s="109" t="s">
        <v>107</v>
      </c>
      <c r="M38" s="110" t="s">
        <v>108</v>
      </c>
      <c r="N38" s="111"/>
      <c r="O38" s="148"/>
      <c r="P38" s="111"/>
      <c r="Q38" s="112"/>
      <c r="R38" s="74">
        <v>0</v>
      </c>
      <c r="S38" s="149"/>
    </row>
  </sheetData>
  <mergeCells count="12">
    <mergeCell ref="B28:D28"/>
    <mergeCell ref="M34:P34"/>
    <mergeCell ref="E10:M10"/>
    <mergeCell ref="E11:M11"/>
    <mergeCell ref="B12:D12"/>
    <mergeCell ref="E12:M12"/>
    <mergeCell ref="Q12:R12"/>
    <mergeCell ref="E5:M5"/>
    <mergeCell ref="E6:M6"/>
    <mergeCell ref="E7:M7"/>
    <mergeCell ref="B8:D8"/>
    <mergeCell ref="E9:M9"/>
  </mergeCells>
  <printOptions horizontalCentered="1"/>
  <pageMargins left="0.39370079040527345" right="0.39370079040527345" top="0.7874015808105469" bottom="0.7874015808105469" header="0" footer="0"/>
  <pageSetup paperSize="9" scale="93" orientation="portrait" blackAndWhite="1" r:id="rId1"/>
  <headerFooter alignWithMargins="0">
    <oddFooter>&amp;C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3"/>
  <sheetViews>
    <sheetView showGridLines="0" view="pageBreakPreview" topLeftCell="A7" zoomScale="130" zoomScaleNormal="130" zoomScaleSheetLayoutView="130" workbookViewId="0">
      <selection activeCell="C90" sqref="C90"/>
    </sheetView>
  </sheetViews>
  <sheetFormatPr defaultColWidth="10.5" defaultRowHeight="12" customHeight="1"/>
  <cols>
    <col min="1" max="1" width="5.33203125" style="167" customWidth="1"/>
    <col min="2" max="2" width="7.33203125" style="2" bestFit="1" customWidth="1"/>
    <col min="3" max="3" width="49.83203125" style="2" customWidth="1"/>
    <col min="4" max="4" width="3.83203125" style="2" customWidth="1"/>
    <col min="5" max="5" width="11.33203125" style="3" customWidth="1"/>
    <col min="6" max="6" width="11.5" style="3" customWidth="1"/>
    <col min="7" max="7" width="17.33203125" style="3" customWidth="1"/>
    <col min="8" max="8" width="13.83203125" style="3" customWidth="1"/>
    <col min="9" max="16384" width="10.5" style="1"/>
  </cols>
  <sheetData>
    <row r="1" spans="1:8" s="4" customFormat="1" ht="27.75" customHeight="1">
      <c r="A1" s="203" t="s">
        <v>0</v>
      </c>
      <c r="B1" s="204"/>
      <c r="C1" s="204"/>
      <c r="D1" s="204"/>
      <c r="E1" s="204"/>
      <c r="F1" s="204"/>
      <c r="G1" s="204"/>
      <c r="H1" s="204"/>
    </row>
    <row r="2" spans="1:8" s="4" customFormat="1" ht="12.75" customHeight="1">
      <c r="A2" s="5" t="s">
        <v>26</v>
      </c>
      <c r="B2" s="6"/>
      <c r="C2" s="5" t="s">
        <v>121</v>
      </c>
      <c r="D2" s="6"/>
      <c r="E2" s="6"/>
      <c r="F2" s="6"/>
      <c r="G2" s="6"/>
      <c r="H2" s="6"/>
    </row>
    <row r="3" spans="1:8" s="4" customFormat="1" ht="24">
      <c r="A3" s="5" t="s">
        <v>120</v>
      </c>
      <c r="B3" s="6"/>
      <c r="C3" s="173" t="s">
        <v>124</v>
      </c>
      <c r="D3" s="6"/>
      <c r="E3" s="6"/>
      <c r="F3" s="6"/>
      <c r="G3" s="6"/>
      <c r="H3" s="6"/>
    </row>
    <row r="4" spans="1:8" s="4" customFormat="1" ht="13.5" customHeight="1">
      <c r="A4" s="7" t="s">
        <v>28</v>
      </c>
      <c r="B4" s="5"/>
      <c r="C4" s="23" t="s">
        <v>123</v>
      </c>
      <c r="D4" s="8"/>
      <c r="E4" s="8"/>
      <c r="F4" s="8"/>
      <c r="G4" s="8"/>
      <c r="H4" s="8"/>
    </row>
    <row r="5" spans="1:8" s="4" customFormat="1" ht="6.75" customHeight="1">
      <c r="A5" s="9"/>
      <c r="B5" s="10"/>
      <c r="C5" s="10"/>
      <c r="D5" s="10"/>
      <c r="E5" s="11"/>
      <c r="F5" s="11"/>
      <c r="G5" s="11"/>
      <c r="H5" s="11"/>
    </row>
    <row r="6" spans="1:8" s="4" customFormat="1" ht="12.75" customHeight="1">
      <c r="A6" s="6" t="s">
        <v>1</v>
      </c>
      <c r="B6" s="6"/>
      <c r="C6" s="6"/>
      <c r="D6" s="6"/>
      <c r="E6" s="6"/>
      <c r="F6" s="6"/>
      <c r="G6" s="6"/>
      <c r="H6" s="6"/>
    </row>
    <row r="7" spans="1:8" s="4" customFormat="1" ht="13.5" customHeight="1">
      <c r="A7" s="6" t="s">
        <v>2</v>
      </c>
      <c r="B7" s="6"/>
      <c r="C7" s="6"/>
      <c r="D7" s="6"/>
      <c r="E7" s="6" t="s">
        <v>201</v>
      </c>
      <c r="F7" s="6"/>
      <c r="G7" s="6"/>
      <c r="H7" s="6"/>
    </row>
    <row r="8" spans="1:8" s="4" customFormat="1" ht="13.5" customHeight="1">
      <c r="A8" s="205" t="s">
        <v>27</v>
      </c>
      <c r="B8" s="206"/>
      <c r="C8" s="206"/>
      <c r="D8" s="12"/>
      <c r="E8" s="6" t="s">
        <v>115</v>
      </c>
      <c r="F8" s="155"/>
      <c r="G8" s="13"/>
      <c r="H8" s="13"/>
    </row>
    <row r="9" spans="1:8" s="4" customFormat="1" ht="6.75" customHeight="1">
      <c r="A9" s="9"/>
      <c r="B9" s="9"/>
      <c r="C9" s="9"/>
      <c r="D9" s="9"/>
      <c r="E9" s="9"/>
      <c r="F9" s="9"/>
      <c r="G9" s="9"/>
      <c r="H9" s="9"/>
    </row>
    <row r="10" spans="1:8" s="4" customFormat="1" ht="28.5" customHeight="1">
      <c r="A10" s="165" t="s">
        <v>3</v>
      </c>
      <c r="B10" s="14" t="s">
        <v>4</v>
      </c>
      <c r="C10" s="14" t="s">
        <v>5</v>
      </c>
      <c r="D10" s="14" t="s">
        <v>6</v>
      </c>
      <c r="E10" s="14" t="s">
        <v>7</v>
      </c>
      <c r="F10" s="14" t="s">
        <v>8</v>
      </c>
      <c r="G10" s="14" t="s">
        <v>9</v>
      </c>
      <c r="H10" s="14" t="s">
        <v>10</v>
      </c>
    </row>
    <row r="11" spans="1:8" s="4" customFormat="1" ht="12.75" hidden="1" customHeight="1">
      <c r="A11" s="165" t="s">
        <v>11</v>
      </c>
      <c r="B11" s="14" t="s">
        <v>12</v>
      </c>
      <c r="C11" s="14" t="s">
        <v>13</v>
      </c>
      <c r="D11" s="14" t="s">
        <v>14</v>
      </c>
      <c r="E11" s="14" t="s">
        <v>15</v>
      </c>
      <c r="F11" s="14" t="s">
        <v>16</v>
      </c>
      <c r="G11" s="14" t="s">
        <v>17</v>
      </c>
      <c r="H11" s="14" t="s">
        <v>18</v>
      </c>
    </row>
    <row r="12" spans="1:8" s="4" customFormat="1" ht="3" customHeight="1">
      <c r="A12" s="9"/>
      <c r="B12" s="9"/>
      <c r="C12" s="9"/>
      <c r="D12" s="9"/>
      <c r="E12" s="9"/>
      <c r="F12" s="9"/>
      <c r="G12" s="9"/>
      <c r="H12" s="9"/>
    </row>
    <row r="13" spans="1:8" s="4" customFormat="1" ht="3" customHeight="1">
      <c r="A13" s="9"/>
      <c r="B13" s="9"/>
      <c r="C13" s="9"/>
      <c r="D13" s="9"/>
      <c r="E13" s="9"/>
      <c r="F13" s="9"/>
      <c r="G13" s="9"/>
      <c r="H13" s="9"/>
    </row>
    <row r="14" spans="1:8" s="4" customFormat="1" ht="30.75" customHeight="1">
      <c r="A14" s="164"/>
      <c r="B14" s="15" t="s">
        <v>19</v>
      </c>
      <c r="C14" s="15" t="s">
        <v>59</v>
      </c>
      <c r="D14" s="15"/>
      <c r="E14" s="16"/>
      <c r="F14" s="16"/>
      <c r="G14" s="16">
        <f>G15+G25</f>
        <v>0</v>
      </c>
      <c r="H14" s="16">
        <v>0</v>
      </c>
    </row>
    <row r="15" spans="1:8" s="4" customFormat="1" ht="30.75" customHeight="1">
      <c r="A15" s="163"/>
      <c r="B15" s="17"/>
      <c r="C15" s="17" t="s">
        <v>144</v>
      </c>
      <c r="D15" s="17"/>
      <c r="E15" s="18"/>
      <c r="F15" s="18"/>
      <c r="G15" s="18">
        <f>SUM(G16:G24)</f>
        <v>0</v>
      </c>
      <c r="H15" s="18">
        <v>0</v>
      </c>
    </row>
    <row r="16" spans="1:8" s="4" customFormat="1" ht="11.25">
      <c r="A16" s="171">
        <v>1</v>
      </c>
      <c r="B16" s="160"/>
      <c r="C16" s="150" t="s">
        <v>146</v>
      </c>
      <c r="D16" s="150" t="s">
        <v>21</v>
      </c>
      <c r="E16" s="153">
        <v>1</v>
      </c>
      <c r="F16" s="151"/>
      <c r="G16" s="162">
        <f t="shared" ref="G16" si="0">E16*F16</f>
        <v>0</v>
      </c>
      <c r="H16" s="151">
        <v>0</v>
      </c>
    </row>
    <row r="17" spans="1:8" s="4" customFormat="1" ht="11.25">
      <c r="A17" s="171">
        <v>2</v>
      </c>
      <c r="B17" s="160"/>
      <c r="C17" s="150" t="s">
        <v>147</v>
      </c>
      <c r="D17" s="150" t="s">
        <v>21</v>
      </c>
      <c r="E17" s="153">
        <v>1</v>
      </c>
      <c r="F17" s="151"/>
      <c r="G17" s="162">
        <f t="shared" ref="G17:G22" si="1">E17*F17</f>
        <v>0</v>
      </c>
      <c r="H17" s="151">
        <v>1</v>
      </c>
    </row>
    <row r="18" spans="1:8" s="4" customFormat="1" ht="11.25">
      <c r="A18" s="171">
        <v>3</v>
      </c>
      <c r="B18" s="160"/>
      <c r="C18" s="150" t="s">
        <v>148</v>
      </c>
      <c r="D18" s="150" t="s">
        <v>21</v>
      </c>
      <c r="E18" s="153">
        <v>1</v>
      </c>
      <c r="F18" s="151"/>
      <c r="G18" s="162">
        <f t="shared" si="1"/>
        <v>0</v>
      </c>
      <c r="H18" s="151">
        <v>2</v>
      </c>
    </row>
    <row r="19" spans="1:8" s="4" customFormat="1" ht="22.5">
      <c r="A19" s="171">
        <v>4</v>
      </c>
      <c r="B19" s="160"/>
      <c r="C19" s="150" t="s">
        <v>149</v>
      </c>
      <c r="D19" s="150" t="s">
        <v>21</v>
      </c>
      <c r="E19" s="153">
        <v>2</v>
      </c>
      <c r="F19" s="151"/>
      <c r="G19" s="162">
        <f t="shared" si="1"/>
        <v>0</v>
      </c>
      <c r="H19" s="151">
        <v>3</v>
      </c>
    </row>
    <row r="20" spans="1:8" s="4" customFormat="1" ht="22.5">
      <c r="A20" s="171">
        <v>5</v>
      </c>
      <c r="B20" s="160"/>
      <c r="C20" s="150" t="s">
        <v>150</v>
      </c>
      <c r="D20" s="150" t="s">
        <v>21</v>
      </c>
      <c r="E20" s="153">
        <v>2</v>
      </c>
      <c r="F20" s="151"/>
      <c r="G20" s="162">
        <f t="shared" si="1"/>
        <v>0</v>
      </c>
      <c r="H20" s="151">
        <v>4</v>
      </c>
    </row>
    <row r="21" spans="1:8" s="4" customFormat="1" ht="11.25">
      <c r="A21" s="171">
        <v>6</v>
      </c>
      <c r="B21" s="160"/>
      <c r="C21" s="150" t="s">
        <v>151</v>
      </c>
      <c r="D21" s="150" t="s">
        <v>21</v>
      </c>
      <c r="E21" s="153">
        <v>2</v>
      </c>
      <c r="F21" s="151"/>
      <c r="G21" s="162">
        <f t="shared" si="1"/>
        <v>0</v>
      </c>
      <c r="H21" s="151">
        <v>5</v>
      </c>
    </row>
    <row r="22" spans="1:8" s="4" customFormat="1" ht="11.25">
      <c r="A22" s="171">
        <v>7</v>
      </c>
      <c r="B22" s="160"/>
      <c r="C22" s="150" t="s">
        <v>152</v>
      </c>
      <c r="D22" s="150" t="s">
        <v>21</v>
      </c>
      <c r="E22" s="153">
        <v>6</v>
      </c>
      <c r="F22" s="151"/>
      <c r="G22" s="162">
        <f t="shared" si="1"/>
        <v>0</v>
      </c>
      <c r="H22" s="151">
        <v>6</v>
      </c>
    </row>
    <row r="23" spans="1:8" s="4" customFormat="1" ht="11.25">
      <c r="A23" s="172">
        <v>8</v>
      </c>
      <c r="B23" s="19"/>
      <c r="C23" s="19" t="s">
        <v>118</v>
      </c>
      <c r="D23" s="19" t="s">
        <v>21</v>
      </c>
      <c r="E23" s="152">
        <v>1</v>
      </c>
      <c r="F23" s="20"/>
      <c r="G23" s="20">
        <f t="shared" ref="G23:G24" si="2">E23*F23</f>
        <v>0</v>
      </c>
      <c r="H23" s="20">
        <v>0</v>
      </c>
    </row>
    <row r="24" spans="1:8" s="4" customFormat="1" ht="11.25">
      <c r="A24" s="172">
        <v>9</v>
      </c>
      <c r="B24" s="19"/>
      <c r="C24" s="19" t="s">
        <v>112</v>
      </c>
      <c r="D24" s="19" t="s">
        <v>114</v>
      </c>
      <c r="E24" s="152">
        <v>1</v>
      </c>
      <c r="F24" s="20"/>
      <c r="G24" s="20">
        <f t="shared" si="2"/>
        <v>0</v>
      </c>
      <c r="H24" s="20">
        <v>0</v>
      </c>
    </row>
    <row r="25" spans="1:8" s="4" customFormat="1" ht="30.75" customHeight="1">
      <c r="A25" s="163"/>
      <c r="B25" s="17"/>
      <c r="C25" s="17" t="s">
        <v>145</v>
      </c>
      <c r="D25" s="17"/>
      <c r="E25" s="18"/>
      <c r="F25" s="18"/>
      <c r="G25" s="18">
        <f>SUM(G26:G48)</f>
        <v>0</v>
      </c>
      <c r="H25" s="18">
        <v>0</v>
      </c>
    </row>
    <row r="26" spans="1:8" s="4" customFormat="1" ht="11.25">
      <c r="A26" s="171">
        <v>10</v>
      </c>
      <c r="B26" s="160"/>
      <c r="C26" s="150" t="s">
        <v>125</v>
      </c>
      <c r="D26" s="150" t="s">
        <v>21</v>
      </c>
      <c r="E26" s="153">
        <v>1</v>
      </c>
      <c r="F26" s="151"/>
      <c r="G26" s="162">
        <f t="shared" ref="G26:G38" si="3">E26*F26</f>
        <v>0</v>
      </c>
      <c r="H26" s="151">
        <v>0</v>
      </c>
    </row>
    <row r="27" spans="1:8" s="4" customFormat="1" ht="11.25">
      <c r="A27" s="171">
        <v>11</v>
      </c>
      <c r="B27" s="160"/>
      <c r="C27" s="150" t="s">
        <v>126</v>
      </c>
      <c r="D27" s="150" t="s">
        <v>21</v>
      </c>
      <c r="E27" s="153">
        <v>1</v>
      </c>
      <c r="F27" s="151"/>
      <c r="G27" s="162">
        <f t="shared" si="3"/>
        <v>0</v>
      </c>
      <c r="H27" s="151">
        <v>0</v>
      </c>
    </row>
    <row r="28" spans="1:8" s="4" customFormat="1" ht="11.25">
      <c r="A28" s="171">
        <v>12</v>
      </c>
      <c r="B28" s="160"/>
      <c r="C28" s="150" t="s">
        <v>127</v>
      </c>
      <c r="D28" s="150" t="s">
        <v>21</v>
      </c>
      <c r="E28" s="153">
        <v>1</v>
      </c>
      <c r="F28" s="151"/>
      <c r="G28" s="162">
        <f t="shared" si="3"/>
        <v>0</v>
      </c>
      <c r="H28" s="151">
        <v>0</v>
      </c>
    </row>
    <row r="29" spans="1:8" s="4" customFormat="1" ht="11.25">
      <c r="A29" s="171">
        <v>13</v>
      </c>
      <c r="B29" s="160"/>
      <c r="C29" s="150" t="s">
        <v>128</v>
      </c>
      <c r="D29" s="150" t="s">
        <v>21</v>
      </c>
      <c r="E29" s="153">
        <v>1</v>
      </c>
      <c r="F29" s="151"/>
      <c r="G29" s="162">
        <f t="shared" si="3"/>
        <v>0</v>
      </c>
      <c r="H29" s="151">
        <v>0</v>
      </c>
    </row>
    <row r="30" spans="1:8" s="4" customFormat="1" ht="11.25">
      <c r="A30" s="171">
        <v>14</v>
      </c>
      <c r="B30" s="160"/>
      <c r="C30" s="150" t="s">
        <v>129</v>
      </c>
      <c r="D30" s="150" t="s">
        <v>21</v>
      </c>
      <c r="E30" s="153">
        <v>1</v>
      </c>
      <c r="F30" s="151"/>
      <c r="G30" s="162">
        <f t="shared" si="3"/>
        <v>0</v>
      </c>
      <c r="H30" s="151">
        <v>0</v>
      </c>
    </row>
    <row r="31" spans="1:8" s="4" customFormat="1" ht="22.5">
      <c r="A31" s="171">
        <v>15</v>
      </c>
      <c r="B31" s="160"/>
      <c r="C31" s="150" t="s">
        <v>130</v>
      </c>
      <c r="D31" s="150" t="s">
        <v>21</v>
      </c>
      <c r="E31" s="153">
        <v>1</v>
      </c>
      <c r="F31" s="151"/>
      <c r="G31" s="162">
        <f t="shared" si="3"/>
        <v>0</v>
      </c>
      <c r="H31" s="151">
        <v>0</v>
      </c>
    </row>
    <row r="32" spans="1:8" s="4" customFormat="1" ht="11.25">
      <c r="A32" s="171">
        <v>16</v>
      </c>
      <c r="B32" s="160"/>
      <c r="C32" s="150" t="s">
        <v>131</v>
      </c>
      <c r="D32" s="150" t="s">
        <v>21</v>
      </c>
      <c r="E32" s="153">
        <v>1</v>
      </c>
      <c r="F32" s="151"/>
      <c r="G32" s="162">
        <f t="shared" si="3"/>
        <v>0</v>
      </c>
      <c r="H32" s="151">
        <v>0</v>
      </c>
    </row>
    <row r="33" spans="1:8" s="4" customFormat="1" ht="11.25">
      <c r="A33" s="171">
        <v>17</v>
      </c>
      <c r="B33" s="160"/>
      <c r="C33" s="150" t="s">
        <v>132</v>
      </c>
      <c r="D33" s="150" t="s">
        <v>21</v>
      </c>
      <c r="E33" s="153">
        <v>3</v>
      </c>
      <c r="F33" s="151"/>
      <c r="G33" s="162">
        <f t="shared" si="3"/>
        <v>0</v>
      </c>
      <c r="H33" s="151">
        <v>0</v>
      </c>
    </row>
    <row r="34" spans="1:8" s="4" customFormat="1" ht="11.25">
      <c r="A34" s="171">
        <v>18</v>
      </c>
      <c r="B34" s="160"/>
      <c r="C34" s="150" t="s">
        <v>133</v>
      </c>
      <c r="D34" s="150" t="s">
        <v>21</v>
      </c>
      <c r="E34" s="153">
        <v>36</v>
      </c>
      <c r="F34" s="151"/>
      <c r="G34" s="162">
        <f t="shared" si="3"/>
        <v>0</v>
      </c>
      <c r="H34" s="151">
        <v>0</v>
      </c>
    </row>
    <row r="35" spans="1:8" s="4" customFormat="1" ht="11.25">
      <c r="A35" s="171">
        <v>19</v>
      </c>
      <c r="B35" s="160"/>
      <c r="C35" s="150" t="s">
        <v>134</v>
      </c>
      <c r="D35" s="150" t="s">
        <v>21</v>
      </c>
      <c r="E35" s="153">
        <v>12</v>
      </c>
      <c r="F35" s="151"/>
      <c r="G35" s="162">
        <f t="shared" si="3"/>
        <v>0</v>
      </c>
      <c r="H35" s="151">
        <v>0</v>
      </c>
    </row>
    <row r="36" spans="1:8" s="4" customFormat="1" ht="11.25">
      <c r="A36" s="171">
        <v>20</v>
      </c>
      <c r="B36" s="160"/>
      <c r="C36" s="150" t="s">
        <v>135</v>
      </c>
      <c r="D36" s="150" t="s">
        <v>21</v>
      </c>
      <c r="E36" s="153">
        <v>3</v>
      </c>
      <c r="F36" s="151"/>
      <c r="G36" s="162">
        <f t="shared" si="3"/>
        <v>0</v>
      </c>
      <c r="H36" s="151">
        <v>0</v>
      </c>
    </row>
    <row r="37" spans="1:8" s="4" customFormat="1" ht="11.25">
      <c r="A37" s="171">
        <v>21</v>
      </c>
      <c r="B37" s="160"/>
      <c r="C37" s="150" t="s">
        <v>136</v>
      </c>
      <c r="D37" s="150" t="s">
        <v>21</v>
      </c>
      <c r="E37" s="153">
        <v>3</v>
      </c>
      <c r="F37" s="162"/>
      <c r="G37" s="162">
        <f t="shared" si="3"/>
        <v>0</v>
      </c>
      <c r="H37" s="162">
        <v>0</v>
      </c>
    </row>
    <row r="38" spans="1:8" s="4" customFormat="1" ht="11.25">
      <c r="A38" s="171">
        <v>22</v>
      </c>
      <c r="B38" s="160"/>
      <c r="C38" s="168" t="s">
        <v>137</v>
      </c>
      <c r="D38" s="150" t="s">
        <v>21</v>
      </c>
      <c r="E38" s="169">
        <v>5</v>
      </c>
      <c r="F38" s="170"/>
      <c r="G38" s="170">
        <f t="shared" si="3"/>
        <v>0</v>
      </c>
      <c r="H38" s="170">
        <v>0</v>
      </c>
    </row>
    <row r="39" spans="1:8" s="4" customFormat="1" ht="11.25">
      <c r="A39" s="171">
        <v>23</v>
      </c>
      <c r="B39" s="160"/>
      <c r="C39" s="150" t="s">
        <v>138</v>
      </c>
      <c r="D39" s="150" t="s">
        <v>21</v>
      </c>
      <c r="E39" s="153">
        <v>30</v>
      </c>
      <c r="F39" s="151"/>
      <c r="G39" s="151">
        <f t="shared" ref="G39" si="4">E39*F39</f>
        <v>0</v>
      </c>
      <c r="H39" s="151">
        <v>0</v>
      </c>
    </row>
    <row r="40" spans="1:8" s="4" customFormat="1" ht="11.25">
      <c r="A40" s="171">
        <v>24</v>
      </c>
      <c r="B40" s="160"/>
      <c r="C40" s="150" t="s">
        <v>139</v>
      </c>
      <c r="D40" s="150" t="s">
        <v>21</v>
      </c>
      <c r="E40" s="153">
        <v>1</v>
      </c>
      <c r="F40" s="151"/>
      <c r="G40" s="151">
        <f t="shared" ref="G40:G48" si="5">E40*F40</f>
        <v>0</v>
      </c>
      <c r="H40" s="151">
        <v>0</v>
      </c>
    </row>
    <row r="41" spans="1:8" s="4" customFormat="1" ht="11.25">
      <c r="A41" s="171">
        <v>25</v>
      </c>
      <c r="B41" s="160"/>
      <c r="C41" s="150" t="s">
        <v>140</v>
      </c>
      <c r="D41" s="150" t="s">
        <v>21</v>
      </c>
      <c r="E41" s="153">
        <v>1</v>
      </c>
      <c r="F41" s="151"/>
      <c r="G41" s="151">
        <f t="shared" si="5"/>
        <v>0</v>
      </c>
      <c r="H41" s="151">
        <v>0</v>
      </c>
    </row>
    <row r="42" spans="1:8" s="4" customFormat="1" ht="11.25">
      <c r="A42" s="171">
        <v>26</v>
      </c>
      <c r="B42" s="160"/>
      <c r="C42" s="150" t="s">
        <v>141</v>
      </c>
      <c r="D42" s="150" t="s">
        <v>21</v>
      </c>
      <c r="E42" s="153">
        <v>2</v>
      </c>
      <c r="F42" s="151"/>
      <c r="G42" s="151">
        <f t="shared" si="5"/>
        <v>0</v>
      </c>
      <c r="H42" s="151">
        <v>0</v>
      </c>
    </row>
    <row r="43" spans="1:8" s="4" customFormat="1" ht="11.25">
      <c r="A43" s="171">
        <v>27</v>
      </c>
      <c r="B43" s="160"/>
      <c r="C43" s="150" t="s">
        <v>142</v>
      </c>
      <c r="D43" s="150" t="s">
        <v>21</v>
      </c>
      <c r="E43" s="153">
        <v>1</v>
      </c>
      <c r="F43" s="151"/>
      <c r="G43" s="151">
        <f t="shared" si="5"/>
        <v>0</v>
      </c>
      <c r="H43" s="151"/>
    </row>
    <row r="44" spans="1:8" s="4" customFormat="1" ht="11.25">
      <c r="A44" s="171">
        <v>28</v>
      </c>
      <c r="B44" s="160"/>
      <c r="C44" s="150" t="s">
        <v>143</v>
      </c>
      <c r="D44" s="150" t="s">
        <v>21</v>
      </c>
      <c r="E44" s="153">
        <v>1</v>
      </c>
      <c r="F44" s="151"/>
      <c r="G44" s="151">
        <f t="shared" si="5"/>
        <v>0</v>
      </c>
      <c r="H44" s="151"/>
    </row>
    <row r="45" spans="1:8" s="4" customFormat="1" ht="11.25">
      <c r="A45" s="171">
        <v>29</v>
      </c>
      <c r="B45" s="160"/>
      <c r="C45" s="150" t="s">
        <v>138</v>
      </c>
      <c r="D45" s="150" t="s">
        <v>21</v>
      </c>
      <c r="E45" s="153">
        <v>30</v>
      </c>
      <c r="F45" s="151"/>
      <c r="G45" s="151">
        <f t="shared" si="5"/>
        <v>0</v>
      </c>
      <c r="H45" s="151">
        <v>0</v>
      </c>
    </row>
    <row r="46" spans="1:8" s="4" customFormat="1" ht="11.25">
      <c r="A46" s="171">
        <v>30</v>
      </c>
      <c r="B46" s="160"/>
      <c r="C46" s="150" t="s">
        <v>111</v>
      </c>
      <c r="D46" s="159" t="s">
        <v>113</v>
      </c>
      <c r="E46" s="153">
        <v>1</v>
      </c>
      <c r="F46" s="151"/>
      <c r="G46" s="151">
        <f t="shared" si="5"/>
        <v>0</v>
      </c>
      <c r="H46" s="151">
        <v>0</v>
      </c>
    </row>
    <row r="47" spans="1:8" s="4" customFormat="1" ht="11.25">
      <c r="A47" s="172">
        <v>31</v>
      </c>
      <c r="B47" s="19"/>
      <c r="C47" s="19" t="s">
        <v>118</v>
      </c>
      <c r="D47" s="19" t="s">
        <v>21</v>
      </c>
      <c r="E47" s="152">
        <v>1</v>
      </c>
      <c r="F47" s="20"/>
      <c r="G47" s="20">
        <f t="shared" si="5"/>
        <v>0</v>
      </c>
      <c r="H47" s="20">
        <v>0</v>
      </c>
    </row>
    <row r="48" spans="1:8" s="4" customFormat="1" ht="11.25">
      <c r="A48" s="172">
        <v>32</v>
      </c>
      <c r="B48" s="19"/>
      <c r="C48" s="19" t="s">
        <v>112</v>
      </c>
      <c r="D48" s="19" t="s">
        <v>114</v>
      </c>
      <c r="E48" s="152">
        <v>1</v>
      </c>
      <c r="F48" s="20"/>
      <c r="G48" s="20">
        <f t="shared" si="5"/>
        <v>0</v>
      </c>
      <c r="H48" s="20">
        <v>0</v>
      </c>
    </row>
    <row r="49" spans="1:8" s="4" customFormat="1" ht="30.75" customHeight="1">
      <c r="A49" s="164"/>
      <c r="B49" s="15" t="s">
        <v>116</v>
      </c>
      <c r="C49" s="15" t="s">
        <v>117</v>
      </c>
      <c r="D49" s="15"/>
      <c r="E49" s="16"/>
      <c r="F49" s="16"/>
      <c r="G49" s="16">
        <f>G50</f>
        <v>0</v>
      </c>
      <c r="H49" s="16">
        <v>0</v>
      </c>
    </row>
    <row r="50" spans="1:8" s="4" customFormat="1" ht="28.5" customHeight="1">
      <c r="A50" s="163"/>
      <c r="B50" s="17"/>
      <c r="C50" s="17" t="s">
        <v>153</v>
      </c>
      <c r="D50" s="158"/>
      <c r="E50" s="18"/>
      <c r="F50" s="18"/>
      <c r="G50" s="18">
        <f>SUM(G52:G93)</f>
        <v>0</v>
      </c>
      <c r="H50" s="18">
        <v>0</v>
      </c>
    </row>
    <row r="51" spans="1:8" s="4" customFormat="1" ht="11.25">
      <c r="A51" s="171"/>
      <c r="B51" s="160"/>
      <c r="C51" s="174" t="s">
        <v>154</v>
      </c>
      <c r="D51" s="150"/>
      <c r="E51" s="153"/>
      <c r="F51" s="151"/>
      <c r="G51" s="151"/>
      <c r="H51" s="151"/>
    </row>
    <row r="52" spans="1:8" s="4" customFormat="1" ht="11.25">
      <c r="A52" s="171">
        <v>33</v>
      </c>
      <c r="B52" s="160"/>
      <c r="C52" s="150" t="s">
        <v>184</v>
      </c>
      <c r="D52" s="176" t="s">
        <v>21</v>
      </c>
      <c r="E52" s="153">
        <v>1184</v>
      </c>
      <c r="F52" s="151"/>
      <c r="G52" s="151">
        <f>E52*F52</f>
        <v>0</v>
      </c>
      <c r="H52" s="151">
        <v>0</v>
      </c>
    </row>
    <row r="53" spans="1:8" s="4" customFormat="1" ht="11.25" customHeight="1">
      <c r="A53" s="172">
        <v>34</v>
      </c>
      <c r="B53" s="19"/>
      <c r="C53" s="19" t="s">
        <v>191</v>
      </c>
      <c r="D53" s="19" t="s">
        <v>22</v>
      </c>
      <c r="E53" s="152">
        <v>1184</v>
      </c>
      <c r="F53" s="20"/>
      <c r="G53" s="20">
        <f t="shared" ref="G53" si="6">E53*F53</f>
        <v>0</v>
      </c>
      <c r="H53" s="20">
        <v>0</v>
      </c>
    </row>
    <row r="54" spans="1:8" s="4" customFormat="1" ht="11.25">
      <c r="A54" s="172"/>
      <c r="B54" s="19"/>
      <c r="C54" s="174" t="s">
        <v>155</v>
      </c>
      <c r="D54" s="19"/>
      <c r="E54" s="152"/>
      <c r="F54" s="20"/>
      <c r="G54" s="20"/>
      <c r="H54" s="20"/>
    </row>
    <row r="55" spans="1:8" s="4" customFormat="1" ht="11.25">
      <c r="A55" s="171">
        <v>35</v>
      </c>
      <c r="B55" s="160"/>
      <c r="C55" s="176" t="s">
        <v>186</v>
      </c>
      <c r="D55" s="150" t="s">
        <v>22</v>
      </c>
      <c r="E55" s="153">
        <v>4</v>
      </c>
      <c r="F55" s="151"/>
      <c r="G55" s="151">
        <f>E55*F55</f>
        <v>0</v>
      </c>
      <c r="H55" s="151">
        <v>0</v>
      </c>
    </row>
    <row r="56" spans="1:8" s="4" customFormat="1" ht="11.25">
      <c r="A56" s="171">
        <v>36</v>
      </c>
      <c r="B56" s="160"/>
      <c r="C56" s="176" t="s">
        <v>187</v>
      </c>
      <c r="D56" s="150" t="s">
        <v>22</v>
      </c>
      <c r="E56" s="153">
        <v>1</v>
      </c>
      <c r="F56" s="151"/>
      <c r="G56" s="151">
        <f>E56*F56</f>
        <v>0</v>
      </c>
      <c r="H56" s="151">
        <v>0</v>
      </c>
    </row>
    <row r="57" spans="1:8" s="4" customFormat="1" ht="11.25">
      <c r="A57" s="171">
        <v>37</v>
      </c>
      <c r="B57" s="160"/>
      <c r="C57" s="176" t="s">
        <v>188</v>
      </c>
      <c r="D57" s="150" t="s">
        <v>22</v>
      </c>
      <c r="E57" s="153">
        <v>1</v>
      </c>
      <c r="F57" s="151"/>
      <c r="G57" s="151">
        <f>E57*F57</f>
        <v>0</v>
      </c>
      <c r="H57" s="151">
        <v>0</v>
      </c>
    </row>
    <row r="58" spans="1:8" s="4" customFormat="1" ht="11.25">
      <c r="A58" s="171">
        <v>38</v>
      </c>
      <c r="B58" s="160"/>
      <c r="C58" s="176" t="s">
        <v>189</v>
      </c>
      <c r="D58" s="150" t="s">
        <v>22</v>
      </c>
      <c r="E58" s="153">
        <f>1184/2</f>
        <v>592</v>
      </c>
      <c r="F58" s="151"/>
      <c r="G58" s="151">
        <f>E58*F58</f>
        <v>0</v>
      </c>
      <c r="H58" s="151">
        <v>0</v>
      </c>
    </row>
    <row r="59" spans="1:8" s="4" customFormat="1" ht="11.25">
      <c r="A59" s="171">
        <v>39</v>
      </c>
      <c r="B59" s="160"/>
      <c r="C59" s="176" t="s">
        <v>192</v>
      </c>
      <c r="D59" s="150" t="s">
        <v>22</v>
      </c>
      <c r="E59" s="153">
        <v>1</v>
      </c>
      <c r="F59" s="151"/>
      <c r="G59" s="151">
        <f t="shared" ref="G59" si="7">E59*F59</f>
        <v>0</v>
      </c>
      <c r="H59" s="151">
        <v>0</v>
      </c>
    </row>
    <row r="60" spans="1:8" s="4" customFormat="1" ht="11.25">
      <c r="A60" s="171">
        <v>40</v>
      </c>
      <c r="B60" s="160"/>
      <c r="C60" s="176" t="s">
        <v>185</v>
      </c>
      <c r="D60" s="150" t="s">
        <v>22</v>
      </c>
      <c r="E60" s="153">
        <v>3</v>
      </c>
      <c r="F60" s="151"/>
      <c r="G60" s="151">
        <f t="shared" ref="G60:G61" si="8">E60*F60</f>
        <v>0</v>
      </c>
      <c r="H60" s="151">
        <v>0</v>
      </c>
    </row>
    <row r="61" spans="1:8" s="4" customFormat="1" ht="11.25" customHeight="1">
      <c r="A61" s="172">
        <v>41</v>
      </c>
      <c r="B61" s="19"/>
      <c r="C61" s="19" t="s">
        <v>156</v>
      </c>
      <c r="D61" s="19" t="s">
        <v>114</v>
      </c>
      <c r="E61" s="152">
        <v>1</v>
      </c>
      <c r="F61" s="20"/>
      <c r="G61" s="20">
        <f t="shared" si="8"/>
        <v>0</v>
      </c>
      <c r="H61" s="20">
        <v>0</v>
      </c>
    </row>
    <row r="62" spans="1:8" s="4" customFormat="1" ht="22.5">
      <c r="A62" s="171">
        <v>42</v>
      </c>
      <c r="B62" s="160"/>
      <c r="C62" s="150" t="s">
        <v>190</v>
      </c>
      <c r="D62" s="176" t="s">
        <v>22</v>
      </c>
      <c r="E62" s="153">
        <v>1</v>
      </c>
      <c r="F62" s="151"/>
      <c r="G62" s="151">
        <f>E62*F62</f>
        <v>0</v>
      </c>
      <c r="H62" s="151">
        <v>0</v>
      </c>
    </row>
    <row r="63" spans="1:8" s="4" customFormat="1" ht="11.25">
      <c r="A63" s="171"/>
      <c r="B63" s="160"/>
      <c r="C63" s="174" t="s">
        <v>157</v>
      </c>
      <c r="D63" s="150"/>
      <c r="E63" s="153"/>
      <c r="F63" s="151"/>
      <c r="G63" s="151"/>
      <c r="H63" s="151"/>
    </row>
    <row r="64" spans="1:8" s="4" customFormat="1" ht="11.25">
      <c r="A64" s="171">
        <v>43</v>
      </c>
      <c r="B64" s="160"/>
      <c r="C64" s="150" t="s">
        <v>158</v>
      </c>
      <c r="D64" s="176" t="s">
        <v>21</v>
      </c>
      <c r="E64" s="153">
        <v>150</v>
      </c>
      <c r="F64" s="151"/>
      <c r="G64" s="151">
        <f t="shared" ref="G64" si="9">E64*F64</f>
        <v>0</v>
      </c>
      <c r="H64" s="151">
        <v>0</v>
      </c>
    </row>
    <row r="65" spans="1:8" s="4" customFormat="1" ht="11.25">
      <c r="A65" s="171">
        <v>44</v>
      </c>
      <c r="B65" s="160"/>
      <c r="C65" s="150" t="s">
        <v>159</v>
      </c>
      <c r="D65" s="176" t="s">
        <v>21</v>
      </c>
      <c r="E65" s="153">
        <v>150</v>
      </c>
      <c r="F65" s="151"/>
      <c r="G65" s="151">
        <f t="shared" ref="G65:G70" si="10">E65*F65</f>
        <v>0</v>
      </c>
      <c r="H65" s="151">
        <v>0</v>
      </c>
    </row>
    <row r="66" spans="1:8" s="4" customFormat="1" ht="11.25" customHeight="1">
      <c r="A66" s="172">
        <v>45</v>
      </c>
      <c r="B66" s="19"/>
      <c r="C66" s="19" t="s">
        <v>160</v>
      </c>
      <c r="D66" s="175" t="s">
        <v>21</v>
      </c>
      <c r="E66" s="152">
        <v>300</v>
      </c>
      <c r="F66" s="20"/>
      <c r="G66" s="20">
        <f t="shared" si="10"/>
        <v>0</v>
      </c>
      <c r="H66" s="20">
        <v>0</v>
      </c>
    </row>
    <row r="67" spans="1:8" s="4" customFormat="1" ht="11.25">
      <c r="A67" s="171"/>
      <c r="B67" s="160"/>
      <c r="C67" s="174" t="s">
        <v>161</v>
      </c>
      <c r="D67" s="150"/>
      <c r="E67" s="153"/>
      <c r="F67" s="151"/>
      <c r="G67" s="151"/>
      <c r="H67" s="151"/>
    </row>
    <row r="68" spans="1:8" s="4" customFormat="1" ht="11.25">
      <c r="A68" s="171">
        <v>46</v>
      </c>
      <c r="B68" s="160"/>
      <c r="C68" s="150" t="s">
        <v>162</v>
      </c>
      <c r="D68" s="150" t="s">
        <v>22</v>
      </c>
      <c r="E68" s="153">
        <v>7000</v>
      </c>
      <c r="F68" s="151"/>
      <c r="G68" s="151">
        <f t="shared" ref="G68:G69" si="11">E68*F68</f>
        <v>0</v>
      </c>
      <c r="H68" s="151">
        <v>0</v>
      </c>
    </row>
    <row r="69" spans="1:8" s="4" customFormat="1" ht="11.25">
      <c r="A69" s="171">
        <v>47</v>
      </c>
      <c r="B69" s="160"/>
      <c r="C69" s="150" t="s">
        <v>163</v>
      </c>
      <c r="D69" s="150" t="s">
        <v>22</v>
      </c>
      <c r="E69" s="153">
        <v>7000</v>
      </c>
      <c r="F69" s="151"/>
      <c r="G69" s="151">
        <f t="shared" si="11"/>
        <v>0</v>
      </c>
      <c r="H69" s="151">
        <v>0</v>
      </c>
    </row>
    <row r="70" spans="1:8" s="4" customFormat="1" ht="11.25" customHeight="1">
      <c r="A70" s="172">
        <v>48</v>
      </c>
      <c r="B70" s="19"/>
      <c r="C70" s="19" t="s">
        <v>164</v>
      </c>
      <c r="D70" s="19" t="s">
        <v>22</v>
      </c>
      <c r="E70" s="152">
        <f>SUM(E67:E69)</f>
        <v>14000</v>
      </c>
      <c r="F70" s="20"/>
      <c r="G70" s="20">
        <f t="shared" si="10"/>
        <v>0</v>
      </c>
      <c r="H70" s="20">
        <v>0</v>
      </c>
    </row>
    <row r="71" spans="1:8" s="4" customFormat="1" ht="11.25">
      <c r="A71" s="171"/>
      <c r="B71" s="160"/>
      <c r="C71" s="174" t="s">
        <v>165</v>
      </c>
      <c r="D71" s="150"/>
      <c r="E71" s="153"/>
      <c r="F71" s="151"/>
      <c r="G71" s="151"/>
      <c r="H71" s="151"/>
    </row>
    <row r="72" spans="1:8" s="4" customFormat="1" ht="22.5">
      <c r="A72" s="171">
        <v>49</v>
      </c>
      <c r="B72" s="160"/>
      <c r="C72" s="150" t="s">
        <v>167</v>
      </c>
      <c r="D72" s="150" t="s">
        <v>22</v>
      </c>
      <c r="E72" s="153">
        <v>40</v>
      </c>
      <c r="F72" s="151"/>
      <c r="G72" s="151">
        <f t="shared" ref="G72:G78" si="12">E72*F72</f>
        <v>0</v>
      </c>
      <c r="H72" s="151">
        <v>0</v>
      </c>
    </row>
    <row r="73" spans="1:8" s="4" customFormat="1" ht="22.5">
      <c r="A73" s="171">
        <v>50</v>
      </c>
      <c r="B73" s="160"/>
      <c r="C73" s="150" t="s">
        <v>168</v>
      </c>
      <c r="D73" s="150" t="s">
        <v>22</v>
      </c>
      <c r="E73" s="153">
        <v>40</v>
      </c>
      <c r="F73" s="151"/>
      <c r="G73" s="151">
        <f t="shared" si="12"/>
        <v>0</v>
      </c>
      <c r="H73" s="151">
        <v>0</v>
      </c>
    </row>
    <row r="74" spans="1:8" s="4" customFormat="1" ht="22.5">
      <c r="A74" s="171">
        <v>51</v>
      </c>
      <c r="B74" s="160"/>
      <c r="C74" s="150" t="s">
        <v>169</v>
      </c>
      <c r="D74" s="150" t="s">
        <v>22</v>
      </c>
      <c r="E74" s="153">
        <v>40</v>
      </c>
      <c r="F74" s="151"/>
      <c r="G74" s="151">
        <f t="shared" si="12"/>
        <v>0</v>
      </c>
      <c r="H74" s="151">
        <v>0</v>
      </c>
    </row>
    <row r="75" spans="1:8" s="4" customFormat="1" ht="22.5">
      <c r="A75" s="171">
        <v>52</v>
      </c>
      <c r="B75" s="160"/>
      <c r="C75" s="150" t="s">
        <v>170</v>
      </c>
      <c r="D75" s="150" t="s">
        <v>22</v>
      </c>
      <c r="E75" s="153">
        <v>40</v>
      </c>
      <c r="F75" s="151"/>
      <c r="G75" s="151">
        <f t="shared" si="12"/>
        <v>0</v>
      </c>
      <c r="H75" s="151">
        <v>0</v>
      </c>
    </row>
    <row r="76" spans="1:8" s="4" customFormat="1" ht="11.25">
      <c r="A76" s="171">
        <v>53</v>
      </c>
      <c r="B76" s="160"/>
      <c r="C76" s="150" t="s">
        <v>171</v>
      </c>
      <c r="D76" s="150" t="s">
        <v>22</v>
      </c>
      <c r="E76" s="153">
        <v>40</v>
      </c>
      <c r="F76" s="151"/>
      <c r="G76" s="151">
        <f t="shared" si="12"/>
        <v>0</v>
      </c>
      <c r="H76" s="151">
        <v>0</v>
      </c>
    </row>
    <row r="77" spans="1:8" s="4" customFormat="1" ht="11.25">
      <c r="A77" s="171">
        <v>54</v>
      </c>
      <c r="B77" s="160"/>
      <c r="C77" s="150" t="s">
        <v>172</v>
      </c>
      <c r="D77" s="150" t="s">
        <v>22</v>
      </c>
      <c r="E77" s="153">
        <v>40</v>
      </c>
      <c r="F77" s="151"/>
      <c r="G77" s="151">
        <f t="shared" si="12"/>
        <v>0</v>
      </c>
      <c r="H77" s="151">
        <v>0</v>
      </c>
    </row>
    <row r="78" spans="1:8" s="4" customFormat="1" ht="11.25">
      <c r="A78" s="171">
        <v>55</v>
      </c>
      <c r="B78" s="160"/>
      <c r="C78" s="150" t="s">
        <v>111</v>
      </c>
      <c r="D78" s="150" t="s">
        <v>21</v>
      </c>
      <c r="E78" s="153">
        <v>1</v>
      </c>
      <c r="F78" s="151"/>
      <c r="G78" s="151">
        <f t="shared" si="12"/>
        <v>0</v>
      </c>
      <c r="H78" s="151">
        <v>0</v>
      </c>
    </row>
    <row r="79" spans="1:8" s="4" customFormat="1" ht="22.5">
      <c r="A79" s="172">
        <v>56</v>
      </c>
      <c r="B79" s="19"/>
      <c r="C79" s="19" t="s">
        <v>166</v>
      </c>
      <c r="D79" s="19" t="s">
        <v>114</v>
      </c>
      <c r="E79" s="152">
        <v>1</v>
      </c>
      <c r="F79" s="20"/>
      <c r="G79" s="20">
        <f>E79*F79</f>
        <v>0</v>
      </c>
      <c r="H79" s="20">
        <v>0</v>
      </c>
    </row>
    <row r="80" spans="1:8" s="4" customFormat="1" ht="12" customHeight="1">
      <c r="A80" s="171"/>
      <c r="B80" s="160"/>
      <c r="C80" s="174" t="s">
        <v>173</v>
      </c>
      <c r="D80" s="150"/>
      <c r="E80" s="153"/>
      <c r="F80" s="151"/>
      <c r="G80" s="151"/>
      <c r="H80" s="151"/>
    </row>
    <row r="81" spans="1:8" s="4" customFormat="1" ht="22.5">
      <c r="A81" s="171">
        <v>57</v>
      </c>
      <c r="B81" s="160"/>
      <c r="C81" s="150" t="s">
        <v>193</v>
      </c>
      <c r="D81" s="150" t="s">
        <v>22</v>
      </c>
      <c r="E81" s="153">
        <v>300</v>
      </c>
      <c r="F81" s="151"/>
      <c r="G81" s="151">
        <f t="shared" ref="G81" si="13">E81*F81</f>
        <v>0</v>
      </c>
      <c r="H81" s="151">
        <v>0</v>
      </c>
    </row>
    <row r="82" spans="1:8" s="4" customFormat="1" ht="22.5">
      <c r="A82" s="171">
        <v>58</v>
      </c>
      <c r="B82" s="160"/>
      <c r="C82" s="150" t="s">
        <v>174</v>
      </c>
      <c r="D82" s="150" t="s">
        <v>22</v>
      </c>
      <c r="E82" s="153">
        <v>1000</v>
      </c>
      <c r="F82" s="151"/>
      <c r="G82" s="151">
        <f t="shared" ref="G82" si="14">E82*F82</f>
        <v>0</v>
      </c>
      <c r="H82" s="151">
        <v>0</v>
      </c>
    </row>
    <row r="83" spans="1:8" s="4" customFormat="1" ht="22.5">
      <c r="A83" s="171">
        <v>59</v>
      </c>
      <c r="B83" s="160"/>
      <c r="C83" s="150" t="s">
        <v>175</v>
      </c>
      <c r="D83" s="150" t="s">
        <v>22</v>
      </c>
      <c r="E83" s="153">
        <v>300</v>
      </c>
      <c r="F83" s="151"/>
      <c r="G83" s="151">
        <f t="shared" ref="G83:G84" si="15">E83*F83</f>
        <v>0</v>
      </c>
      <c r="H83" s="151">
        <v>0</v>
      </c>
    </row>
    <row r="84" spans="1:8" s="4" customFormat="1" ht="11.25">
      <c r="A84" s="171">
        <v>60</v>
      </c>
      <c r="B84" s="160"/>
      <c r="C84" s="150" t="s">
        <v>199</v>
      </c>
      <c r="D84" s="150" t="s">
        <v>22</v>
      </c>
      <c r="E84" s="153">
        <v>300</v>
      </c>
      <c r="F84" s="151"/>
      <c r="G84" s="151">
        <f t="shared" si="15"/>
        <v>0</v>
      </c>
      <c r="H84" s="151">
        <v>0</v>
      </c>
    </row>
    <row r="85" spans="1:8" s="4" customFormat="1" ht="11.25" customHeight="1">
      <c r="A85" s="172">
        <v>61</v>
      </c>
      <c r="B85" s="19"/>
      <c r="C85" s="19" t="s">
        <v>176</v>
      </c>
      <c r="D85" s="19" t="s">
        <v>22</v>
      </c>
      <c r="E85" s="152">
        <f>SUM(E81:E84)</f>
        <v>1900</v>
      </c>
      <c r="F85" s="20"/>
      <c r="G85" s="20">
        <f t="shared" ref="G85" si="16">E85*F85</f>
        <v>0</v>
      </c>
      <c r="H85" s="20">
        <v>0</v>
      </c>
    </row>
    <row r="86" spans="1:8" s="4" customFormat="1" ht="11.25" customHeight="1">
      <c r="A86" s="171"/>
      <c r="B86" s="160"/>
      <c r="C86" s="177" t="s">
        <v>177</v>
      </c>
      <c r="D86" s="150"/>
      <c r="E86" s="153"/>
      <c r="F86" s="151"/>
      <c r="G86" s="151"/>
      <c r="H86" s="151"/>
    </row>
    <row r="87" spans="1:8" s="4" customFormat="1" ht="33.75">
      <c r="A87" s="171">
        <v>62</v>
      </c>
      <c r="B87" s="160"/>
      <c r="C87" s="150" t="s">
        <v>194</v>
      </c>
      <c r="D87" s="150" t="s">
        <v>21</v>
      </c>
      <c r="E87" s="153">
        <v>1184</v>
      </c>
      <c r="F87" s="151"/>
      <c r="G87" s="151">
        <f t="shared" ref="G87:G89" si="17">E87*F87</f>
        <v>0</v>
      </c>
      <c r="H87" s="151">
        <v>0</v>
      </c>
    </row>
    <row r="88" spans="1:8" s="4" customFormat="1" ht="11.25" customHeight="1">
      <c r="A88" s="171">
        <v>63</v>
      </c>
      <c r="B88" s="160"/>
      <c r="C88" s="150" t="s">
        <v>178</v>
      </c>
      <c r="D88" s="176" t="s">
        <v>114</v>
      </c>
      <c r="E88" s="153">
        <v>1</v>
      </c>
      <c r="F88" s="151"/>
      <c r="G88" s="151">
        <f t="shared" si="17"/>
        <v>0</v>
      </c>
      <c r="H88" s="151">
        <v>0</v>
      </c>
    </row>
    <row r="89" spans="1:8" s="4" customFormat="1" ht="11.25" customHeight="1">
      <c r="A89" s="172">
        <v>64</v>
      </c>
      <c r="B89" s="19"/>
      <c r="C89" s="19" t="s">
        <v>179</v>
      </c>
      <c r="D89" s="175" t="s">
        <v>21</v>
      </c>
      <c r="E89" s="152">
        <v>1184</v>
      </c>
      <c r="F89" s="20"/>
      <c r="G89" s="151">
        <f t="shared" si="17"/>
        <v>0</v>
      </c>
      <c r="H89" s="20">
        <v>0</v>
      </c>
    </row>
    <row r="90" spans="1:8" s="4" customFormat="1" ht="11.25" customHeight="1">
      <c r="A90" s="172"/>
      <c r="B90" s="19"/>
      <c r="C90" s="174" t="s">
        <v>180</v>
      </c>
      <c r="D90" s="19"/>
      <c r="E90" s="152"/>
      <c r="F90" s="20"/>
      <c r="G90" s="20"/>
      <c r="H90" s="20"/>
    </row>
    <row r="91" spans="1:8" s="4" customFormat="1" ht="11.25" customHeight="1">
      <c r="A91" s="172"/>
      <c r="B91" s="19"/>
      <c r="C91" s="174"/>
      <c r="D91" s="19"/>
      <c r="E91" s="152"/>
      <c r="F91" s="20"/>
      <c r="G91" s="20"/>
      <c r="H91" s="20"/>
    </row>
    <row r="92" spans="1:8" s="4" customFormat="1" ht="33.75">
      <c r="A92" s="171">
        <v>65</v>
      </c>
      <c r="B92" s="160"/>
      <c r="C92" s="150" t="s">
        <v>195</v>
      </c>
      <c r="D92" s="150" t="s">
        <v>114</v>
      </c>
      <c r="E92" s="153">
        <v>1</v>
      </c>
      <c r="F92" s="151"/>
      <c r="G92" s="151">
        <f>E92*F92</f>
        <v>0</v>
      </c>
      <c r="H92" s="151">
        <v>0</v>
      </c>
    </row>
    <row r="93" spans="1:8" s="4" customFormat="1" ht="11.25" customHeight="1">
      <c r="A93" s="172">
        <v>66</v>
      </c>
      <c r="B93" s="19"/>
      <c r="C93" s="175" t="s">
        <v>183</v>
      </c>
      <c r="D93" s="19" t="s">
        <v>114</v>
      </c>
      <c r="E93" s="152">
        <v>1</v>
      </c>
      <c r="F93" s="20"/>
      <c r="G93" s="20">
        <f>E93*F93</f>
        <v>0</v>
      </c>
      <c r="H93" s="20">
        <v>0</v>
      </c>
    </row>
    <row r="94" spans="1:8" s="4" customFormat="1" ht="30.75" customHeight="1">
      <c r="A94" s="164"/>
      <c r="B94" s="15" t="s">
        <v>23</v>
      </c>
      <c r="C94" s="15" t="s">
        <v>24</v>
      </c>
      <c r="D94" s="158"/>
      <c r="E94" s="154"/>
      <c r="F94" s="16"/>
      <c r="G94" s="16">
        <f>SUM(G95:G100)</f>
        <v>0</v>
      </c>
      <c r="H94" s="16">
        <v>0</v>
      </c>
    </row>
    <row r="95" spans="1:8" s="4" customFormat="1" ht="13.5" customHeight="1">
      <c r="A95" s="172">
        <v>67</v>
      </c>
      <c r="B95" s="19"/>
      <c r="C95" s="19" t="s">
        <v>109</v>
      </c>
      <c r="D95" s="19" t="s">
        <v>182</v>
      </c>
      <c r="E95" s="20">
        <v>1</v>
      </c>
      <c r="F95" s="20"/>
      <c r="G95" s="20">
        <f>E95*F95</f>
        <v>0</v>
      </c>
      <c r="H95" s="20">
        <v>0</v>
      </c>
    </row>
    <row r="96" spans="1:8" s="4" customFormat="1" ht="13.5" customHeight="1">
      <c r="A96" s="172">
        <v>68</v>
      </c>
      <c r="B96" s="19"/>
      <c r="C96" s="19" t="s">
        <v>119</v>
      </c>
      <c r="D96" s="19" t="s">
        <v>182</v>
      </c>
      <c r="E96" s="20">
        <v>1</v>
      </c>
      <c r="F96" s="20"/>
      <c r="G96" s="20">
        <f t="shared" ref="G96:G100" si="18">E96*F96</f>
        <v>0</v>
      </c>
      <c r="H96" s="20">
        <v>0</v>
      </c>
    </row>
    <row r="97" spans="1:8" s="4" customFormat="1" ht="13.5" customHeight="1">
      <c r="A97" s="172">
        <v>69</v>
      </c>
      <c r="B97" s="19"/>
      <c r="C97" s="19" t="s">
        <v>196</v>
      </c>
      <c r="D97" s="19" t="s">
        <v>182</v>
      </c>
      <c r="E97" s="20">
        <v>5</v>
      </c>
      <c r="F97" s="20"/>
      <c r="G97" s="20">
        <f t="shared" si="18"/>
        <v>0</v>
      </c>
      <c r="H97" s="20">
        <v>0</v>
      </c>
    </row>
    <row r="98" spans="1:8" s="4" customFormat="1" ht="13.5" customHeight="1">
      <c r="A98" s="172">
        <v>70</v>
      </c>
      <c r="B98" s="19"/>
      <c r="C98" s="19" t="s">
        <v>197</v>
      </c>
      <c r="D98" s="19" t="s">
        <v>182</v>
      </c>
      <c r="E98" s="20">
        <v>5</v>
      </c>
      <c r="F98" s="20"/>
      <c r="G98" s="20">
        <f t="shared" si="18"/>
        <v>0</v>
      </c>
      <c r="H98" s="20">
        <v>0</v>
      </c>
    </row>
    <row r="99" spans="1:8" s="4" customFormat="1" ht="13.5" customHeight="1">
      <c r="A99" s="172">
        <v>71</v>
      </c>
      <c r="B99" s="19"/>
      <c r="C99" s="19" t="s">
        <v>110</v>
      </c>
      <c r="D99" s="19" t="s">
        <v>182</v>
      </c>
      <c r="E99" s="20">
        <v>1</v>
      </c>
      <c r="F99" s="20"/>
      <c r="G99" s="20">
        <f t="shared" si="18"/>
        <v>0</v>
      </c>
      <c r="H99" s="20">
        <v>0</v>
      </c>
    </row>
    <row r="100" spans="1:8" s="4" customFormat="1" ht="13.5" customHeight="1">
      <c r="A100" s="172">
        <v>72</v>
      </c>
      <c r="B100" s="19"/>
      <c r="C100" s="19" t="s">
        <v>181</v>
      </c>
      <c r="D100" s="19" t="s">
        <v>182</v>
      </c>
      <c r="E100" s="20">
        <v>1</v>
      </c>
      <c r="F100" s="20"/>
      <c r="G100" s="20">
        <f t="shared" si="18"/>
        <v>0</v>
      </c>
      <c r="H100" s="20">
        <v>0</v>
      </c>
    </row>
    <row r="101" spans="1:8" s="4" customFormat="1" ht="30.75" customHeight="1">
      <c r="A101" s="166"/>
      <c r="B101" s="21"/>
      <c r="C101" s="21" t="s">
        <v>25</v>
      </c>
      <c r="D101" s="21"/>
      <c r="E101" s="22"/>
      <c r="F101" s="22"/>
      <c r="G101" s="22">
        <f>G14+G49+G94</f>
        <v>0</v>
      </c>
      <c r="H101" s="22">
        <v>0</v>
      </c>
    </row>
    <row r="103" spans="1:8" ht="22.5">
      <c r="C103" s="161" t="s">
        <v>198</v>
      </c>
    </row>
  </sheetData>
  <mergeCells count="2">
    <mergeCell ref="A1:H1"/>
    <mergeCell ref="A8:C8"/>
  </mergeCells>
  <pageMargins left="0.39370078740157483" right="0.39370078740157483" top="0.78740157480314965" bottom="0.78740157480314965" header="0" footer="0"/>
  <pageSetup paperSize="9" scale="95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1. Krycí list rozpočtu - 1.PP</vt:lpstr>
      <vt:lpstr>3. Rozpočet - 1.PP</vt:lpstr>
      <vt:lpstr>'1. Krycí list rozpočtu - 1.PP'!Názvy_tlače</vt:lpstr>
      <vt:lpstr>'3. Rozpočet - 1.PP'!Názvy_tlače</vt:lpstr>
      <vt:lpstr>'3. Rozpočet - 1.PP'!Oblasť_tlače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Ďuriš Ing</dc:creator>
  <cp:lastModifiedBy>Tydlacka, Jozef</cp:lastModifiedBy>
  <cp:lastPrinted>2021-08-26T14:25:11Z</cp:lastPrinted>
  <dcterms:created xsi:type="dcterms:W3CDTF">2017-04-18T10:32:08Z</dcterms:created>
  <dcterms:modified xsi:type="dcterms:W3CDTF">2022-04-13T09:30:27Z</dcterms:modified>
</cp:coreProperties>
</file>