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00-Aktual\15BA11008 - R2_Saca-Kosicke_Olsany_DSP_DP\Supis_prac\Mosty\Viki_FINAL _VV\"/>
    </mc:Choice>
  </mc:AlternateContent>
  <xr:revisionPtr revIDLastSave="0" documentId="10_ncr:100000_{F407BBEE-A445-4F41-8B4B-4C45308B1BED}" xr6:coauthVersionLast="31" xr6:coauthVersionMax="40" xr10:uidLastSave="{00000000-0000-0000-0000-000000000000}"/>
  <bookViews>
    <workbookView xWindow="0" yWindow="60" windowWidth="14655" windowHeight="10980" tabRatio="888" xr2:uid="{00000000-000D-0000-FFFF-FFFF00000000}"/>
  </bookViews>
  <sheets>
    <sheet name="R2_II.usek_682-00" sheetId="32" r:id="rId1"/>
  </sheets>
  <externalReferences>
    <externalReference r:id="rId2"/>
  </externalReferences>
  <definedNames>
    <definedName name="_xlnm.Print_Titles" localSheetId="0">'R2_II.usek_682-00'!$A$1:$II$4</definedName>
    <definedName name="_xlnm.Print_Area" localSheetId="0">'R2_II.usek_682-00'!$A$1:$H$280</definedName>
    <definedName name="Q">[1]Suhrnny_list!$O$61</definedName>
  </definedNames>
  <calcPr calcId="181029"/>
</workbook>
</file>

<file path=xl/calcChain.xml><?xml version="1.0" encoding="utf-8"?>
<calcChain xmlns="http://schemas.openxmlformats.org/spreadsheetml/2006/main">
  <c r="H247" i="32" l="1"/>
  <c r="H238" i="32"/>
  <c r="F170" i="32" l="1"/>
  <c r="F165" i="32"/>
  <c r="H122" i="32"/>
  <c r="H48" i="32"/>
  <c r="F77" i="32"/>
  <c r="F76" i="32"/>
  <c r="F75" i="32"/>
  <c r="F74" i="32" l="1"/>
  <c r="F46" i="32" l="1"/>
  <c r="H45" i="32" s="1"/>
  <c r="F36" i="32"/>
  <c r="F214" i="32" l="1"/>
  <c r="H213" i="32" s="1"/>
  <c r="F112" i="32" l="1"/>
  <c r="H111" i="32" s="1"/>
  <c r="F101" i="32" l="1"/>
  <c r="H100" i="32" s="1"/>
  <c r="F29" i="32"/>
  <c r="F90" i="32" l="1"/>
  <c r="H89" i="32" s="1"/>
  <c r="F85" i="32"/>
  <c r="F116" i="32" l="1"/>
  <c r="H115" i="32" s="1"/>
  <c r="F24" i="32" l="1"/>
  <c r="F20" i="32"/>
  <c r="F14" i="32"/>
  <c r="F26" i="32" l="1"/>
  <c r="F10" i="32"/>
  <c r="F105" i="32"/>
  <c r="F94" i="32"/>
  <c r="H93" i="32" s="1"/>
  <c r="F86" i="32"/>
  <c r="F87" i="32" s="1"/>
  <c r="H84" i="32" s="1"/>
  <c r="F211" i="32"/>
  <c r="F204" i="32" l="1"/>
  <c r="H201" i="32" s="1"/>
  <c r="F231" i="32" l="1"/>
  <c r="H228" i="32" s="1"/>
  <c r="H221" i="32" l="1"/>
  <c r="H217" i="32"/>
  <c r="H210" i="32"/>
  <c r="F196" i="32" l="1"/>
  <c r="H192" i="32" s="1"/>
  <c r="F190" i="32"/>
  <c r="H187" i="32" s="1"/>
  <c r="H184" i="32"/>
  <c r="F182" i="32"/>
  <c r="H178" i="32" s="1"/>
  <c r="F176" i="32"/>
  <c r="H173" i="32" s="1"/>
  <c r="F167" i="32"/>
  <c r="H164" i="32" s="1"/>
  <c r="H161" i="32"/>
  <c r="H169" i="32"/>
  <c r="H158" i="32"/>
  <c r="H155" i="32"/>
  <c r="H152" i="32"/>
  <c r="H172" i="32" l="1"/>
  <c r="F145" i="32" l="1"/>
  <c r="H140" i="32" s="1"/>
  <c r="H136" i="32"/>
  <c r="F134" i="32"/>
  <c r="H129" i="32" s="1"/>
  <c r="F127" i="32"/>
  <c r="H124" i="32" s="1"/>
  <c r="H120" i="32" s="1"/>
  <c r="H104" i="32" l="1"/>
  <c r="H35" i="32"/>
  <c r="H28" i="32"/>
  <c r="F78" i="32" l="1"/>
  <c r="H72" i="32" s="1"/>
  <c r="H18" i="32"/>
  <c r="F16" i="32" l="1"/>
  <c r="H9" i="32" s="1"/>
</calcChain>
</file>

<file path=xl/sharedStrings.xml><?xml version="1.0" encoding="utf-8"?>
<sst xmlns="http://schemas.openxmlformats.org/spreadsheetml/2006/main" count="386" uniqueCount="295">
  <si>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</si>
  <si>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</si>
  <si>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</si>
  <si>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</si>
  <si>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</si>
  <si>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</si>
  <si>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</si>
  <si>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</si>
  <si>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</si>
  <si>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</si>
  <si>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</si>
  <si>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t</t>
  </si>
  <si>
    <t>45.11.11</t>
  </si>
  <si>
    <t>DEMOLAČNÉ  PRÁCE</t>
  </si>
  <si>
    <t>05080200</t>
  </si>
  <si>
    <t>Doprava vybúraných hmôt vodorovná</t>
  </si>
  <si>
    <t>0508020003</t>
  </si>
  <si>
    <t>Doprava vybúraných hmôt vodorovná, nad 1 km</t>
  </si>
  <si>
    <t xml:space="preserve"> Spolu</t>
  </si>
  <si>
    <t>2214</t>
  </si>
  <si>
    <t>Doprava vybúraných hmôt vodorovná, do 1 km</t>
  </si>
  <si>
    <t>0508020002</t>
  </si>
  <si>
    <t>"do 20km"</t>
  </si>
  <si>
    <t xml:space="preserve"> 17 02 01 Drevo :</t>
  </si>
  <si>
    <t xml:space="preserve"> 17 02 03 Plasty :</t>
  </si>
  <si>
    <t xml:space="preserve"> 17 04 01 Meď, bronz, mosadz :</t>
  </si>
  <si>
    <t>05090105</t>
  </si>
  <si>
    <t>Doplňujúce práce, recyklácia železobetónových konštrukcií</t>
  </si>
  <si>
    <t>45.11.12</t>
  </si>
  <si>
    <t>ÚPRAVA  STAVENISKA  A  VYČISŤOVACIE  PRÁCE</t>
  </si>
  <si>
    <t>01010103</t>
  </si>
  <si>
    <t>Pripravné práce, odstránenie porastov krovín</t>
  </si>
  <si>
    <t>0101010301</t>
  </si>
  <si>
    <t>Pripravné práce, odstránenie porastov krovín na suchu</t>
  </si>
  <si>
    <t>m2</t>
  </si>
  <si>
    <t>01010201</t>
  </si>
  <si>
    <t>0101020101</t>
  </si>
  <si>
    <t>Pripravné práce, rúbanie stromov</t>
  </si>
  <si>
    <t>Pripravné práce, rúbanie stromov priemer do 50 cm</t>
  </si>
  <si>
    <t>ks</t>
  </si>
  <si>
    <t>01010202</t>
  </si>
  <si>
    <t>0101020201</t>
  </si>
  <si>
    <t>Pripravné práce, rúbanie odstránenie pňov</t>
  </si>
  <si>
    <t>Pripravné práce, rúbanie odstránenie pňov priemer do 50 cm</t>
  </si>
  <si>
    <t xml:space="preserve"> 16 02 14 Vyradené zariadenia :</t>
  </si>
  <si>
    <t>Premiestnenie  vodorovné do 1 000 m</t>
  </si>
  <si>
    <t>01060202</t>
  </si>
  <si>
    <t>0106020204</t>
  </si>
  <si>
    <t>0106020205</t>
  </si>
  <si>
    <t>0106020206</t>
  </si>
  <si>
    <t>0106020207</t>
  </si>
  <si>
    <t>Premiestnenie  vodorovné do 1 000 m, vyklčovaných krovín</t>
  </si>
  <si>
    <t>Premiestnenie  vodorovné do 1 000 m, konárov</t>
  </si>
  <si>
    <t>Premiestnenie  vodorovné do 1 000 m, kmeňov</t>
  </si>
  <si>
    <t>Premiestnenie  vodorovné do 1 000 m, pňov</t>
  </si>
  <si>
    <t>01060203</t>
  </si>
  <si>
    <t>0106020304</t>
  </si>
  <si>
    <t>0106020305</t>
  </si>
  <si>
    <t>0106020306</t>
  </si>
  <si>
    <t>0106020307</t>
  </si>
  <si>
    <t>Premiestnenie  vodorovné do 3 000 m</t>
  </si>
  <si>
    <t>Premiestnenie  vodorovné do 3 000 m, vyklčovaných krovín</t>
  </si>
  <si>
    <t>Premiestnenie  vodorovné do 3 000 m, konárov</t>
  </si>
  <si>
    <t>Premiestnenie  vodorovné do 3 000 m, kmeňov</t>
  </si>
  <si>
    <t>Premiestnenie  vodorovné do 3 000 m, pňov</t>
  </si>
  <si>
    <t>01060204</t>
  </si>
  <si>
    <t>Premiestnenie  vodorovné nad 3 000 m</t>
  </si>
  <si>
    <t>Premiestnenie  vodorovné nad 3 000 m, vyklčovaných krovín</t>
  </si>
  <si>
    <t>Premiestnenie  vodorovné nad 3 000 m, konárov</t>
  </si>
  <si>
    <t>Premiestnenie  vodorovné nad 3 000 m, kmeňov</t>
  </si>
  <si>
    <t>Premiestnenie  vodorovné nad 3 000 m, pňov</t>
  </si>
  <si>
    <t>0106020404</t>
  </si>
  <si>
    <t>0106020405</t>
  </si>
  <si>
    <t>0106020406</t>
  </si>
  <si>
    <t>0106020407</t>
  </si>
  <si>
    <t>01060700</t>
  </si>
  <si>
    <t>Premiestnenie - nakladanie, prekladanie, vykladanie</t>
  </si>
  <si>
    <t xml:space="preserve"> krovie :                                     (krovie : 1 m2 = 0,5 m3)</t>
  </si>
  <si>
    <t xml:space="preserve"> konáre :                 (konáre : strom do 50 cm = 0,76 m3)</t>
  </si>
  <si>
    <t xml:space="preserve"> kmene :                 (kmene : strom do 50 cm = 1,50 m3)</t>
  </si>
  <si>
    <t xml:space="preserve"> pne :                          (pne : strom do 50 cm = 1,00 m3)</t>
  </si>
  <si>
    <t>"2 krát"</t>
  </si>
  <si>
    <t>45.11.24</t>
  </si>
  <si>
    <t>VÝKOPOVÉ  PRÁCE</t>
  </si>
  <si>
    <t>01030201</t>
  </si>
  <si>
    <t>0103020107</t>
  </si>
  <si>
    <t>Hĺbené vykopávky rýh š. do 600 mm</t>
  </si>
  <si>
    <t>Hĺbené vykopávky rýh š. do 600 mm, tr. horniny 1-4</t>
  </si>
  <si>
    <t>01040402</t>
  </si>
  <si>
    <t>Konštrukcie z hornín - zásypy so zhutnením</t>
  </si>
  <si>
    <t>0104040207</t>
  </si>
  <si>
    <t>Konštrukcie z hornín - zásypy so zhutnením, tr. horniny 1-4</t>
  </si>
  <si>
    <t>PRESUN  ZEMÍN</t>
  </si>
  <si>
    <t>45.11.25</t>
  </si>
  <si>
    <t>0106020201</t>
  </si>
  <si>
    <t>Premiestnenie  výkopku resp. rúbaniny, vodorovné do 1 000 m, tr. horniny 1-4</t>
  </si>
  <si>
    <t>0106070007</t>
  </si>
  <si>
    <t>Premiestnenie  výkopku resp. rúbaniny - nakladanie, prekladanie, vykladanie,  tr. horniny 1-4</t>
  </si>
  <si>
    <t>45.11.27</t>
  </si>
  <si>
    <t>TERÉNNE  ÚPRAVY</t>
  </si>
  <si>
    <t>01080102</t>
  </si>
  <si>
    <t>Povrchové úpravy terénu, úprava pláne so  zhutnením
v násypoch</t>
  </si>
  <si>
    <t>0108010201</t>
  </si>
  <si>
    <t>Povrchové úpravy terénu, úprava pláne so  zhutnením v násypoch, tr. horniny 1-4</t>
  </si>
  <si>
    <t>01080202</t>
  </si>
  <si>
    <t>Povrchové úpravy terénu, úprava pláne bez  zhutnenia
v násypoch</t>
  </si>
  <si>
    <t>Povrchové úpravy terénu, úprava pláne bez  zhutnenia v násypoch, tr. horniny 1-4</t>
  </si>
  <si>
    <t>0108020201</t>
  </si>
  <si>
    <t>45.23.41</t>
  </si>
  <si>
    <t>STAVEBNÉ  PRÁCE  NA  STAVBE  ŽELEZNÍC</t>
  </si>
  <si>
    <t>91250903</t>
  </si>
  <si>
    <t>Elektrizácia železníc - trakčné vedenie, vodiče TV, funkčný súbor 3 zostavy TV (pozdĺžne polia)</t>
  </si>
  <si>
    <t>FS 3 zostavy TV (pozdĺžne polia), vešiaky</t>
  </si>
  <si>
    <t>FS 3 zostavy TV (pozdĺžne polia), vodivé prepojenia</t>
  </si>
  <si>
    <t>FS 3 zostavy TV (pozdĺžne polia), spojky lán a trolejových drôtov</t>
  </si>
  <si>
    <t>FS 3 zostavy TV (pozdĺžne polia), deliče</t>
  </si>
  <si>
    <t>9125090305</t>
  </si>
  <si>
    <t>9125090304</t>
  </si>
  <si>
    <t>9125090303</t>
  </si>
  <si>
    <t>9125090301</t>
  </si>
  <si>
    <t xml:space="preserve"> Prúdové prepoj. zostáv NL120 vo výmennom poli</t>
  </si>
  <si>
    <t xml:space="preserve"> Prúdové prepojenie TR 150Cu s NL 120Cu</t>
  </si>
  <si>
    <t xml:space="preserve"> Zjazdná spojka v troleji 80 - 150 mm2 Cu</t>
  </si>
  <si>
    <t xml:space="preserve"> Spojka troleja 150 Cu s lanom 70Bz</t>
  </si>
  <si>
    <t xml:space="preserve"> Spojka lana 120Cu s lanom 70Bz</t>
  </si>
  <si>
    <t xml:space="preserve"> Spojka lán 120 mm2 Cu</t>
  </si>
  <si>
    <t xml:space="preserve"> Delič v TR 100-150 mm2 NL 120 - vr. tabuľky s číslom a bezpečnostnej tabuľky č. 5900 a pripevňovacieho materiálu</t>
  </si>
  <si>
    <t>91250905</t>
  </si>
  <si>
    <t>9125090509</t>
  </si>
  <si>
    <t>FS 5 zostavy TV (kotvenia zostáv), regulácia kotvení zostavy TV</t>
  </si>
  <si>
    <t>Elektrizácia železníc - trakčné vedenie, vodiče TV, funkčný súbor 5 zostavy TV (kotvenia zostáv)</t>
  </si>
  <si>
    <t xml:space="preserve"> Definitívna regulácia pohyblivého kotvenia troleja</t>
  </si>
  <si>
    <t xml:space="preserve"> Definitívna regulácia pohyblivého kotvenia nosného lana</t>
  </si>
  <si>
    <t>91250907</t>
  </si>
  <si>
    <t>Elektrizácia železníc - trakčné vedenie, vodiče TV, funkčný súbor 7 zostavy TV (napájacie vedenia)</t>
  </si>
  <si>
    <t>9125090701</t>
  </si>
  <si>
    <t>FS 7 zostavy TV (napájacie vedenia), pohony ručné</t>
  </si>
  <si>
    <t xml:space="preserve"> Pohon ručný pákový</t>
  </si>
  <si>
    <t>9125090703</t>
  </si>
  <si>
    <t>FS 7 zostavy TV (napájacie vedenia), odpojovače, odpínače</t>
  </si>
  <si>
    <t>9125090704</t>
  </si>
  <si>
    <t>FS 7 zostavy TV (napájacie vedenia), kotvenia zvodov z odpojovačov</t>
  </si>
  <si>
    <t>9125090709</t>
  </si>
  <si>
    <t>FS 7 zostavy TV (napájacie vedenia), ukončenia a pripojenia káblov (zostava J)</t>
  </si>
  <si>
    <t>9125090710</t>
  </si>
  <si>
    <t>FS 7 zostavy TV (napájacie vedenia), kryty a upevnenia káblov</t>
  </si>
  <si>
    <t xml:space="preserve"> Odpájač QAD 3 na BP bez pohonu - 3 000 A</t>
  </si>
  <si>
    <t xml:space="preserve"> Kotvenie trojit. zvodu z odpájača na TV a ZV - BP</t>
  </si>
  <si>
    <t>9125090714</t>
  </si>
  <si>
    <t>FS 7 zostavy TV (napájacie vedenia), vodiče napájacích prevesov</t>
  </si>
  <si>
    <t>91250908</t>
  </si>
  <si>
    <t>Elektrizácia železníc - trakčné vedenie, vodiče TV, funkčný súbor 9 zostavy TV (bleskoistky, ukoľajnenia, ostatné konštrukcie)</t>
  </si>
  <si>
    <t>FS 9 zostavy TV (bleskoistky, ukoľajnenia, ostatné konštrukcie), izolované zvody</t>
  </si>
  <si>
    <t>9125090802</t>
  </si>
  <si>
    <t xml:space="preserve"> Izolovaný zvod od bleskoistky na BP 9,5-11,5m</t>
  </si>
  <si>
    <t xml:space="preserve"> Pripojenie izolovaného zvodu na koľajnicu</t>
  </si>
  <si>
    <t>9125090804</t>
  </si>
  <si>
    <t xml:space="preserve"> Ukoľajnenie st. T s prierazkou (UPO) - 1 vodič</t>
  </si>
  <si>
    <t xml:space="preserve"> Ukoľajnenie st. BP s prierazkou (UPO) - 1 vodič</t>
  </si>
  <si>
    <t xml:space="preserve"> Ukoľajnenie oceľ. konštr. "trubk." s prierazkou (UPO) - 1 vodič - vr. materiálu pre uzemňovacie vedenie FeZn D=10 mm a jeho uchytenie na podpery cestného nadjazdu</t>
  </si>
  <si>
    <t>FS 9 zostavy TV (bleskoistky, ukoľajnenia, ostatné konštrukcie), ukoľajnenie s prierazkou</t>
  </si>
  <si>
    <t>9125090807</t>
  </si>
  <si>
    <t>FS 9 zostavy TV (bleskoistky, ukoľajnenia, ostatné konštrukcie), návestné štíty</t>
  </si>
  <si>
    <t xml:space="preserve"> Pripevnenie návestného štítu do zostavy TV</t>
  </si>
  <si>
    <t>9125090808</t>
  </si>
  <si>
    <t>FS 9 zostavy TV (bleskoistky, ukoľajnenia, ostatné konštrukcie), číslovanie stožiarov a odpojovačov</t>
  </si>
  <si>
    <t xml:space="preserve"> Tabuľka pre číslovanie pohonu odpájača 1 znak</t>
  </si>
  <si>
    <t xml:space="preserve"> Tabuľka pre číslovanie pohonu odpájača 2 znaky</t>
  </si>
  <si>
    <t>FS 9 zostavy TV (bleskoistky, ukoľajnenia, ostatné konštrukcie), tabuľky</t>
  </si>
  <si>
    <t>9125090809</t>
  </si>
  <si>
    <t xml:space="preserve"> Pripevnenie výstražnej tabuľky na T</t>
  </si>
  <si>
    <t xml:space="preserve"> Pripevnenie výstražnej tabuľky na BP</t>
  </si>
  <si>
    <t xml:space="preserve"> Pripevnenie bezpečnostnej tabuľky č. 5900 do zostavy TV</t>
  </si>
  <si>
    <t>Elektrizácia železníc - trakčné vedenie, vodiče TV, trolejové drôty</t>
  </si>
  <si>
    <t>91250909</t>
  </si>
  <si>
    <t>9125090903</t>
  </si>
  <si>
    <t>Vodiče TV, trolejové drôty, 150Cu</t>
  </si>
  <si>
    <t>9125090904</t>
  </si>
  <si>
    <t>Vodiče TV, trolejové drôty, regulácia zostavy TV</t>
  </si>
  <si>
    <t>91250910</t>
  </si>
  <si>
    <t>Elektrizácia železníc - trakčné vedenie, vodiče TV, nosné laná</t>
  </si>
  <si>
    <t>Vodiče TV, nosné laná, 120Cu</t>
  </si>
  <si>
    <t>9125091005</t>
  </si>
  <si>
    <t>91251001</t>
  </si>
  <si>
    <t>Elektrizácia železníc - trakčné vedenie, doplňujúce konštrukcie a činnosti, žlaby a chráničky</t>
  </si>
  <si>
    <t>9125100101</t>
  </si>
  <si>
    <t>Žlaby a chráničky, betónové žľaby</t>
  </si>
  <si>
    <t>9125100102</t>
  </si>
  <si>
    <t>Žlaby a chráničky, chráničky</t>
  </si>
  <si>
    <t>Elektrizácia železníc - trakčné vedenie, doplňujúce konštrukcie a činnosti, káble</t>
  </si>
  <si>
    <t>91251002</t>
  </si>
  <si>
    <t>9125100203</t>
  </si>
  <si>
    <t>Káble, 6/10kV</t>
  </si>
  <si>
    <t xml:space="preserve"> Kábel 10-AXEKVCEY 1x500/35</t>
  </si>
  <si>
    <t>Elektrizácia železníc - trakčné vedenie, doplňujúce konštrukcie a činnosti, ukončenie vodičov</t>
  </si>
  <si>
    <t>Ukončenie vodičov, koncovka alebo oko</t>
  </si>
  <si>
    <t>9125100301</t>
  </si>
  <si>
    <t>91251003</t>
  </si>
  <si>
    <t xml:space="preserve"> Káblová koncovka vonkajšia POLT-12F/1XO-L16</t>
  </si>
  <si>
    <t>91251007</t>
  </si>
  <si>
    <t>Elektrizácia železníc - trakčné vedenie, doplňujúce konštrukcie a činnosti, prídavné konštrukcie</t>
  </si>
  <si>
    <t>Prídavné konštrukcie, oceľové neštandartné</t>
  </si>
  <si>
    <t>9125100702</t>
  </si>
  <si>
    <t>kg</t>
  </si>
  <si>
    <t>91251008</t>
  </si>
  <si>
    <t>Elektrizácia železníc - trakčné vedenie, doplňujúce konštrukcie a činnosti, nátery</t>
  </si>
  <si>
    <t>9125100802</t>
  </si>
  <si>
    <t>Nátery, bezpečnostný pruh na stožiar TV</t>
  </si>
  <si>
    <t>9125100803</t>
  </si>
  <si>
    <t>Nátery, vrchný náter stožiarov a brán</t>
  </si>
  <si>
    <t xml:space="preserve"> Náter čiernožltý farba a riedidlo</t>
  </si>
  <si>
    <t xml:space="preserve"> Náter bieločervený farba a riedidlo</t>
  </si>
  <si>
    <t>91251009</t>
  </si>
  <si>
    <t>Elektrizácia železníc - trakčné vedenie, doplňujúce konštrukcie a činnosti, úpravy TV</t>
  </si>
  <si>
    <t>9125100903</t>
  </si>
  <si>
    <t>Úpravy TV, posunutie konzoly alebo závesu</t>
  </si>
  <si>
    <t>91251303</t>
  </si>
  <si>
    <t>Elektrizácia železníc - trakčné vedenie, demontáž TV, pozdĺžne polia</t>
  </si>
  <si>
    <t>9125130301</t>
  </si>
  <si>
    <t>9125130302</t>
  </si>
  <si>
    <t>Demontáž TV, pozdĺžne polia, vešiaky</t>
  </si>
  <si>
    <t>Demontáž TV, pozdĺžne polia, prúdové prepojky</t>
  </si>
  <si>
    <t>9125130309</t>
  </si>
  <si>
    <t>9125130310</t>
  </si>
  <si>
    <t>Demontáž TV, pozdĺžne polia, vodiče TV (TR)</t>
  </si>
  <si>
    <t>Demontáž TV, pozdĺžne polia, vodiče TV (NL)</t>
  </si>
  <si>
    <t>91251304</t>
  </si>
  <si>
    <t>Elektrizácia železníc - trakčné vedenie, demontáž TV, napájacie vedenia</t>
  </si>
  <si>
    <t>9125130401</t>
  </si>
  <si>
    <t>Demontáž TV, napájacie vedenia, odpojovače, odpínače</t>
  </si>
  <si>
    <t>9125130402</t>
  </si>
  <si>
    <t>Demontáž TV, napájacie vedenia, deliče</t>
  </si>
  <si>
    <t>9125130403</t>
  </si>
  <si>
    <t>Demontáž TV, napájacie vedenia, bleskoistky</t>
  </si>
  <si>
    <t>9125130404</t>
  </si>
  <si>
    <t>Demontáž TV, napájacie vedenia, zvody</t>
  </si>
  <si>
    <t>Demontáž TV, napájacie vedenia, žľaby</t>
  </si>
  <si>
    <t>9125130407</t>
  </si>
  <si>
    <t>9125130408</t>
  </si>
  <si>
    <t>Demontáž TV, napájacie vedenia, káble</t>
  </si>
  <si>
    <t>91251305</t>
  </si>
  <si>
    <t>Elektrizácia železníc - trakčné vedenie, demontáž TV, ostatné konštrukcie</t>
  </si>
  <si>
    <t>9125130502</t>
  </si>
  <si>
    <t>Demontáž TV, ostatné konštrukcie, ukoľajnenie</t>
  </si>
  <si>
    <t>9125130504</t>
  </si>
  <si>
    <t>9125130505</t>
  </si>
  <si>
    <t>Demontáž TV, ostatné konštrukcie, návesti</t>
  </si>
  <si>
    <t>Demontáž TV, ostatné konštrukcie, neštandartná kovová konštrukcia</t>
  </si>
  <si>
    <t>91251401</t>
  </si>
  <si>
    <t>Elektrizácia železníc - trakčné vedenie, revízie a skúšky TV, meranie parametrov TV</t>
  </si>
  <si>
    <t>9125140101</t>
  </si>
  <si>
    <t>9125140102</t>
  </si>
  <si>
    <t>9125140103</t>
  </si>
  <si>
    <t>9125140104</t>
  </si>
  <si>
    <t>9125140106</t>
  </si>
  <si>
    <t>9125140107</t>
  </si>
  <si>
    <t>Revízie a skúšky TV, meranie parametrov TV,
protokol spôsobilosti</t>
  </si>
  <si>
    <t>Revízie a skúšky TV, meranie parametrov TV,
technická kontrola TV</t>
  </si>
  <si>
    <t>hod</t>
  </si>
  <si>
    <t>Revízie a skúšky TV, meranie parametrov TV,
meranie dotykového napätia</t>
  </si>
  <si>
    <t>km</t>
  </si>
  <si>
    <t>Revízie a skúšky TV, meranie parametrov TV,
elektrické</t>
  </si>
  <si>
    <t>Revízie a skúšky TV, meranie parametrov TV,
statické</t>
  </si>
  <si>
    <t>Revízie a skúšky TV, meranie parametrov TV,
dynamické</t>
  </si>
  <si>
    <t xml:space="preserve"> Dočasná regulácia</t>
  </si>
  <si>
    <t xml:space="preserve"> Definitívna regulácia</t>
  </si>
  <si>
    <t xml:space="preserve"> Dočasná regulácia pohyblivého kotvenia troleja</t>
  </si>
  <si>
    <t xml:space="preserve"> Dočasná regulácia pohyblivého kotvenia nosného lana</t>
  </si>
  <si>
    <t>682-00  Úprava trakčného vedenia ŽSR v km 11,078 R2</t>
  </si>
  <si>
    <t xml:space="preserve"> Káblový betónový žľab TK1 (do káblovej ryhy š 0,4m * h 0,5m) : 4 ks * 125,0 m =</t>
  </si>
  <si>
    <t xml:space="preserve"> káblová ryha (š x h x d) : 0,4m * 0,5m * 130,0m</t>
  </si>
  <si>
    <t xml:space="preserve"> 17 01 01 Betón : 7,292 m3 * 2,40 t/m3 =</t>
  </si>
  <si>
    <t xml:space="preserve"> 17 04 11 Káble : 720 m * 2,67 kg/m =</t>
  </si>
  <si>
    <t xml:space="preserve"> káblová ryha (š x d) : (1,5+0,4+2,5)m * 130,0m - doč. stav</t>
  </si>
  <si>
    <t xml:space="preserve"> vykopanie zeminy z ponad zľabov TK1 po dočasnom stave v káblovej ryhe (š x h x d) : 0,4m * 0,16m * 130,0m</t>
  </si>
  <si>
    <t>01040401</t>
  </si>
  <si>
    <t>Konštrukcie z hornín - zásypy bez zhutnenia</t>
  </si>
  <si>
    <t>0104040107</t>
  </si>
  <si>
    <t>Konštrukcie z hornín - zásypy bez zhutnenia, tr. horniny 1-4</t>
  </si>
  <si>
    <t xml:space="preserve"> zásyp zľabov TK1 v dočasnom stave v káblovej ryhe (š x h x d) : 0,4m * 0,16m * 130,0m</t>
  </si>
  <si>
    <t xml:space="preserve"> káblová ryha (š x h x d) : 0,4m * (0,5-0,16)m * 130,0m   - 2 krát</t>
  </si>
  <si>
    <t xml:space="preserve"> káblová ryha (š x d) : (1+0,4+1)m * 130,0m - trv. stav</t>
  </si>
  <si>
    <t xml:space="preserve"> HDPE KSX-PEG D 90 - korugovaná, kruhová tuhosť 12,5kN/m2, 450N/5cm, -25až+60°C, UV stabilná (v mieste ukončenia na TP) : 8 ks * 5,0 m =</t>
  </si>
  <si>
    <t xml:space="preserve"> pozri položku č. 13</t>
  </si>
  <si>
    <t xml:space="preserve"> základy TP (objekt 683-00) :  2 ks * 5 m2 =</t>
  </si>
  <si>
    <t xml:space="preserve"> základy TP (objekt 683-00) :  2 ks * 5 m2 * 0,5 =
 (krovie : 1 m2 = 0,5 m3)</t>
  </si>
  <si>
    <t>91250906</t>
  </si>
  <si>
    <t>Elektrizácia železníc - trakčné vedenie, vodiče TV, funkčný súbor 6 zostavy TV (zosilňovacie a obchádzacie vedenie)</t>
  </si>
  <si>
    <t>9125090605</t>
  </si>
  <si>
    <t>FS 6 zostavy TV (zosilňovacie a obchádzacie vedenie),
prepojenia a spojky ZV, NV, OV</t>
  </si>
  <si>
    <t xml:space="preserve"> Lano 120 mm2 Cu</t>
  </si>
  <si>
    <t xml:space="preserve"> Pripojenie lana 120Cu na lano 240AlFe - od odpájača na ZV</t>
  </si>
  <si>
    <t xml:space="preserve"> Ukončenie 4 napáj. káblov na BP prepoj. zvody</t>
  </si>
  <si>
    <t xml:space="preserve"> Pripevnenie 4 káblov na BP</t>
  </si>
  <si>
    <t xml:space="preserve"> Pripevnenie 4 ochranných krytov káblov na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</si>
</sst>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6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i/>
      <sz val="12"/>
      <name val="Arial CE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Helv"/>
      <charset val="238"/>
    </font>
    <font>
      <i/>
      <u/>
      <sz val="10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Helv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21" fillId="0" borderId="0"/>
    <xf numFmtId="0" fontId="23" fillId="2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4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27" fillId="4" borderId="0" applyNumberFormat="0" applyBorder="0" applyAlignment="0" applyProtection="0"/>
    <xf numFmtId="0" fontId="28" fillId="16" borderId="22" applyNumberFormat="0" applyAlignment="0" applyProtection="0"/>
    <xf numFmtId="0" fontId="29" fillId="0" borderId="23" applyNumberFormat="0" applyFill="0" applyAlignment="0" applyProtection="0"/>
    <xf numFmtId="0" fontId="30" fillId="0" borderId="24" applyNumberFormat="0" applyFill="0" applyAlignment="0" applyProtection="0"/>
    <xf numFmtId="0" fontId="31" fillId="0" borderId="25" applyNumberFormat="0" applyFill="0" applyAlignment="0" applyProtection="0"/>
    <xf numFmtId="0" fontId="31" fillId="0" borderId="0" applyNumberFormat="0" applyFill="0" applyBorder="0" applyAlignment="0" applyProtection="0"/>
    <xf numFmtId="0" fontId="32" fillId="17" borderId="0" applyNumberFormat="0" applyBorder="0" applyAlignment="0" applyProtection="0"/>
    <xf numFmtId="0" fontId="18" fillId="0" borderId="0">
      <alignment horizontal="center" vertical="center" wrapText="1"/>
    </xf>
    <xf numFmtId="0" fontId="16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33" fillId="0" borderId="27" applyNumberFormat="0" applyFill="0" applyAlignment="0" applyProtection="0"/>
    <xf numFmtId="0" fontId="34" fillId="0" borderId="28" applyNumberFormat="0" applyFill="0" applyAlignment="0" applyProtection="0"/>
    <xf numFmtId="0" fontId="7" fillId="0" borderId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7" borderId="29" applyNumberFormat="0" applyAlignment="0" applyProtection="0"/>
    <xf numFmtId="0" fontId="38" fillId="19" borderId="29" applyNumberFormat="0" applyAlignment="0" applyProtection="0"/>
    <xf numFmtId="0" fontId="39" fillId="19" borderId="30" applyNumberFormat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23" borderId="0" applyNumberFormat="0" applyBorder="0" applyAlignment="0" applyProtection="0"/>
    <xf numFmtId="0" fontId="47" fillId="0" borderId="0" applyAlignment="0">
      <alignment vertical="top" wrapText="1"/>
      <protection locked="0"/>
    </xf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0" fontId="49" fillId="0" borderId="28" applyNumberFormat="0" applyFill="0" applyAlignment="0" applyProtection="0"/>
    <xf numFmtId="4" fontId="18" fillId="0" borderId="0" applyFont="0" applyFill="0" applyBorder="0" applyAlignment="0" applyProtection="0"/>
    <xf numFmtId="4" fontId="18" fillId="0" borderId="0" applyFont="0" applyFill="0" applyBorder="0" applyAlignment="0" applyProtection="0"/>
    <xf numFmtId="0" fontId="50" fillId="3" borderId="0" applyNumberFormat="0" applyBorder="0" applyAlignment="0" applyProtection="0"/>
    <xf numFmtId="0" fontId="51" fillId="16" borderId="22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52" fillId="17" borderId="0" applyNumberFormat="0" applyBorder="0" applyAlignment="0" applyProtection="0"/>
    <xf numFmtId="0" fontId="16" fillId="0" borderId="0"/>
    <xf numFmtId="0" fontId="1" fillId="0" borderId="0"/>
    <xf numFmtId="0" fontId="47" fillId="0" borderId="0" applyAlignment="0">
      <alignment vertical="top" wrapText="1"/>
      <protection locked="0"/>
    </xf>
    <xf numFmtId="0" fontId="47" fillId="0" borderId="0" applyAlignment="0">
      <alignment vertical="top" wrapText="1"/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18" borderId="26" applyNumberFormat="0" applyFont="0" applyAlignment="0" applyProtection="0"/>
    <xf numFmtId="0" fontId="53" fillId="0" borderId="27" applyNumberFormat="0" applyFill="0" applyAlignment="0" applyProtection="0"/>
    <xf numFmtId="0" fontId="54" fillId="4" borderId="0" applyNumberFormat="0" applyBorder="0" applyAlignment="0" applyProtection="0"/>
    <xf numFmtId="169" fontId="19" fillId="0" borderId="31" applyProtection="0">
      <alignment horizontal="left" vertical="center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22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3" borderId="0" applyNumberFormat="0" applyBorder="0" applyAlignment="0" applyProtection="0"/>
    <xf numFmtId="0" fontId="21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  <xf numFmtId="0" fontId="1" fillId="18" borderId="26" applyNumberFormat="0" applyFont="0" applyAlignment="0" applyProtection="0"/>
  </cellStyleXfs>
  <cellXfs count="166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5" fillId="0" borderId="0" xfId="1" applyFont="1" applyFill="1"/>
    <xf numFmtId="0" fontId="7" fillId="0" borderId="0" xfId="1" applyFont="1" applyFill="1"/>
    <xf numFmtId="0" fontId="2" fillId="0" borderId="14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top" wrapText="1"/>
    </xf>
    <xf numFmtId="0" fontId="8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9" fillId="0" borderId="0" xfId="1" applyFont="1" applyFill="1" applyBorder="1" applyAlignment="1">
      <alignment horizontal="left" vertical="top" wrapText="1"/>
    </xf>
    <xf numFmtId="164" fontId="9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left" vertical="top"/>
    </xf>
    <xf numFmtId="0" fontId="17" fillId="0" borderId="0" xfId="1" applyFont="1" applyFill="1" applyBorder="1" applyAlignment="1">
      <alignment horizontal="left" vertical="center"/>
    </xf>
    <xf numFmtId="0" fontId="17" fillId="0" borderId="8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center" vertical="top"/>
    </xf>
    <xf numFmtId="49" fontId="2" fillId="0" borderId="15" xfId="8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vertical="top" wrapText="1"/>
    </xf>
    <xf numFmtId="49" fontId="2" fillId="0" borderId="15" xfId="8" quotePrefix="1" applyNumberFormat="1" applyFont="1" applyFill="1" applyBorder="1" applyAlignment="1">
      <alignment horizontal="left" vertical="top"/>
    </xf>
    <xf numFmtId="49" fontId="1" fillId="0" borderId="15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2" fillId="0" borderId="0" xfId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3" xfId="8" applyNumberFormat="1" applyFont="1" applyFill="1" applyBorder="1" applyAlignment="1">
      <alignment vertical="top"/>
    </xf>
    <xf numFmtId="0" fontId="1" fillId="0" borderId="15" xfId="8" applyFont="1" applyFill="1" applyBorder="1" applyAlignment="1">
      <alignment horizontal="center" vertical="top"/>
    </xf>
    <xf numFmtId="0" fontId="10" fillId="0" borderId="0" xfId="1" applyFont="1" applyFill="1"/>
    <xf numFmtId="0" fontId="20" fillId="0" borderId="0" xfId="1" applyFont="1" applyFill="1" applyBorder="1" applyAlignment="1">
      <alignment vertical="top" wrapText="1"/>
    </xf>
    <xf numFmtId="0" fontId="42" fillId="0" borderId="0" xfId="1" applyFont="1" applyFill="1"/>
    <xf numFmtId="0" fontId="43" fillId="0" borderId="0" xfId="1" applyFont="1" applyFill="1"/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5" fillId="0" borderId="0" xfId="1" applyFont="1" applyFill="1" applyBorder="1" applyAlignment="1">
      <alignment vertical="top" wrapText="1"/>
    </xf>
    <xf numFmtId="49" fontId="15" fillId="0" borderId="0" xfId="1" applyNumberFormat="1" applyFont="1" applyFill="1" applyBorder="1" applyAlignment="1">
      <alignment horizontal="right" vertical="top"/>
    </xf>
    <xf numFmtId="0" fontId="44" fillId="0" borderId="0" xfId="1" applyFont="1" applyFill="1" applyBorder="1" applyAlignment="1">
      <alignment vertical="top" wrapText="1"/>
    </xf>
    <xf numFmtId="0" fontId="15" fillId="0" borderId="0" xfId="1" applyFont="1" applyFill="1" applyBorder="1" applyAlignment="1">
      <alignment horizontal="center" vertical="top"/>
    </xf>
    <xf numFmtId="164" fontId="9" fillId="0" borderId="0" xfId="1" applyNumberFormat="1" applyFont="1" applyFill="1" applyBorder="1" applyAlignment="1">
      <alignment vertical="top" wrapText="1"/>
    </xf>
    <xf numFmtId="164" fontId="14" fillId="0" borderId="0" xfId="1" applyNumberFormat="1" applyFont="1" applyFill="1" applyBorder="1" applyAlignment="1">
      <alignment wrapText="1"/>
    </xf>
    <xf numFmtId="0" fontId="2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5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4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vertical="top"/>
    </xf>
    <xf numFmtId="0" fontId="6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5" fillId="0" borderId="0" xfId="1" applyNumberFormat="1" applyFont="1" applyFill="1" applyBorder="1" applyAlignment="1">
      <alignment vertical="top" wrapText="1"/>
    </xf>
    <xf numFmtId="0" fontId="45" fillId="0" borderId="0" xfId="1" applyFont="1" applyFill="1" applyBorder="1" applyAlignment="1">
      <alignment wrapText="1"/>
    </xf>
    <xf numFmtId="0" fontId="20" fillId="0" borderId="0" xfId="1" applyFont="1" applyFill="1" applyBorder="1" applyAlignment="1">
      <alignment wrapText="1"/>
    </xf>
    <xf numFmtId="0" fontId="45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horizontal="right" vertical="center"/>
    </xf>
    <xf numFmtId="164" fontId="20" fillId="0" borderId="0" xfId="1" applyNumberFormat="1" applyFont="1" applyFill="1" applyBorder="1" applyAlignment="1">
      <alignment vertical="top" wrapText="1"/>
    </xf>
    <xf numFmtId="164" fontId="14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46" fillId="0" borderId="0" xfId="1" applyFont="1" applyFill="1" applyBorder="1" applyAlignment="1">
      <alignment vertical="center" wrapText="1"/>
    </xf>
    <xf numFmtId="164" fontId="11" fillId="0" borderId="0" xfId="1" applyNumberFormat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1" fillId="0" borderId="0" xfId="1" applyNumberFormat="1" applyFont="1" applyFill="1" applyBorder="1" applyAlignment="1">
      <alignment horizontal="right" vertical="center"/>
    </xf>
    <xf numFmtId="0" fontId="17" fillId="0" borderId="3" xfId="1" applyFont="1" applyFill="1" applyBorder="1" applyAlignment="1">
      <alignment horizontal="centerContinuous" vertical="center"/>
    </xf>
    <xf numFmtId="0" fontId="17" fillId="0" borderId="4" xfId="1" applyFont="1" applyFill="1" applyBorder="1" applyAlignment="1">
      <alignment vertical="center" wrapText="1"/>
    </xf>
    <xf numFmtId="164" fontId="17" fillId="0" borderId="5" xfId="1" applyNumberFormat="1" applyFont="1" applyFill="1" applyBorder="1" applyAlignment="1">
      <alignment horizontal="right" vertical="center"/>
    </xf>
    <xf numFmtId="0" fontId="12" fillId="0" borderId="6" xfId="1" applyFont="1" applyFill="1" applyBorder="1" applyAlignment="1">
      <alignment horizontal="center" vertical="top"/>
    </xf>
    <xf numFmtId="0" fontId="17" fillId="0" borderId="7" xfId="1" applyFont="1" applyFill="1" applyBorder="1" applyAlignment="1">
      <alignment horizontal="center" vertical="center"/>
    </xf>
    <xf numFmtId="164" fontId="17" fillId="0" borderId="1" xfId="1" applyNumberFormat="1" applyFont="1" applyFill="1" applyBorder="1" applyAlignment="1">
      <alignment horizontal="right" vertical="center"/>
    </xf>
    <xf numFmtId="0" fontId="12" fillId="0" borderId="10" xfId="1" applyFont="1" applyFill="1" applyBorder="1" applyAlignment="1">
      <alignment horizontal="center" vertical="top"/>
    </xf>
    <xf numFmtId="0" fontId="17" fillId="0" borderId="11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 wrapText="1"/>
    </xf>
    <xf numFmtId="0" fontId="17" fillId="0" borderId="11" xfId="1" quotePrefix="1" applyFont="1" applyFill="1" applyBorder="1" applyAlignment="1">
      <alignment horizontal="center" vertical="center"/>
    </xf>
    <xf numFmtId="3" fontId="12" fillId="0" borderId="12" xfId="1" applyNumberFormat="1" applyFont="1" applyFill="1" applyBorder="1" applyAlignment="1">
      <alignment horizontal="center" vertical="center"/>
    </xf>
    <xf numFmtId="0" fontId="2" fillId="0" borderId="15" xfId="8" applyFont="1" applyFill="1" applyBorder="1" applyAlignment="1">
      <alignment vertical="top" wrapText="1"/>
    </xf>
    <xf numFmtId="165" fontId="2" fillId="0" borderId="15" xfId="8" applyNumberFormat="1" applyFont="1" applyFill="1" applyBorder="1" applyAlignment="1">
      <alignment horizontal="left" vertical="top" wrapText="1"/>
    </xf>
    <xf numFmtId="166" fontId="2" fillId="0" borderId="15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165" fontId="15" fillId="0" borderId="15" xfId="8" applyNumberFormat="1" applyFont="1" applyFill="1" applyBorder="1" applyAlignment="1">
      <alignment horizontal="left" vertical="top" wrapText="1"/>
    </xf>
    <xf numFmtId="166" fontId="15" fillId="0" borderId="15" xfId="8" applyNumberFormat="1" applyFont="1" applyFill="1" applyBorder="1" applyAlignment="1">
      <alignment horizontal="left" vertical="top" wrapText="1"/>
    </xf>
    <xf numFmtId="0" fontId="2" fillId="0" borderId="0" xfId="8" quotePrefix="1" applyFont="1" applyFill="1" applyBorder="1" applyAlignment="1">
      <alignment vertical="top" wrapText="1"/>
    </xf>
    <xf numFmtId="0" fontId="1" fillId="0" borderId="0" xfId="8" quotePrefix="1" applyFont="1" applyFill="1" applyBorder="1" applyAlignment="1">
      <alignment vertical="top" wrapText="1"/>
    </xf>
    <xf numFmtId="0" fontId="17" fillId="0" borderId="2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center" vertical="center"/>
    </xf>
    <xf numFmtId="0" fontId="17" fillId="0" borderId="3" xfId="1" quotePrefix="1" applyFont="1" applyFill="1" applyBorder="1" applyAlignment="1">
      <alignment horizontal="center" vertical="center"/>
    </xf>
    <xf numFmtId="0" fontId="17" fillId="0" borderId="9" xfId="1" quotePrefix="1" applyFont="1" applyFill="1" applyBorder="1" applyAlignment="1">
      <alignment horizontal="center" vertical="center"/>
    </xf>
    <xf numFmtId="0" fontId="57" fillId="0" borderId="17" xfId="1" applyFont="1" applyFill="1" applyBorder="1" applyAlignment="1">
      <alignment horizontal="center" vertical="top"/>
    </xf>
    <xf numFmtId="0" fontId="1" fillId="0" borderId="18" xfId="1" applyFont="1" applyFill="1" applyBorder="1" applyAlignment="1">
      <alignment wrapText="1"/>
    </xf>
    <xf numFmtId="0" fontId="1" fillId="0" borderId="15" xfId="1" applyFont="1" applyFill="1" applyBorder="1" applyAlignment="1">
      <alignment horizontal="center" vertical="top"/>
    </xf>
    <xf numFmtId="3" fontId="2" fillId="0" borderId="13" xfId="1" applyNumberFormat="1" applyFont="1" applyFill="1" applyBorder="1" applyAlignment="1">
      <alignment vertical="top"/>
    </xf>
    <xf numFmtId="0" fontId="2" fillId="0" borderId="17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left" wrapText="1"/>
    </xf>
    <xf numFmtId="164" fontId="14" fillId="0" borderId="18" xfId="1" applyNumberFormat="1" applyFont="1" applyFill="1" applyBorder="1" applyAlignment="1">
      <alignment wrapText="1"/>
    </xf>
    <xf numFmtId="0" fontId="2" fillId="0" borderId="15" xfId="1" applyFont="1" applyFill="1" applyBorder="1" applyAlignment="1">
      <alignment horizontal="center" vertical="top"/>
    </xf>
    <xf numFmtId="4" fontId="2" fillId="0" borderId="13" xfId="1" applyNumberFormat="1" applyFont="1" applyFill="1" applyBorder="1" applyAlignment="1">
      <alignment vertical="top"/>
    </xf>
    <xf numFmtId="0" fontId="9" fillId="0" borderId="0" xfId="8" applyFont="1" applyFill="1" applyBorder="1" applyAlignment="1">
      <alignment vertical="top" wrapText="1"/>
    </xf>
    <xf numFmtId="4" fontId="9" fillId="0" borderId="0" xfId="8" applyNumberFormat="1" applyFont="1" applyFill="1" applyBorder="1" applyAlignment="1">
      <alignment wrapText="1"/>
    </xf>
    <xf numFmtId="4" fontId="58" fillId="0" borderId="0" xfId="8" applyNumberFormat="1" applyFont="1" applyFill="1" applyBorder="1" applyAlignment="1">
      <alignment wrapText="1"/>
    </xf>
    <xf numFmtId="0" fontId="9" fillId="0" borderId="0" xfId="8" applyFont="1" applyFill="1" applyBorder="1" applyAlignment="1">
      <alignment horizontal="right" vertical="top" wrapText="1"/>
    </xf>
    <xf numFmtId="49" fontId="1" fillId="0" borderId="15" xfId="1" applyNumberFormat="1" applyFont="1" applyFill="1" applyBorder="1" applyAlignment="1">
      <alignment horizontal="left" vertical="top"/>
    </xf>
    <xf numFmtId="49" fontId="1" fillId="0" borderId="15" xfId="1" quotePrefix="1" applyNumberFormat="1" applyFont="1" applyFill="1" applyBorder="1" applyAlignment="1">
      <alignment horizontal="left" vertical="top"/>
    </xf>
    <xf numFmtId="0" fontId="9" fillId="0" borderId="19" xfId="1" applyFont="1" applyFill="1" applyBorder="1" applyAlignment="1">
      <alignment vertical="top" wrapText="1"/>
    </xf>
    <xf numFmtId="4" fontId="9" fillId="0" borderId="18" xfId="1" applyNumberFormat="1" applyFont="1" applyFill="1" applyBorder="1" applyAlignment="1">
      <alignment wrapText="1"/>
    </xf>
    <xf numFmtId="0" fontId="1" fillId="0" borderId="0" xfId="8" applyFont="1" applyFill="1" applyBorder="1" applyAlignment="1">
      <alignment wrapText="1"/>
    </xf>
    <xf numFmtId="49" fontId="2" fillId="0" borderId="15" xfId="1" applyNumberFormat="1" applyFont="1" applyFill="1" applyBorder="1" applyAlignment="1">
      <alignment horizontal="left" vertical="top"/>
    </xf>
    <xf numFmtId="0" fontId="2" fillId="0" borderId="0" xfId="8" applyFont="1" applyFill="1" applyBorder="1" applyAlignment="1">
      <alignment wrapText="1"/>
    </xf>
    <xf numFmtId="0" fontId="2" fillId="0" borderId="15" xfId="8" applyFont="1" applyFill="1" applyBorder="1" applyAlignment="1">
      <alignment horizontal="center" vertical="top"/>
    </xf>
    <xf numFmtId="2" fontId="9" fillId="0" borderId="0" xfId="8" applyNumberFormat="1" applyFont="1" applyFill="1" applyBorder="1" applyAlignment="1">
      <alignment wrapText="1"/>
    </xf>
    <xf numFmtId="4" fontId="1" fillId="0" borderId="13" xfId="1" applyNumberFormat="1" applyFont="1" applyFill="1" applyBorder="1" applyAlignment="1">
      <alignment vertical="top"/>
    </xf>
    <xf numFmtId="0" fontId="59" fillId="0" borderId="15" xfId="8" applyFont="1" applyFill="1" applyBorder="1" applyAlignment="1">
      <alignment vertical="top" wrapText="1"/>
    </xf>
    <xf numFmtId="0" fontId="57" fillId="0" borderId="21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vertical="top" wrapText="1"/>
    </xf>
    <xf numFmtId="49" fontId="1" fillId="0" borderId="7" xfId="1" quotePrefix="1" applyNumberFormat="1" applyFont="1" applyFill="1" applyBorder="1" applyAlignment="1">
      <alignment horizontal="left" vertical="top"/>
    </xf>
    <xf numFmtId="0" fontId="1" fillId="0" borderId="8" xfId="1" applyFont="1" applyFill="1" applyBorder="1" applyAlignment="1">
      <alignment vertical="top" wrapText="1"/>
    </xf>
    <xf numFmtId="0" fontId="1" fillId="0" borderId="20" xfId="1" applyFont="1" applyFill="1" applyBorder="1" applyAlignment="1">
      <alignment wrapText="1"/>
    </xf>
    <xf numFmtId="0" fontId="1" fillId="0" borderId="7" xfId="1" applyFont="1" applyFill="1" applyBorder="1" applyAlignment="1">
      <alignment horizontal="center" vertical="top"/>
    </xf>
    <xf numFmtId="3" fontId="2" fillId="0" borderId="16" xfId="1" applyNumberFormat="1" applyFont="1" applyFill="1" applyBorder="1" applyAlignment="1">
      <alignment vertical="top"/>
    </xf>
    <xf numFmtId="0" fontId="57" fillId="0" borderId="0" xfId="1" applyFont="1" applyFill="1" applyBorder="1" applyAlignment="1">
      <alignment horizontal="center" vertical="top"/>
    </xf>
    <xf numFmtId="49" fontId="3" fillId="0" borderId="0" xfId="1" quotePrefix="1" applyNumberFormat="1" applyFont="1" applyFill="1" applyBorder="1" applyAlignment="1">
      <alignment horizontal="left" vertical="top"/>
    </xf>
    <xf numFmtId="0" fontId="3" fillId="0" borderId="0" xfId="1" applyFont="1" applyFill="1" applyBorder="1" applyAlignment="1">
      <alignment vertical="top" wrapText="1"/>
    </xf>
    <xf numFmtId="0" fontId="9" fillId="0" borderId="0" xfId="1" applyFont="1" applyFill="1" applyAlignment="1">
      <alignment vertical="top" wrapText="1"/>
    </xf>
    <xf numFmtId="164" fontId="9" fillId="0" borderId="0" xfId="1" applyNumberFormat="1" applyFont="1" applyFill="1" applyAlignment="1">
      <alignment wrapText="1"/>
    </xf>
    <xf numFmtId="49" fontId="16" fillId="0" borderId="0" xfId="1" quotePrefix="1" applyNumberFormat="1" applyFont="1" applyFill="1" applyBorder="1" applyAlignment="1">
      <alignment horizontal="left" vertical="top"/>
    </xf>
    <xf numFmtId="164" fontId="16" fillId="0" borderId="0" xfId="1" applyNumberFormat="1" applyFont="1" applyFill="1" applyBorder="1" applyAlignment="1">
      <alignment wrapText="1"/>
    </xf>
    <xf numFmtId="49" fontId="16" fillId="0" borderId="0" xfId="1" applyNumberFormat="1" applyFont="1" applyFill="1" applyBorder="1" applyAlignment="1">
      <alignment horizontal="right" vertical="top"/>
    </xf>
    <xf numFmtId="0" fontId="16" fillId="0" borderId="0" xfId="1" applyFont="1" applyFill="1" applyBorder="1" applyAlignment="1">
      <alignment horizontal="center" vertical="top"/>
    </xf>
    <xf numFmtId="0" fontId="16" fillId="0" borderId="0" xfId="1" applyFont="1" applyFill="1" applyBorder="1" applyAlignment="1">
      <alignment vertical="top" wrapText="1"/>
    </xf>
    <xf numFmtId="0" fontId="60" fillId="0" borderId="0" xfId="1" applyFont="1" applyFill="1" applyBorder="1"/>
    <xf numFmtId="0" fontId="16" fillId="0" borderId="0" xfId="1" applyFont="1" applyFill="1" applyBorder="1" applyAlignment="1">
      <alignment wrapText="1"/>
    </xf>
    <xf numFmtId="3" fontId="12" fillId="0" borderId="32" xfId="1" applyNumberFormat="1" applyFont="1" applyFill="1" applyBorder="1" applyAlignment="1">
      <alignment horizontal="center" vertical="center"/>
    </xf>
    <xf numFmtId="3" fontId="12" fillId="0" borderId="33" xfId="1" applyNumberFormat="1" applyFont="1" applyFill="1" applyBorder="1" applyAlignment="1">
      <alignment horizontal="center" vertical="center"/>
    </xf>
  </cellXfs>
  <cellStyles count="215">
    <cellStyle name="20 % – Zvýraznění1" xfId="106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7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8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09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0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1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2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3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4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5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6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7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8" xr:uid="{00000000-0005-0000-0000-000030000000}"/>
    <cellStyle name="60 % – Zvýraznění2" xfId="119" xr:uid="{00000000-0005-0000-0000-000031000000}"/>
    <cellStyle name="60 % – Zvýraznění3" xfId="120" xr:uid="{00000000-0005-0000-0000-000032000000}"/>
    <cellStyle name="60 % – Zvýraznění4" xfId="121" xr:uid="{00000000-0005-0000-0000-000033000000}"/>
    <cellStyle name="60 % – Zvýraznění5" xfId="122" xr:uid="{00000000-0005-0000-0000-000034000000}"/>
    <cellStyle name="60 % – Zvýraznění6" xfId="123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4" xr:uid="{00000000-0005-0000-0000-00003C000000}"/>
    <cellStyle name="Čiarka 2" xfId="51" xr:uid="{00000000-0005-0000-0000-00003D000000}"/>
    <cellStyle name="Čiarka 2 2" xfId="125" xr:uid="{00000000-0005-0000-0000-00003E000000}"/>
    <cellStyle name="Čiarka 2_SO objekty" xfId="126" xr:uid="{00000000-0005-0000-0000-00003F000000}"/>
    <cellStyle name="Čiarka 3" xfId="52" xr:uid="{00000000-0005-0000-0000-000040000000}"/>
    <cellStyle name="Čiarka 3 2" xfId="186" xr:uid="{00000000-0005-0000-0000-000041000000}"/>
    <cellStyle name="Čiarka 4" xfId="53" xr:uid="{00000000-0005-0000-0000-000042000000}"/>
    <cellStyle name="čiarky 4" xfId="54" xr:uid="{00000000-0005-0000-0000-000043000000}"/>
    <cellStyle name="čiarky 4 2" xfId="187" xr:uid="{00000000-0005-0000-0000-000044000000}"/>
    <cellStyle name="čiarky_670" xfId="55" xr:uid="{00000000-0005-0000-0000-000045000000}"/>
    <cellStyle name="Dobrá 2" xfId="56" xr:uid="{00000000-0005-0000-0000-000046000000}"/>
    <cellStyle name="Chybně" xfId="127" xr:uid="{00000000-0005-0000-0000-000047000000}"/>
    <cellStyle name="Kontrolná bunka 2" xfId="57" xr:uid="{00000000-0005-0000-0000-000048000000}"/>
    <cellStyle name="Kontrolní buňka" xfId="128" xr:uid="{00000000-0005-0000-0000-000049000000}"/>
    <cellStyle name="Mena 10" xfId="129" xr:uid="{00000000-0005-0000-0000-00004A000000}"/>
    <cellStyle name="Mena 11" xfId="130" xr:uid="{00000000-0005-0000-0000-00004B000000}"/>
    <cellStyle name="Mena 12" xfId="131" xr:uid="{00000000-0005-0000-0000-00004C000000}"/>
    <cellStyle name="Mena 13" xfId="132" xr:uid="{00000000-0005-0000-0000-00004D000000}"/>
    <cellStyle name="Mena 14" xfId="133" xr:uid="{00000000-0005-0000-0000-00004E000000}"/>
    <cellStyle name="Mena 15" xfId="134" xr:uid="{00000000-0005-0000-0000-00004F000000}"/>
    <cellStyle name="Mena 16" xfId="135" xr:uid="{00000000-0005-0000-0000-000050000000}"/>
    <cellStyle name="Mena 17" xfId="136" xr:uid="{00000000-0005-0000-0000-000051000000}"/>
    <cellStyle name="Mena 18" xfId="137" xr:uid="{00000000-0005-0000-0000-000052000000}"/>
    <cellStyle name="Mena 19" xfId="138" xr:uid="{00000000-0005-0000-0000-000053000000}"/>
    <cellStyle name="Mena 2" xfId="139" xr:uid="{00000000-0005-0000-0000-000054000000}"/>
    <cellStyle name="Mena 20" xfId="140" xr:uid="{00000000-0005-0000-0000-000055000000}"/>
    <cellStyle name="Mena 21" xfId="141" xr:uid="{00000000-0005-0000-0000-000056000000}"/>
    <cellStyle name="Mena 22" xfId="142" xr:uid="{00000000-0005-0000-0000-000057000000}"/>
    <cellStyle name="Mena 23" xfId="143" xr:uid="{00000000-0005-0000-0000-000058000000}"/>
    <cellStyle name="Mena 24" xfId="144" xr:uid="{00000000-0005-0000-0000-000059000000}"/>
    <cellStyle name="Mena 3" xfId="145" xr:uid="{00000000-0005-0000-0000-00005A000000}"/>
    <cellStyle name="Mena 4" xfId="146" xr:uid="{00000000-0005-0000-0000-00005B000000}"/>
    <cellStyle name="Mena 5" xfId="147" xr:uid="{00000000-0005-0000-0000-00005C000000}"/>
    <cellStyle name="Mena 6" xfId="148" xr:uid="{00000000-0005-0000-0000-00005D000000}"/>
    <cellStyle name="Mena 7" xfId="149" xr:uid="{00000000-0005-0000-0000-00005E000000}"/>
    <cellStyle name="Mena 8" xfId="150" xr:uid="{00000000-0005-0000-0000-00005F000000}"/>
    <cellStyle name="Mena 9" xfId="151" xr:uid="{00000000-0005-0000-0000-000060000000}"/>
    <cellStyle name="Nadpis 1 2" xfId="58" xr:uid="{00000000-0005-0000-0000-000061000000}"/>
    <cellStyle name="Nadpis 2 2" xfId="59" xr:uid="{00000000-0005-0000-0000-000062000000}"/>
    <cellStyle name="Nadpis 3 2" xfId="60" xr:uid="{00000000-0005-0000-0000-000063000000}"/>
    <cellStyle name="Nadpis 4 2" xfId="61" xr:uid="{00000000-0005-0000-0000-000064000000}"/>
    <cellStyle name="Název" xfId="152" xr:uid="{00000000-0005-0000-0000-000065000000}"/>
    <cellStyle name="Neutrálna 2" xfId="62" xr:uid="{00000000-0005-0000-0000-000066000000}"/>
    <cellStyle name="Neutrální" xfId="153" xr:uid="{00000000-0005-0000-0000-000067000000}"/>
    <cellStyle name="Normal_033-00, 034-00" xfId="63" xr:uid="{00000000-0005-0000-0000-000068000000}"/>
    <cellStyle name="Normálna" xfId="0" builtinId="0"/>
    <cellStyle name="Normálna 2" xfId="1" xr:uid="{00000000-0005-0000-0000-000069000000}"/>
    <cellStyle name="Normálna 2 2" xfId="7" xr:uid="{00000000-0005-0000-0000-00006A000000}"/>
    <cellStyle name="Normálna 2 3" xfId="188" xr:uid="{00000000-0005-0000-0000-00006B000000}"/>
    <cellStyle name="Normálna 3" xfId="64" xr:uid="{00000000-0005-0000-0000-00006C000000}"/>
    <cellStyle name="Normálna 3 10" xfId="154" xr:uid="{00000000-0005-0000-0000-00006D000000}"/>
    <cellStyle name="Normálna 3 2" xfId="155" xr:uid="{00000000-0005-0000-0000-00006E000000}"/>
    <cellStyle name="Normálna 3 2 2" xfId="156" xr:uid="{00000000-0005-0000-0000-00006F000000}"/>
    <cellStyle name="Normálna 3 2_SO objekty" xfId="157" xr:uid="{00000000-0005-0000-0000-000070000000}"/>
    <cellStyle name="Normálna 3 3" xfId="158" xr:uid="{00000000-0005-0000-0000-000071000000}"/>
    <cellStyle name="Normálna 3 4" xfId="159" xr:uid="{00000000-0005-0000-0000-000072000000}"/>
    <cellStyle name="Normálna 3 5" xfId="160" xr:uid="{00000000-0005-0000-0000-000073000000}"/>
    <cellStyle name="Normálna 3 6" xfId="161" xr:uid="{00000000-0005-0000-0000-000074000000}"/>
    <cellStyle name="Normálna 3 7" xfId="162" xr:uid="{00000000-0005-0000-0000-000075000000}"/>
    <cellStyle name="Normálna 3 8" xfId="163" xr:uid="{00000000-0005-0000-0000-000076000000}"/>
    <cellStyle name="Normálna 3 9" xfId="164" xr:uid="{00000000-0005-0000-0000-000077000000}"/>
    <cellStyle name="Normálna 3_001 - Rekapitulácia objektov st" xfId="165" xr:uid="{00000000-0005-0000-0000-000078000000}"/>
    <cellStyle name="Normálna 4" xfId="6" xr:uid="{00000000-0005-0000-0000-000079000000}"/>
    <cellStyle name="Normálna 5" xfId="166" xr:uid="{00000000-0005-0000-0000-00007A000000}"/>
    <cellStyle name="Normálna 5 2" xfId="167" xr:uid="{00000000-0005-0000-0000-00007B000000}"/>
    <cellStyle name="Normálna 6" xfId="105" xr:uid="{00000000-0005-0000-0000-00007C000000}"/>
    <cellStyle name="Normálna 7" xfId="185" xr:uid="{00000000-0005-0000-0000-00007D000000}"/>
    <cellStyle name="normálne 10" xfId="2" xr:uid="{00000000-0005-0000-0000-00007F000000}"/>
    <cellStyle name="normálne 10 2" xfId="189" xr:uid="{00000000-0005-0000-0000-000080000000}"/>
    <cellStyle name="normálne 11" xfId="65" xr:uid="{00000000-0005-0000-0000-000081000000}"/>
    <cellStyle name="normálne 12" xfId="168" xr:uid="{00000000-0005-0000-0000-000082000000}"/>
    <cellStyle name="normálne 13" xfId="169" xr:uid="{00000000-0005-0000-0000-000083000000}"/>
    <cellStyle name="normálne 14" xfId="66" xr:uid="{00000000-0005-0000-0000-000084000000}"/>
    <cellStyle name="normálne 14 2" xfId="190" xr:uid="{00000000-0005-0000-0000-000085000000}"/>
    <cellStyle name="normálne 15" xfId="67" xr:uid="{00000000-0005-0000-0000-000086000000}"/>
    <cellStyle name="normálne 15 2" xfId="191" xr:uid="{00000000-0005-0000-0000-000087000000}"/>
    <cellStyle name="normálne 2" xfId="68" xr:uid="{00000000-0005-0000-0000-000088000000}"/>
    <cellStyle name="normálne 2 2" xfId="69" xr:uid="{00000000-0005-0000-0000-000089000000}"/>
    <cellStyle name="normálne 2 2 2" xfId="3" xr:uid="{00000000-0005-0000-0000-00008A000000}"/>
    <cellStyle name="normálne 2 2 2 2" xfId="4" xr:uid="{00000000-0005-0000-0000-00008B000000}"/>
    <cellStyle name="normálne 2 2 2 2 2" xfId="192" xr:uid="{00000000-0005-0000-0000-00008C000000}"/>
    <cellStyle name="normálne 2 2 2 3" xfId="193" xr:uid="{00000000-0005-0000-0000-00008D000000}"/>
    <cellStyle name="normálne 2 2 3" xfId="5" xr:uid="{00000000-0005-0000-0000-00008E000000}"/>
    <cellStyle name="normálne 2 2 3 2" xfId="194" xr:uid="{00000000-0005-0000-0000-00008F000000}"/>
    <cellStyle name="normálne 2 2 4" xfId="195" xr:uid="{00000000-0005-0000-0000-000090000000}"/>
    <cellStyle name="normálne 2 3" xfId="196" xr:uid="{00000000-0005-0000-0000-000091000000}"/>
    <cellStyle name="normálne 2_001 - Rekapitulácia objektov st" xfId="170" xr:uid="{00000000-0005-0000-0000-000092000000}"/>
    <cellStyle name="normálne 3" xfId="70" xr:uid="{00000000-0005-0000-0000-000093000000}"/>
    <cellStyle name="normálne 3 2" xfId="197" xr:uid="{00000000-0005-0000-0000-000094000000}"/>
    <cellStyle name="normálne 31" xfId="71" xr:uid="{00000000-0005-0000-0000-000095000000}"/>
    <cellStyle name="normálne 31 2" xfId="198" xr:uid="{00000000-0005-0000-0000-000096000000}"/>
    <cellStyle name="normálne 4" xfId="72" xr:uid="{00000000-0005-0000-0000-000097000000}"/>
    <cellStyle name="normálne 4 2" xfId="199" xr:uid="{00000000-0005-0000-0000-000098000000}"/>
    <cellStyle name="normálne 5" xfId="73" xr:uid="{00000000-0005-0000-0000-000099000000}"/>
    <cellStyle name="normálne 5 2" xfId="200" xr:uid="{00000000-0005-0000-0000-00009A000000}"/>
    <cellStyle name="normálne 6" xfId="74" xr:uid="{00000000-0005-0000-0000-00009B000000}"/>
    <cellStyle name="normálne 6 2" xfId="201" xr:uid="{00000000-0005-0000-0000-00009C000000}"/>
    <cellStyle name="normálne 7" xfId="75" xr:uid="{00000000-0005-0000-0000-00009D000000}"/>
    <cellStyle name="normálne 7 2" xfId="202" xr:uid="{00000000-0005-0000-0000-00009E000000}"/>
    <cellStyle name="normálne 8" xfId="76" xr:uid="{00000000-0005-0000-0000-00009F000000}"/>
    <cellStyle name="normálne 8 2" xfId="203" xr:uid="{00000000-0005-0000-0000-0000A0000000}"/>
    <cellStyle name="normálne 9" xfId="77" xr:uid="{00000000-0005-0000-0000-0000A1000000}"/>
    <cellStyle name="normálne 9 2" xfId="204" xr:uid="{00000000-0005-0000-0000-0000A2000000}"/>
    <cellStyle name="normální 2" xfId="8" xr:uid="{00000000-0005-0000-0000-0000A3000000}"/>
    <cellStyle name="normální 4" xfId="171" xr:uid="{00000000-0005-0000-0000-0000A4000000}"/>
    <cellStyle name="normální_Database.T" xfId="172" xr:uid="{00000000-0005-0000-0000-0000A5000000}"/>
    <cellStyle name="Poznámka 2" xfId="78" xr:uid="{00000000-0005-0000-0000-0000A6000000}"/>
    <cellStyle name="Poznámka 2 2" xfId="79" xr:uid="{00000000-0005-0000-0000-0000A7000000}"/>
    <cellStyle name="Poznámka 2 2 2" xfId="205" xr:uid="{00000000-0005-0000-0000-0000A8000000}"/>
    <cellStyle name="Poznámka 2 3" xfId="80" xr:uid="{00000000-0005-0000-0000-0000A9000000}"/>
    <cellStyle name="Poznámka 2 3 2" xfId="81" xr:uid="{00000000-0005-0000-0000-0000AA000000}"/>
    <cellStyle name="Poznámka 2 3 2 2" xfId="206" xr:uid="{00000000-0005-0000-0000-0000AB000000}"/>
    <cellStyle name="Poznámka 2 3 3" xfId="82" xr:uid="{00000000-0005-0000-0000-0000AC000000}"/>
    <cellStyle name="Poznámka 2 3 3 2" xfId="207" xr:uid="{00000000-0005-0000-0000-0000AD000000}"/>
    <cellStyle name="Poznámka 2 3 4" xfId="208" xr:uid="{00000000-0005-0000-0000-0000AE000000}"/>
    <cellStyle name="Poznámka 2 4" xfId="173" xr:uid="{00000000-0005-0000-0000-0000AF000000}"/>
    <cellStyle name="Poznámka 3" xfId="83" xr:uid="{00000000-0005-0000-0000-0000B0000000}"/>
    <cellStyle name="Poznámka 3 2" xfId="209" xr:uid="{00000000-0005-0000-0000-0000B1000000}"/>
    <cellStyle name="Poznámka 4" xfId="84" xr:uid="{00000000-0005-0000-0000-0000B2000000}"/>
    <cellStyle name="Poznámka 4 2" xfId="210" xr:uid="{00000000-0005-0000-0000-0000B3000000}"/>
    <cellStyle name="Poznámka 5" xfId="85" xr:uid="{00000000-0005-0000-0000-0000B4000000}"/>
    <cellStyle name="Poznámka 5 2" xfId="86" xr:uid="{00000000-0005-0000-0000-0000B5000000}"/>
    <cellStyle name="Poznámka 5 2 2" xfId="211" xr:uid="{00000000-0005-0000-0000-0000B6000000}"/>
    <cellStyle name="Poznámka 5 3" xfId="87" xr:uid="{00000000-0005-0000-0000-0000B7000000}"/>
    <cellStyle name="Poznámka 5 3 2" xfId="212" xr:uid="{00000000-0005-0000-0000-0000B8000000}"/>
    <cellStyle name="Poznámka 5 4" xfId="213" xr:uid="{00000000-0005-0000-0000-0000B9000000}"/>
    <cellStyle name="Poznámka 6" xfId="88" xr:uid="{00000000-0005-0000-0000-0000BA000000}"/>
    <cellStyle name="Poznámka 6 2" xfId="214" xr:uid="{00000000-0005-0000-0000-0000BB000000}"/>
    <cellStyle name="Prepojená bunka 2" xfId="89" xr:uid="{00000000-0005-0000-0000-0000BC000000}"/>
    <cellStyle name="Propojená buňka" xfId="174" xr:uid="{00000000-0005-0000-0000-0000BD000000}"/>
    <cellStyle name="Spolu 2" xfId="90" xr:uid="{00000000-0005-0000-0000-0000BE000000}"/>
    <cellStyle name="Správně" xfId="175" xr:uid="{00000000-0005-0000-0000-0000BF000000}"/>
    <cellStyle name="Styl 1" xfId="176" xr:uid="{00000000-0005-0000-0000-0000C0000000}"/>
    <cellStyle name="Štýl 1" xfId="91" xr:uid="{00000000-0005-0000-0000-0000C1000000}"/>
    <cellStyle name="Text upozornění" xfId="177" xr:uid="{00000000-0005-0000-0000-0000C2000000}"/>
    <cellStyle name="Text upozornenia 2" xfId="92" xr:uid="{00000000-0005-0000-0000-0000C3000000}"/>
    <cellStyle name="Titul 2" xfId="93" xr:uid="{00000000-0005-0000-0000-0000C4000000}"/>
    <cellStyle name="Vstup 2" xfId="94" xr:uid="{00000000-0005-0000-0000-0000C5000000}"/>
    <cellStyle name="Výpočet 2" xfId="95" xr:uid="{00000000-0005-0000-0000-0000C6000000}"/>
    <cellStyle name="Výstup 2" xfId="96" xr:uid="{00000000-0005-0000-0000-0000C7000000}"/>
    <cellStyle name="Vysvětlující text" xfId="178" xr:uid="{00000000-0005-0000-0000-0000C8000000}"/>
    <cellStyle name="Vysvetľujúci text 2" xfId="97" xr:uid="{00000000-0005-0000-0000-0000C9000000}"/>
    <cellStyle name="Zlá 2" xfId="98" xr:uid="{00000000-0005-0000-0000-0000CA000000}"/>
    <cellStyle name="Zvýraznění 1" xfId="179" xr:uid="{00000000-0005-0000-0000-0000CB000000}"/>
    <cellStyle name="Zvýraznění 2" xfId="180" xr:uid="{00000000-0005-0000-0000-0000CC000000}"/>
    <cellStyle name="Zvýraznění 3" xfId="181" xr:uid="{00000000-0005-0000-0000-0000CD000000}"/>
    <cellStyle name="Zvýraznění 4" xfId="182" xr:uid="{00000000-0005-0000-0000-0000CE000000}"/>
    <cellStyle name="Zvýraznění 5" xfId="183" xr:uid="{00000000-0005-0000-0000-0000CF000000}"/>
    <cellStyle name="Zvýraznění 6" xfId="184" xr:uid="{00000000-0005-0000-0000-0000D0000000}"/>
    <cellStyle name="Zvýraznenie1 2" xfId="99" xr:uid="{00000000-0005-0000-0000-0000D1000000}"/>
    <cellStyle name="Zvýraznenie2 2" xfId="100" xr:uid="{00000000-0005-0000-0000-0000D2000000}"/>
    <cellStyle name="Zvýraznenie3 2" xfId="101" xr:uid="{00000000-0005-0000-0000-0000D3000000}"/>
    <cellStyle name="Zvýraznenie4 2" xfId="102" xr:uid="{00000000-0005-0000-0000-0000D4000000}"/>
    <cellStyle name="Zvýraznenie5 2" xfId="103" xr:uid="{00000000-0005-0000-0000-0000D5000000}"/>
    <cellStyle name="Zvýraznenie6 2" xfId="104" xr:uid="{00000000-0005-0000-0000-0000D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77"/>
  <sheetViews>
    <sheetView tabSelected="1" topLeftCell="A238" zoomScaleNormal="100" workbookViewId="0">
      <selection activeCell="J8" sqref="J8"/>
    </sheetView>
  </sheetViews>
  <sheetFormatPr defaultRowHeight="13.5" customHeight="1"/>
  <cols>
    <col min="1" max="1" width="3.140625" style="47" customWidth="1"/>
    <col min="2" max="2" width="22.7109375" style="48" customWidth="1"/>
    <col min="3" max="3" width="9.7109375" style="48" customWidth="1"/>
    <col min="4" max="4" width="2.85546875" style="48" customWidth="1"/>
    <col min="5" max="5" width="42" style="48" customWidth="1"/>
    <col min="6" max="6" width="9.42578125" style="49" customWidth="1"/>
    <col min="7" max="7" width="4.7109375" style="50" customWidth="1"/>
    <col min="8" max="8" width="10.7109375" style="87" customWidth="1"/>
    <col min="9" max="243" width="9.140625" style="7"/>
    <col min="244" max="244" width="3.140625" style="7" customWidth="1"/>
    <col min="245" max="245" width="10.7109375" style="7" customWidth="1"/>
    <col min="246" max="246" width="9.7109375" style="7" customWidth="1"/>
    <col min="247" max="247" width="11.7109375" style="7" customWidth="1"/>
    <col min="248" max="248" width="51" style="7" customWidth="1"/>
    <col min="249" max="249" width="9.42578125" style="7" customWidth="1"/>
    <col min="250" max="250" width="4.7109375" style="7" customWidth="1"/>
    <col min="251" max="253" width="10.7109375" style="7" customWidth="1"/>
    <col min="254" max="254" width="13.5703125" style="7" customWidth="1"/>
    <col min="255" max="499" width="9.140625" style="7"/>
    <col min="500" max="500" width="3.140625" style="7" customWidth="1"/>
    <col min="501" max="501" width="10.7109375" style="7" customWidth="1"/>
    <col min="502" max="502" width="9.7109375" style="7" customWidth="1"/>
    <col min="503" max="503" width="11.7109375" style="7" customWidth="1"/>
    <col min="504" max="504" width="51" style="7" customWidth="1"/>
    <col min="505" max="505" width="9.42578125" style="7" customWidth="1"/>
    <col min="506" max="506" width="4.7109375" style="7" customWidth="1"/>
    <col min="507" max="509" width="10.7109375" style="7" customWidth="1"/>
    <col min="510" max="510" width="13.5703125" style="7" customWidth="1"/>
    <col min="511" max="755" width="9.140625" style="7"/>
    <col min="756" max="756" width="3.140625" style="7" customWidth="1"/>
    <col min="757" max="757" width="10.7109375" style="7" customWidth="1"/>
    <col min="758" max="758" width="9.7109375" style="7" customWidth="1"/>
    <col min="759" max="759" width="11.7109375" style="7" customWidth="1"/>
    <col min="760" max="760" width="51" style="7" customWidth="1"/>
    <col min="761" max="761" width="9.42578125" style="7" customWidth="1"/>
    <col min="762" max="762" width="4.7109375" style="7" customWidth="1"/>
    <col min="763" max="765" width="10.7109375" style="7" customWidth="1"/>
    <col min="766" max="766" width="13.5703125" style="7" customWidth="1"/>
    <col min="767" max="1011" width="9.140625" style="7"/>
    <col min="1012" max="1012" width="3.140625" style="7" customWidth="1"/>
    <col min="1013" max="1013" width="10.7109375" style="7" customWidth="1"/>
    <col min="1014" max="1014" width="9.7109375" style="7" customWidth="1"/>
    <col min="1015" max="1015" width="11.7109375" style="7" customWidth="1"/>
    <col min="1016" max="1016" width="51" style="7" customWidth="1"/>
    <col min="1017" max="1017" width="9.42578125" style="7" customWidth="1"/>
    <col min="1018" max="1018" width="4.7109375" style="7" customWidth="1"/>
    <col min="1019" max="1021" width="10.7109375" style="7" customWidth="1"/>
    <col min="1022" max="1022" width="13.5703125" style="7" customWidth="1"/>
    <col min="1023" max="1267" width="9.140625" style="7"/>
    <col min="1268" max="1268" width="3.140625" style="7" customWidth="1"/>
    <col min="1269" max="1269" width="10.7109375" style="7" customWidth="1"/>
    <col min="1270" max="1270" width="9.7109375" style="7" customWidth="1"/>
    <col min="1271" max="1271" width="11.7109375" style="7" customWidth="1"/>
    <col min="1272" max="1272" width="51" style="7" customWidth="1"/>
    <col min="1273" max="1273" width="9.42578125" style="7" customWidth="1"/>
    <col min="1274" max="1274" width="4.7109375" style="7" customWidth="1"/>
    <col min="1275" max="1277" width="10.7109375" style="7" customWidth="1"/>
    <col min="1278" max="1278" width="13.5703125" style="7" customWidth="1"/>
    <col min="1279" max="1523" width="9.140625" style="7"/>
    <col min="1524" max="1524" width="3.140625" style="7" customWidth="1"/>
    <col min="1525" max="1525" width="10.7109375" style="7" customWidth="1"/>
    <col min="1526" max="1526" width="9.7109375" style="7" customWidth="1"/>
    <col min="1527" max="1527" width="11.7109375" style="7" customWidth="1"/>
    <col min="1528" max="1528" width="51" style="7" customWidth="1"/>
    <col min="1529" max="1529" width="9.42578125" style="7" customWidth="1"/>
    <col min="1530" max="1530" width="4.7109375" style="7" customWidth="1"/>
    <col min="1531" max="1533" width="10.7109375" style="7" customWidth="1"/>
    <col min="1534" max="1534" width="13.5703125" style="7" customWidth="1"/>
    <col min="1535" max="1779" width="9.140625" style="7"/>
    <col min="1780" max="1780" width="3.140625" style="7" customWidth="1"/>
    <col min="1781" max="1781" width="10.7109375" style="7" customWidth="1"/>
    <col min="1782" max="1782" width="9.7109375" style="7" customWidth="1"/>
    <col min="1783" max="1783" width="11.7109375" style="7" customWidth="1"/>
    <col min="1784" max="1784" width="51" style="7" customWidth="1"/>
    <col min="1785" max="1785" width="9.42578125" style="7" customWidth="1"/>
    <col min="1786" max="1786" width="4.7109375" style="7" customWidth="1"/>
    <col min="1787" max="1789" width="10.7109375" style="7" customWidth="1"/>
    <col min="1790" max="1790" width="13.5703125" style="7" customWidth="1"/>
    <col min="1791" max="2035" width="9.140625" style="7"/>
    <col min="2036" max="2036" width="3.140625" style="7" customWidth="1"/>
    <col min="2037" max="2037" width="10.7109375" style="7" customWidth="1"/>
    <col min="2038" max="2038" width="9.7109375" style="7" customWidth="1"/>
    <col min="2039" max="2039" width="11.7109375" style="7" customWidth="1"/>
    <col min="2040" max="2040" width="51" style="7" customWidth="1"/>
    <col min="2041" max="2041" width="9.42578125" style="7" customWidth="1"/>
    <col min="2042" max="2042" width="4.7109375" style="7" customWidth="1"/>
    <col min="2043" max="2045" width="10.7109375" style="7" customWidth="1"/>
    <col min="2046" max="2046" width="13.5703125" style="7" customWidth="1"/>
    <col min="2047" max="2291" width="9.140625" style="7"/>
    <col min="2292" max="2292" width="3.140625" style="7" customWidth="1"/>
    <col min="2293" max="2293" width="10.7109375" style="7" customWidth="1"/>
    <col min="2294" max="2294" width="9.7109375" style="7" customWidth="1"/>
    <col min="2295" max="2295" width="11.7109375" style="7" customWidth="1"/>
    <col min="2296" max="2296" width="51" style="7" customWidth="1"/>
    <col min="2297" max="2297" width="9.42578125" style="7" customWidth="1"/>
    <col min="2298" max="2298" width="4.7109375" style="7" customWidth="1"/>
    <col min="2299" max="2301" width="10.7109375" style="7" customWidth="1"/>
    <col min="2302" max="2302" width="13.5703125" style="7" customWidth="1"/>
    <col min="2303" max="2547" width="9.140625" style="7"/>
    <col min="2548" max="2548" width="3.140625" style="7" customWidth="1"/>
    <col min="2549" max="2549" width="10.7109375" style="7" customWidth="1"/>
    <col min="2550" max="2550" width="9.7109375" style="7" customWidth="1"/>
    <col min="2551" max="2551" width="11.7109375" style="7" customWidth="1"/>
    <col min="2552" max="2552" width="51" style="7" customWidth="1"/>
    <col min="2553" max="2553" width="9.42578125" style="7" customWidth="1"/>
    <col min="2554" max="2554" width="4.7109375" style="7" customWidth="1"/>
    <col min="2555" max="2557" width="10.7109375" style="7" customWidth="1"/>
    <col min="2558" max="2558" width="13.5703125" style="7" customWidth="1"/>
    <col min="2559" max="2803" width="9.140625" style="7"/>
    <col min="2804" max="2804" width="3.140625" style="7" customWidth="1"/>
    <col min="2805" max="2805" width="10.7109375" style="7" customWidth="1"/>
    <col min="2806" max="2806" width="9.7109375" style="7" customWidth="1"/>
    <col min="2807" max="2807" width="11.7109375" style="7" customWidth="1"/>
    <col min="2808" max="2808" width="51" style="7" customWidth="1"/>
    <col min="2809" max="2809" width="9.42578125" style="7" customWidth="1"/>
    <col min="2810" max="2810" width="4.7109375" style="7" customWidth="1"/>
    <col min="2811" max="2813" width="10.7109375" style="7" customWidth="1"/>
    <col min="2814" max="2814" width="13.5703125" style="7" customWidth="1"/>
    <col min="2815" max="3059" width="9.140625" style="7"/>
    <col min="3060" max="3060" width="3.140625" style="7" customWidth="1"/>
    <col min="3061" max="3061" width="10.7109375" style="7" customWidth="1"/>
    <col min="3062" max="3062" width="9.7109375" style="7" customWidth="1"/>
    <col min="3063" max="3063" width="11.7109375" style="7" customWidth="1"/>
    <col min="3064" max="3064" width="51" style="7" customWidth="1"/>
    <col min="3065" max="3065" width="9.42578125" style="7" customWidth="1"/>
    <col min="3066" max="3066" width="4.7109375" style="7" customWidth="1"/>
    <col min="3067" max="3069" width="10.7109375" style="7" customWidth="1"/>
    <col min="3070" max="3070" width="13.5703125" style="7" customWidth="1"/>
    <col min="3071" max="3315" width="9.140625" style="7"/>
    <col min="3316" max="3316" width="3.140625" style="7" customWidth="1"/>
    <col min="3317" max="3317" width="10.7109375" style="7" customWidth="1"/>
    <col min="3318" max="3318" width="9.7109375" style="7" customWidth="1"/>
    <col min="3319" max="3319" width="11.7109375" style="7" customWidth="1"/>
    <col min="3320" max="3320" width="51" style="7" customWidth="1"/>
    <col min="3321" max="3321" width="9.42578125" style="7" customWidth="1"/>
    <col min="3322" max="3322" width="4.7109375" style="7" customWidth="1"/>
    <col min="3323" max="3325" width="10.7109375" style="7" customWidth="1"/>
    <col min="3326" max="3326" width="13.5703125" style="7" customWidth="1"/>
    <col min="3327" max="3571" width="9.140625" style="7"/>
    <col min="3572" max="3572" width="3.140625" style="7" customWidth="1"/>
    <col min="3573" max="3573" width="10.7109375" style="7" customWidth="1"/>
    <col min="3574" max="3574" width="9.7109375" style="7" customWidth="1"/>
    <col min="3575" max="3575" width="11.7109375" style="7" customWidth="1"/>
    <col min="3576" max="3576" width="51" style="7" customWidth="1"/>
    <col min="3577" max="3577" width="9.42578125" style="7" customWidth="1"/>
    <col min="3578" max="3578" width="4.7109375" style="7" customWidth="1"/>
    <col min="3579" max="3581" width="10.7109375" style="7" customWidth="1"/>
    <col min="3582" max="3582" width="13.5703125" style="7" customWidth="1"/>
    <col min="3583" max="3827" width="9.140625" style="7"/>
    <col min="3828" max="3828" width="3.140625" style="7" customWidth="1"/>
    <col min="3829" max="3829" width="10.7109375" style="7" customWidth="1"/>
    <col min="3830" max="3830" width="9.7109375" style="7" customWidth="1"/>
    <col min="3831" max="3831" width="11.7109375" style="7" customWidth="1"/>
    <col min="3832" max="3832" width="51" style="7" customWidth="1"/>
    <col min="3833" max="3833" width="9.42578125" style="7" customWidth="1"/>
    <col min="3834" max="3834" width="4.7109375" style="7" customWidth="1"/>
    <col min="3835" max="3837" width="10.7109375" style="7" customWidth="1"/>
    <col min="3838" max="3838" width="13.5703125" style="7" customWidth="1"/>
    <col min="3839" max="4083" width="9.140625" style="7"/>
    <col min="4084" max="4084" width="3.140625" style="7" customWidth="1"/>
    <col min="4085" max="4085" width="10.7109375" style="7" customWidth="1"/>
    <col min="4086" max="4086" width="9.7109375" style="7" customWidth="1"/>
    <col min="4087" max="4087" width="11.7109375" style="7" customWidth="1"/>
    <col min="4088" max="4088" width="51" style="7" customWidth="1"/>
    <col min="4089" max="4089" width="9.42578125" style="7" customWidth="1"/>
    <col min="4090" max="4090" width="4.7109375" style="7" customWidth="1"/>
    <col min="4091" max="4093" width="10.7109375" style="7" customWidth="1"/>
    <col min="4094" max="4094" width="13.5703125" style="7" customWidth="1"/>
    <col min="4095" max="4339" width="9.140625" style="7"/>
    <col min="4340" max="4340" width="3.140625" style="7" customWidth="1"/>
    <col min="4341" max="4341" width="10.7109375" style="7" customWidth="1"/>
    <col min="4342" max="4342" width="9.7109375" style="7" customWidth="1"/>
    <col min="4343" max="4343" width="11.7109375" style="7" customWidth="1"/>
    <col min="4344" max="4344" width="51" style="7" customWidth="1"/>
    <col min="4345" max="4345" width="9.42578125" style="7" customWidth="1"/>
    <col min="4346" max="4346" width="4.7109375" style="7" customWidth="1"/>
    <col min="4347" max="4349" width="10.7109375" style="7" customWidth="1"/>
    <col min="4350" max="4350" width="13.5703125" style="7" customWidth="1"/>
    <col min="4351" max="4595" width="9.140625" style="7"/>
    <col min="4596" max="4596" width="3.140625" style="7" customWidth="1"/>
    <col min="4597" max="4597" width="10.7109375" style="7" customWidth="1"/>
    <col min="4598" max="4598" width="9.7109375" style="7" customWidth="1"/>
    <col min="4599" max="4599" width="11.7109375" style="7" customWidth="1"/>
    <col min="4600" max="4600" width="51" style="7" customWidth="1"/>
    <col min="4601" max="4601" width="9.42578125" style="7" customWidth="1"/>
    <col min="4602" max="4602" width="4.7109375" style="7" customWidth="1"/>
    <col min="4603" max="4605" width="10.7109375" style="7" customWidth="1"/>
    <col min="4606" max="4606" width="13.5703125" style="7" customWidth="1"/>
    <col min="4607" max="4851" width="9.140625" style="7"/>
    <col min="4852" max="4852" width="3.140625" style="7" customWidth="1"/>
    <col min="4853" max="4853" width="10.7109375" style="7" customWidth="1"/>
    <col min="4854" max="4854" width="9.7109375" style="7" customWidth="1"/>
    <col min="4855" max="4855" width="11.7109375" style="7" customWidth="1"/>
    <col min="4856" max="4856" width="51" style="7" customWidth="1"/>
    <col min="4857" max="4857" width="9.42578125" style="7" customWidth="1"/>
    <col min="4858" max="4858" width="4.7109375" style="7" customWidth="1"/>
    <col min="4859" max="4861" width="10.7109375" style="7" customWidth="1"/>
    <col min="4862" max="4862" width="13.5703125" style="7" customWidth="1"/>
    <col min="4863" max="5107" width="9.140625" style="7"/>
    <col min="5108" max="5108" width="3.140625" style="7" customWidth="1"/>
    <col min="5109" max="5109" width="10.7109375" style="7" customWidth="1"/>
    <col min="5110" max="5110" width="9.7109375" style="7" customWidth="1"/>
    <col min="5111" max="5111" width="11.7109375" style="7" customWidth="1"/>
    <col min="5112" max="5112" width="51" style="7" customWidth="1"/>
    <col min="5113" max="5113" width="9.42578125" style="7" customWidth="1"/>
    <col min="5114" max="5114" width="4.7109375" style="7" customWidth="1"/>
    <col min="5115" max="5117" width="10.7109375" style="7" customWidth="1"/>
    <col min="5118" max="5118" width="13.5703125" style="7" customWidth="1"/>
    <col min="5119" max="5363" width="9.140625" style="7"/>
    <col min="5364" max="5364" width="3.140625" style="7" customWidth="1"/>
    <col min="5365" max="5365" width="10.7109375" style="7" customWidth="1"/>
    <col min="5366" max="5366" width="9.7109375" style="7" customWidth="1"/>
    <col min="5367" max="5367" width="11.7109375" style="7" customWidth="1"/>
    <col min="5368" max="5368" width="51" style="7" customWidth="1"/>
    <col min="5369" max="5369" width="9.42578125" style="7" customWidth="1"/>
    <col min="5370" max="5370" width="4.7109375" style="7" customWidth="1"/>
    <col min="5371" max="5373" width="10.7109375" style="7" customWidth="1"/>
    <col min="5374" max="5374" width="13.5703125" style="7" customWidth="1"/>
    <col min="5375" max="5619" width="9.140625" style="7"/>
    <col min="5620" max="5620" width="3.140625" style="7" customWidth="1"/>
    <col min="5621" max="5621" width="10.7109375" style="7" customWidth="1"/>
    <col min="5622" max="5622" width="9.7109375" style="7" customWidth="1"/>
    <col min="5623" max="5623" width="11.7109375" style="7" customWidth="1"/>
    <col min="5624" max="5624" width="51" style="7" customWidth="1"/>
    <col min="5625" max="5625" width="9.42578125" style="7" customWidth="1"/>
    <col min="5626" max="5626" width="4.7109375" style="7" customWidth="1"/>
    <col min="5627" max="5629" width="10.7109375" style="7" customWidth="1"/>
    <col min="5630" max="5630" width="13.5703125" style="7" customWidth="1"/>
    <col min="5631" max="5875" width="9.140625" style="7"/>
    <col min="5876" max="5876" width="3.140625" style="7" customWidth="1"/>
    <col min="5877" max="5877" width="10.7109375" style="7" customWidth="1"/>
    <col min="5878" max="5878" width="9.7109375" style="7" customWidth="1"/>
    <col min="5879" max="5879" width="11.7109375" style="7" customWidth="1"/>
    <col min="5880" max="5880" width="51" style="7" customWidth="1"/>
    <col min="5881" max="5881" width="9.42578125" style="7" customWidth="1"/>
    <col min="5882" max="5882" width="4.7109375" style="7" customWidth="1"/>
    <col min="5883" max="5885" width="10.7109375" style="7" customWidth="1"/>
    <col min="5886" max="5886" width="13.5703125" style="7" customWidth="1"/>
    <col min="5887" max="6131" width="9.140625" style="7"/>
    <col min="6132" max="6132" width="3.140625" style="7" customWidth="1"/>
    <col min="6133" max="6133" width="10.7109375" style="7" customWidth="1"/>
    <col min="6134" max="6134" width="9.7109375" style="7" customWidth="1"/>
    <col min="6135" max="6135" width="11.7109375" style="7" customWidth="1"/>
    <col min="6136" max="6136" width="51" style="7" customWidth="1"/>
    <col min="6137" max="6137" width="9.42578125" style="7" customWidth="1"/>
    <col min="6138" max="6138" width="4.7109375" style="7" customWidth="1"/>
    <col min="6139" max="6141" width="10.7109375" style="7" customWidth="1"/>
    <col min="6142" max="6142" width="13.5703125" style="7" customWidth="1"/>
    <col min="6143" max="6387" width="9.140625" style="7"/>
    <col min="6388" max="6388" width="3.140625" style="7" customWidth="1"/>
    <col min="6389" max="6389" width="10.7109375" style="7" customWidth="1"/>
    <col min="6390" max="6390" width="9.7109375" style="7" customWidth="1"/>
    <col min="6391" max="6391" width="11.7109375" style="7" customWidth="1"/>
    <col min="6392" max="6392" width="51" style="7" customWidth="1"/>
    <col min="6393" max="6393" width="9.42578125" style="7" customWidth="1"/>
    <col min="6394" max="6394" width="4.7109375" style="7" customWidth="1"/>
    <col min="6395" max="6397" width="10.7109375" style="7" customWidth="1"/>
    <col min="6398" max="6398" width="13.5703125" style="7" customWidth="1"/>
    <col min="6399" max="6643" width="9.140625" style="7"/>
    <col min="6644" max="6644" width="3.140625" style="7" customWidth="1"/>
    <col min="6645" max="6645" width="10.7109375" style="7" customWidth="1"/>
    <col min="6646" max="6646" width="9.7109375" style="7" customWidth="1"/>
    <col min="6647" max="6647" width="11.7109375" style="7" customWidth="1"/>
    <col min="6648" max="6648" width="51" style="7" customWidth="1"/>
    <col min="6649" max="6649" width="9.42578125" style="7" customWidth="1"/>
    <col min="6650" max="6650" width="4.7109375" style="7" customWidth="1"/>
    <col min="6651" max="6653" width="10.7109375" style="7" customWidth="1"/>
    <col min="6654" max="6654" width="13.5703125" style="7" customWidth="1"/>
    <col min="6655" max="6899" width="9.140625" style="7"/>
    <col min="6900" max="6900" width="3.140625" style="7" customWidth="1"/>
    <col min="6901" max="6901" width="10.7109375" style="7" customWidth="1"/>
    <col min="6902" max="6902" width="9.7109375" style="7" customWidth="1"/>
    <col min="6903" max="6903" width="11.7109375" style="7" customWidth="1"/>
    <col min="6904" max="6904" width="51" style="7" customWidth="1"/>
    <col min="6905" max="6905" width="9.42578125" style="7" customWidth="1"/>
    <col min="6906" max="6906" width="4.7109375" style="7" customWidth="1"/>
    <col min="6907" max="6909" width="10.7109375" style="7" customWidth="1"/>
    <col min="6910" max="6910" width="13.5703125" style="7" customWidth="1"/>
    <col min="6911" max="7155" width="9.140625" style="7"/>
    <col min="7156" max="7156" width="3.140625" style="7" customWidth="1"/>
    <col min="7157" max="7157" width="10.7109375" style="7" customWidth="1"/>
    <col min="7158" max="7158" width="9.7109375" style="7" customWidth="1"/>
    <col min="7159" max="7159" width="11.7109375" style="7" customWidth="1"/>
    <col min="7160" max="7160" width="51" style="7" customWidth="1"/>
    <col min="7161" max="7161" width="9.42578125" style="7" customWidth="1"/>
    <col min="7162" max="7162" width="4.7109375" style="7" customWidth="1"/>
    <col min="7163" max="7165" width="10.7109375" style="7" customWidth="1"/>
    <col min="7166" max="7166" width="13.5703125" style="7" customWidth="1"/>
    <col min="7167" max="7411" width="9.140625" style="7"/>
    <col min="7412" max="7412" width="3.140625" style="7" customWidth="1"/>
    <col min="7413" max="7413" width="10.7109375" style="7" customWidth="1"/>
    <col min="7414" max="7414" width="9.7109375" style="7" customWidth="1"/>
    <col min="7415" max="7415" width="11.7109375" style="7" customWidth="1"/>
    <col min="7416" max="7416" width="51" style="7" customWidth="1"/>
    <col min="7417" max="7417" width="9.42578125" style="7" customWidth="1"/>
    <col min="7418" max="7418" width="4.7109375" style="7" customWidth="1"/>
    <col min="7419" max="7421" width="10.7109375" style="7" customWidth="1"/>
    <col min="7422" max="7422" width="13.5703125" style="7" customWidth="1"/>
    <col min="7423" max="7667" width="9.140625" style="7"/>
    <col min="7668" max="7668" width="3.140625" style="7" customWidth="1"/>
    <col min="7669" max="7669" width="10.7109375" style="7" customWidth="1"/>
    <col min="7670" max="7670" width="9.7109375" style="7" customWidth="1"/>
    <col min="7671" max="7671" width="11.7109375" style="7" customWidth="1"/>
    <col min="7672" max="7672" width="51" style="7" customWidth="1"/>
    <col min="7673" max="7673" width="9.42578125" style="7" customWidth="1"/>
    <col min="7674" max="7674" width="4.7109375" style="7" customWidth="1"/>
    <col min="7675" max="7677" width="10.7109375" style="7" customWidth="1"/>
    <col min="7678" max="7678" width="13.5703125" style="7" customWidth="1"/>
    <col min="7679" max="7923" width="9.140625" style="7"/>
    <col min="7924" max="7924" width="3.140625" style="7" customWidth="1"/>
    <col min="7925" max="7925" width="10.7109375" style="7" customWidth="1"/>
    <col min="7926" max="7926" width="9.7109375" style="7" customWidth="1"/>
    <col min="7927" max="7927" width="11.7109375" style="7" customWidth="1"/>
    <col min="7928" max="7928" width="51" style="7" customWidth="1"/>
    <col min="7929" max="7929" width="9.42578125" style="7" customWidth="1"/>
    <col min="7930" max="7930" width="4.7109375" style="7" customWidth="1"/>
    <col min="7931" max="7933" width="10.7109375" style="7" customWidth="1"/>
    <col min="7934" max="7934" width="13.5703125" style="7" customWidth="1"/>
    <col min="7935" max="8179" width="9.140625" style="7"/>
    <col min="8180" max="8180" width="3.140625" style="7" customWidth="1"/>
    <col min="8181" max="8181" width="10.7109375" style="7" customWidth="1"/>
    <col min="8182" max="8182" width="9.7109375" style="7" customWidth="1"/>
    <col min="8183" max="8183" width="11.7109375" style="7" customWidth="1"/>
    <col min="8184" max="8184" width="51" style="7" customWidth="1"/>
    <col min="8185" max="8185" width="9.42578125" style="7" customWidth="1"/>
    <col min="8186" max="8186" width="4.7109375" style="7" customWidth="1"/>
    <col min="8187" max="8189" width="10.7109375" style="7" customWidth="1"/>
    <col min="8190" max="8190" width="13.5703125" style="7" customWidth="1"/>
    <col min="8191" max="8435" width="9.140625" style="7"/>
    <col min="8436" max="8436" width="3.140625" style="7" customWidth="1"/>
    <col min="8437" max="8437" width="10.7109375" style="7" customWidth="1"/>
    <col min="8438" max="8438" width="9.7109375" style="7" customWidth="1"/>
    <col min="8439" max="8439" width="11.7109375" style="7" customWidth="1"/>
    <col min="8440" max="8440" width="51" style="7" customWidth="1"/>
    <col min="8441" max="8441" width="9.42578125" style="7" customWidth="1"/>
    <col min="8442" max="8442" width="4.7109375" style="7" customWidth="1"/>
    <col min="8443" max="8445" width="10.7109375" style="7" customWidth="1"/>
    <col min="8446" max="8446" width="13.5703125" style="7" customWidth="1"/>
    <col min="8447" max="8691" width="9.140625" style="7"/>
    <col min="8692" max="8692" width="3.140625" style="7" customWidth="1"/>
    <col min="8693" max="8693" width="10.7109375" style="7" customWidth="1"/>
    <col min="8694" max="8694" width="9.7109375" style="7" customWidth="1"/>
    <col min="8695" max="8695" width="11.7109375" style="7" customWidth="1"/>
    <col min="8696" max="8696" width="51" style="7" customWidth="1"/>
    <col min="8697" max="8697" width="9.42578125" style="7" customWidth="1"/>
    <col min="8698" max="8698" width="4.7109375" style="7" customWidth="1"/>
    <col min="8699" max="8701" width="10.7109375" style="7" customWidth="1"/>
    <col min="8702" max="8702" width="13.5703125" style="7" customWidth="1"/>
    <col min="8703" max="8947" width="9.140625" style="7"/>
    <col min="8948" max="8948" width="3.140625" style="7" customWidth="1"/>
    <col min="8949" max="8949" width="10.7109375" style="7" customWidth="1"/>
    <col min="8950" max="8950" width="9.7109375" style="7" customWidth="1"/>
    <col min="8951" max="8951" width="11.7109375" style="7" customWidth="1"/>
    <col min="8952" max="8952" width="51" style="7" customWidth="1"/>
    <col min="8953" max="8953" width="9.42578125" style="7" customWidth="1"/>
    <col min="8954" max="8954" width="4.7109375" style="7" customWidth="1"/>
    <col min="8955" max="8957" width="10.7109375" style="7" customWidth="1"/>
    <col min="8958" max="8958" width="13.5703125" style="7" customWidth="1"/>
    <col min="8959" max="9203" width="9.140625" style="7"/>
    <col min="9204" max="9204" width="3.140625" style="7" customWidth="1"/>
    <col min="9205" max="9205" width="10.7109375" style="7" customWidth="1"/>
    <col min="9206" max="9206" width="9.7109375" style="7" customWidth="1"/>
    <col min="9207" max="9207" width="11.7109375" style="7" customWidth="1"/>
    <col min="9208" max="9208" width="51" style="7" customWidth="1"/>
    <col min="9209" max="9209" width="9.42578125" style="7" customWidth="1"/>
    <col min="9210" max="9210" width="4.7109375" style="7" customWidth="1"/>
    <col min="9211" max="9213" width="10.7109375" style="7" customWidth="1"/>
    <col min="9214" max="9214" width="13.5703125" style="7" customWidth="1"/>
    <col min="9215" max="9459" width="9.140625" style="7"/>
    <col min="9460" max="9460" width="3.140625" style="7" customWidth="1"/>
    <col min="9461" max="9461" width="10.7109375" style="7" customWidth="1"/>
    <col min="9462" max="9462" width="9.7109375" style="7" customWidth="1"/>
    <col min="9463" max="9463" width="11.7109375" style="7" customWidth="1"/>
    <col min="9464" max="9464" width="51" style="7" customWidth="1"/>
    <col min="9465" max="9465" width="9.42578125" style="7" customWidth="1"/>
    <col min="9466" max="9466" width="4.7109375" style="7" customWidth="1"/>
    <col min="9467" max="9469" width="10.7109375" style="7" customWidth="1"/>
    <col min="9470" max="9470" width="13.5703125" style="7" customWidth="1"/>
    <col min="9471" max="9715" width="9.140625" style="7"/>
    <col min="9716" max="9716" width="3.140625" style="7" customWidth="1"/>
    <col min="9717" max="9717" width="10.7109375" style="7" customWidth="1"/>
    <col min="9718" max="9718" width="9.7109375" style="7" customWidth="1"/>
    <col min="9719" max="9719" width="11.7109375" style="7" customWidth="1"/>
    <col min="9720" max="9720" width="51" style="7" customWidth="1"/>
    <col min="9721" max="9721" width="9.42578125" style="7" customWidth="1"/>
    <col min="9722" max="9722" width="4.7109375" style="7" customWidth="1"/>
    <col min="9723" max="9725" width="10.7109375" style="7" customWidth="1"/>
    <col min="9726" max="9726" width="13.5703125" style="7" customWidth="1"/>
    <col min="9727" max="9971" width="9.140625" style="7"/>
    <col min="9972" max="9972" width="3.140625" style="7" customWidth="1"/>
    <col min="9973" max="9973" width="10.7109375" style="7" customWidth="1"/>
    <col min="9974" max="9974" width="9.7109375" style="7" customWidth="1"/>
    <col min="9975" max="9975" width="11.7109375" style="7" customWidth="1"/>
    <col min="9976" max="9976" width="51" style="7" customWidth="1"/>
    <col min="9977" max="9977" width="9.42578125" style="7" customWidth="1"/>
    <col min="9978" max="9978" width="4.7109375" style="7" customWidth="1"/>
    <col min="9979" max="9981" width="10.7109375" style="7" customWidth="1"/>
    <col min="9982" max="9982" width="13.5703125" style="7" customWidth="1"/>
    <col min="9983" max="10227" width="9.140625" style="7"/>
    <col min="10228" max="10228" width="3.140625" style="7" customWidth="1"/>
    <col min="10229" max="10229" width="10.7109375" style="7" customWidth="1"/>
    <col min="10230" max="10230" width="9.7109375" style="7" customWidth="1"/>
    <col min="10231" max="10231" width="11.7109375" style="7" customWidth="1"/>
    <col min="10232" max="10232" width="51" style="7" customWidth="1"/>
    <col min="10233" max="10233" width="9.42578125" style="7" customWidth="1"/>
    <col min="10234" max="10234" width="4.7109375" style="7" customWidth="1"/>
    <col min="10235" max="10237" width="10.7109375" style="7" customWidth="1"/>
    <col min="10238" max="10238" width="13.5703125" style="7" customWidth="1"/>
    <col min="10239" max="10483" width="9.140625" style="7"/>
    <col min="10484" max="10484" width="3.140625" style="7" customWidth="1"/>
    <col min="10485" max="10485" width="10.7109375" style="7" customWidth="1"/>
    <col min="10486" max="10486" width="9.7109375" style="7" customWidth="1"/>
    <col min="10487" max="10487" width="11.7109375" style="7" customWidth="1"/>
    <col min="10488" max="10488" width="51" style="7" customWidth="1"/>
    <col min="10489" max="10489" width="9.42578125" style="7" customWidth="1"/>
    <col min="10490" max="10490" width="4.7109375" style="7" customWidth="1"/>
    <col min="10491" max="10493" width="10.7109375" style="7" customWidth="1"/>
    <col min="10494" max="10494" width="13.5703125" style="7" customWidth="1"/>
    <col min="10495" max="10739" width="9.140625" style="7"/>
    <col min="10740" max="10740" width="3.140625" style="7" customWidth="1"/>
    <col min="10741" max="10741" width="10.7109375" style="7" customWidth="1"/>
    <col min="10742" max="10742" width="9.7109375" style="7" customWidth="1"/>
    <col min="10743" max="10743" width="11.7109375" style="7" customWidth="1"/>
    <col min="10744" max="10744" width="51" style="7" customWidth="1"/>
    <col min="10745" max="10745" width="9.42578125" style="7" customWidth="1"/>
    <col min="10746" max="10746" width="4.7109375" style="7" customWidth="1"/>
    <col min="10747" max="10749" width="10.7109375" style="7" customWidth="1"/>
    <col min="10750" max="10750" width="13.5703125" style="7" customWidth="1"/>
    <col min="10751" max="10995" width="9.140625" style="7"/>
    <col min="10996" max="10996" width="3.140625" style="7" customWidth="1"/>
    <col min="10997" max="10997" width="10.7109375" style="7" customWidth="1"/>
    <col min="10998" max="10998" width="9.7109375" style="7" customWidth="1"/>
    <col min="10999" max="10999" width="11.7109375" style="7" customWidth="1"/>
    <col min="11000" max="11000" width="51" style="7" customWidth="1"/>
    <col min="11001" max="11001" width="9.42578125" style="7" customWidth="1"/>
    <col min="11002" max="11002" width="4.7109375" style="7" customWidth="1"/>
    <col min="11003" max="11005" width="10.7109375" style="7" customWidth="1"/>
    <col min="11006" max="11006" width="13.5703125" style="7" customWidth="1"/>
    <col min="11007" max="11251" width="9.140625" style="7"/>
    <col min="11252" max="11252" width="3.140625" style="7" customWidth="1"/>
    <col min="11253" max="11253" width="10.7109375" style="7" customWidth="1"/>
    <col min="11254" max="11254" width="9.7109375" style="7" customWidth="1"/>
    <col min="11255" max="11255" width="11.7109375" style="7" customWidth="1"/>
    <col min="11256" max="11256" width="51" style="7" customWidth="1"/>
    <col min="11257" max="11257" width="9.42578125" style="7" customWidth="1"/>
    <col min="11258" max="11258" width="4.7109375" style="7" customWidth="1"/>
    <col min="11259" max="11261" width="10.7109375" style="7" customWidth="1"/>
    <col min="11262" max="11262" width="13.5703125" style="7" customWidth="1"/>
    <col min="11263" max="11507" width="9.140625" style="7"/>
    <col min="11508" max="11508" width="3.140625" style="7" customWidth="1"/>
    <col min="11509" max="11509" width="10.7109375" style="7" customWidth="1"/>
    <col min="11510" max="11510" width="9.7109375" style="7" customWidth="1"/>
    <col min="11511" max="11511" width="11.7109375" style="7" customWidth="1"/>
    <col min="11512" max="11512" width="51" style="7" customWidth="1"/>
    <col min="11513" max="11513" width="9.42578125" style="7" customWidth="1"/>
    <col min="11514" max="11514" width="4.7109375" style="7" customWidth="1"/>
    <col min="11515" max="11517" width="10.7109375" style="7" customWidth="1"/>
    <col min="11518" max="11518" width="13.5703125" style="7" customWidth="1"/>
    <col min="11519" max="11763" width="9.140625" style="7"/>
    <col min="11764" max="11764" width="3.140625" style="7" customWidth="1"/>
    <col min="11765" max="11765" width="10.7109375" style="7" customWidth="1"/>
    <col min="11766" max="11766" width="9.7109375" style="7" customWidth="1"/>
    <col min="11767" max="11767" width="11.7109375" style="7" customWidth="1"/>
    <col min="11768" max="11768" width="51" style="7" customWidth="1"/>
    <col min="11769" max="11769" width="9.42578125" style="7" customWidth="1"/>
    <col min="11770" max="11770" width="4.7109375" style="7" customWidth="1"/>
    <col min="11771" max="11773" width="10.7109375" style="7" customWidth="1"/>
    <col min="11774" max="11774" width="13.5703125" style="7" customWidth="1"/>
    <col min="11775" max="12019" width="9.140625" style="7"/>
    <col min="12020" max="12020" width="3.140625" style="7" customWidth="1"/>
    <col min="12021" max="12021" width="10.7109375" style="7" customWidth="1"/>
    <col min="12022" max="12022" width="9.7109375" style="7" customWidth="1"/>
    <col min="12023" max="12023" width="11.7109375" style="7" customWidth="1"/>
    <col min="12024" max="12024" width="51" style="7" customWidth="1"/>
    <col min="12025" max="12025" width="9.42578125" style="7" customWidth="1"/>
    <col min="12026" max="12026" width="4.7109375" style="7" customWidth="1"/>
    <col min="12027" max="12029" width="10.7109375" style="7" customWidth="1"/>
    <col min="12030" max="12030" width="13.5703125" style="7" customWidth="1"/>
    <col min="12031" max="12275" width="9.140625" style="7"/>
    <col min="12276" max="12276" width="3.140625" style="7" customWidth="1"/>
    <col min="12277" max="12277" width="10.7109375" style="7" customWidth="1"/>
    <col min="12278" max="12278" width="9.7109375" style="7" customWidth="1"/>
    <col min="12279" max="12279" width="11.7109375" style="7" customWidth="1"/>
    <col min="12280" max="12280" width="51" style="7" customWidth="1"/>
    <col min="12281" max="12281" width="9.42578125" style="7" customWidth="1"/>
    <col min="12282" max="12282" width="4.7109375" style="7" customWidth="1"/>
    <col min="12283" max="12285" width="10.7109375" style="7" customWidth="1"/>
    <col min="12286" max="12286" width="13.5703125" style="7" customWidth="1"/>
    <col min="12287" max="12531" width="9.140625" style="7"/>
    <col min="12532" max="12532" width="3.140625" style="7" customWidth="1"/>
    <col min="12533" max="12533" width="10.7109375" style="7" customWidth="1"/>
    <col min="12534" max="12534" width="9.7109375" style="7" customWidth="1"/>
    <col min="12535" max="12535" width="11.7109375" style="7" customWidth="1"/>
    <col min="12536" max="12536" width="51" style="7" customWidth="1"/>
    <col min="12537" max="12537" width="9.42578125" style="7" customWidth="1"/>
    <col min="12538" max="12538" width="4.7109375" style="7" customWidth="1"/>
    <col min="12539" max="12541" width="10.7109375" style="7" customWidth="1"/>
    <col min="12542" max="12542" width="13.5703125" style="7" customWidth="1"/>
    <col min="12543" max="12787" width="9.140625" style="7"/>
    <col min="12788" max="12788" width="3.140625" style="7" customWidth="1"/>
    <col min="12789" max="12789" width="10.7109375" style="7" customWidth="1"/>
    <col min="12790" max="12790" width="9.7109375" style="7" customWidth="1"/>
    <col min="12791" max="12791" width="11.7109375" style="7" customWidth="1"/>
    <col min="12792" max="12792" width="51" style="7" customWidth="1"/>
    <col min="12793" max="12793" width="9.42578125" style="7" customWidth="1"/>
    <col min="12794" max="12794" width="4.7109375" style="7" customWidth="1"/>
    <col min="12795" max="12797" width="10.7109375" style="7" customWidth="1"/>
    <col min="12798" max="12798" width="13.5703125" style="7" customWidth="1"/>
    <col min="12799" max="13043" width="9.140625" style="7"/>
    <col min="13044" max="13044" width="3.140625" style="7" customWidth="1"/>
    <col min="13045" max="13045" width="10.7109375" style="7" customWidth="1"/>
    <col min="13046" max="13046" width="9.7109375" style="7" customWidth="1"/>
    <col min="13047" max="13047" width="11.7109375" style="7" customWidth="1"/>
    <col min="13048" max="13048" width="51" style="7" customWidth="1"/>
    <col min="13049" max="13049" width="9.42578125" style="7" customWidth="1"/>
    <col min="13050" max="13050" width="4.7109375" style="7" customWidth="1"/>
    <col min="13051" max="13053" width="10.7109375" style="7" customWidth="1"/>
    <col min="13054" max="13054" width="13.5703125" style="7" customWidth="1"/>
    <col min="13055" max="13299" width="9.140625" style="7"/>
    <col min="13300" max="13300" width="3.140625" style="7" customWidth="1"/>
    <col min="13301" max="13301" width="10.7109375" style="7" customWidth="1"/>
    <col min="13302" max="13302" width="9.7109375" style="7" customWidth="1"/>
    <col min="13303" max="13303" width="11.7109375" style="7" customWidth="1"/>
    <col min="13304" max="13304" width="51" style="7" customWidth="1"/>
    <col min="13305" max="13305" width="9.42578125" style="7" customWidth="1"/>
    <col min="13306" max="13306" width="4.7109375" style="7" customWidth="1"/>
    <col min="13307" max="13309" width="10.7109375" style="7" customWidth="1"/>
    <col min="13310" max="13310" width="13.5703125" style="7" customWidth="1"/>
    <col min="13311" max="13555" width="9.140625" style="7"/>
    <col min="13556" max="13556" width="3.140625" style="7" customWidth="1"/>
    <col min="13557" max="13557" width="10.7109375" style="7" customWidth="1"/>
    <col min="13558" max="13558" width="9.7109375" style="7" customWidth="1"/>
    <col min="13559" max="13559" width="11.7109375" style="7" customWidth="1"/>
    <col min="13560" max="13560" width="51" style="7" customWidth="1"/>
    <col min="13561" max="13561" width="9.42578125" style="7" customWidth="1"/>
    <col min="13562" max="13562" width="4.7109375" style="7" customWidth="1"/>
    <col min="13563" max="13565" width="10.7109375" style="7" customWidth="1"/>
    <col min="13566" max="13566" width="13.5703125" style="7" customWidth="1"/>
    <col min="13567" max="13811" width="9.140625" style="7"/>
    <col min="13812" max="13812" width="3.140625" style="7" customWidth="1"/>
    <col min="13813" max="13813" width="10.7109375" style="7" customWidth="1"/>
    <col min="13814" max="13814" width="9.7109375" style="7" customWidth="1"/>
    <col min="13815" max="13815" width="11.7109375" style="7" customWidth="1"/>
    <col min="13816" max="13816" width="51" style="7" customWidth="1"/>
    <col min="13817" max="13817" width="9.42578125" style="7" customWidth="1"/>
    <col min="13818" max="13818" width="4.7109375" style="7" customWidth="1"/>
    <col min="13819" max="13821" width="10.7109375" style="7" customWidth="1"/>
    <col min="13822" max="13822" width="13.5703125" style="7" customWidth="1"/>
    <col min="13823" max="14067" width="9.140625" style="7"/>
    <col min="14068" max="14068" width="3.140625" style="7" customWidth="1"/>
    <col min="14069" max="14069" width="10.7109375" style="7" customWidth="1"/>
    <col min="14070" max="14070" width="9.7109375" style="7" customWidth="1"/>
    <col min="14071" max="14071" width="11.7109375" style="7" customWidth="1"/>
    <col min="14072" max="14072" width="51" style="7" customWidth="1"/>
    <col min="14073" max="14073" width="9.42578125" style="7" customWidth="1"/>
    <col min="14074" max="14074" width="4.7109375" style="7" customWidth="1"/>
    <col min="14075" max="14077" width="10.7109375" style="7" customWidth="1"/>
    <col min="14078" max="14078" width="13.5703125" style="7" customWidth="1"/>
    <col min="14079" max="14323" width="9.140625" style="7"/>
    <col min="14324" max="14324" width="3.140625" style="7" customWidth="1"/>
    <col min="14325" max="14325" width="10.7109375" style="7" customWidth="1"/>
    <col min="14326" max="14326" width="9.7109375" style="7" customWidth="1"/>
    <col min="14327" max="14327" width="11.7109375" style="7" customWidth="1"/>
    <col min="14328" max="14328" width="51" style="7" customWidth="1"/>
    <col min="14329" max="14329" width="9.42578125" style="7" customWidth="1"/>
    <col min="14330" max="14330" width="4.7109375" style="7" customWidth="1"/>
    <col min="14331" max="14333" width="10.7109375" style="7" customWidth="1"/>
    <col min="14334" max="14334" width="13.5703125" style="7" customWidth="1"/>
    <col min="14335" max="14579" width="9.140625" style="7"/>
    <col min="14580" max="14580" width="3.140625" style="7" customWidth="1"/>
    <col min="14581" max="14581" width="10.7109375" style="7" customWidth="1"/>
    <col min="14582" max="14582" width="9.7109375" style="7" customWidth="1"/>
    <col min="14583" max="14583" width="11.7109375" style="7" customWidth="1"/>
    <col min="14584" max="14584" width="51" style="7" customWidth="1"/>
    <col min="14585" max="14585" width="9.42578125" style="7" customWidth="1"/>
    <col min="14586" max="14586" width="4.7109375" style="7" customWidth="1"/>
    <col min="14587" max="14589" width="10.7109375" style="7" customWidth="1"/>
    <col min="14590" max="14590" width="13.5703125" style="7" customWidth="1"/>
    <col min="14591" max="14835" width="9.140625" style="7"/>
    <col min="14836" max="14836" width="3.140625" style="7" customWidth="1"/>
    <col min="14837" max="14837" width="10.7109375" style="7" customWidth="1"/>
    <col min="14838" max="14838" width="9.7109375" style="7" customWidth="1"/>
    <col min="14839" max="14839" width="11.7109375" style="7" customWidth="1"/>
    <col min="14840" max="14840" width="51" style="7" customWidth="1"/>
    <col min="14841" max="14841" width="9.42578125" style="7" customWidth="1"/>
    <col min="14842" max="14842" width="4.7109375" style="7" customWidth="1"/>
    <col min="14843" max="14845" width="10.7109375" style="7" customWidth="1"/>
    <col min="14846" max="14846" width="13.5703125" style="7" customWidth="1"/>
    <col min="14847" max="15091" width="9.140625" style="7"/>
    <col min="15092" max="15092" width="3.140625" style="7" customWidth="1"/>
    <col min="15093" max="15093" width="10.7109375" style="7" customWidth="1"/>
    <col min="15094" max="15094" width="9.7109375" style="7" customWidth="1"/>
    <col min="15095" max="15095" width="11.7109375" style="7" customWidth="1"/>
    <col min="15096" max="15096" width="51" style="7" customWidth="1"/>
    <col min="15097" max="15097" width="9.42578125" style="7" customWidth="1"/>
    <col min="15098" max="15098" width="4.7109375" style="7" customWidth="1"/>
    <col min="15099" max="15101" width="10.7109375" style="7" customWidth="1"/>
    <col min="15102" max="15102" width="13.5703125" style="7" customWidth="1"/>
    <col min="15103" max="15347" width="9.140625" style="7"/>
    <col min="15348" max="15348" width="3.140625" style="7" customWidth="1"/>
    <col min="15349" max="15349" width="10.7109375" style="7" customWidth="1"/>
    <col min="15350" max="15350" width="9.7109375" style="7" customWidth="1"/>
    <col min="15351" max="15351" width="11.7109375" style="7" customWidth="1"/>
    <col min="15352" max="15352" width="51" style="7" customWidth="1"/>
    <col min="15353" max="15353" width="9.42578125" style="7" customWidth="1"/>
    <col min="15354" max="15354" width="4.7109375" style="7" customWidth="1"/>
    <col min="15355" max="15357" width="10.7109375" style="7" customWidth="1"/>
    <col min="15358" max="15358" width="13.5703125" style="7" customWidth="1"/>
    <col min="15359" max="15603" width="9.140625" style="7"/>
    <col min="15604" max="15604" width="3.140625" style="7" customWidth="1"/>
    <col min="15605" max="15605" width="10.7109375" style="7" customWidth="1"/>
    <col min="15606" max="15606" width="9.7109375" style="7" customWidth="1"/>
    <col min="15607" max="15607" width="11.7109375" style="7" customWidth="1"/>
    <col min="15608" max="15608" width="51" style="7" customWidth="1"/>
    <col min="15609" max="15609" width="9.42578125" style="7" customWidth="1"/>
    <col min="15610" max="15610" width="4.7109375" style="7" customWidth="1"/>
    <col min="15611" max="15613" width="10.7109375" style="7" customWidth="1"/>
    <col min="15614" max="15614" width="13.5703125" style="7" customWidth="1"/>
    <col min="15615" max="15859" width="9.140625" style="7"/>
    <col min="15860" max="15860" width="3.140625" style="7" customWidth="1"/>
    <col min="15861" max="15861" width="10.7109375" style="7" customWidth="1"/>
    <col min="15862" max="15862" width="9.7109375" style="7" customWidth="1"/>
    <col min="15863" max="15863" width="11.7109375" style="7" customWidth="1"/>
    <col min="15864" max="15864" width="51" style="7" customWidth="1"/>
    <col min="15865" max="15865" width="9.42578125" style="7" customWidth="1"/>
    <col min="15866" max="15866" width="4.7109375" style="7" customWidth="1"/>
    <col min="15867" max="15869" width="10.7109375" style="7" customWidth="1"/>
    <col min="15870" max="15870" width="13.5703125" style="7" customWidth="1"/>
    <col min="15871" max="16115" width="9.140625" style="7"/>
    <col min="16116" max="16116" width="3.140625" style="7" customWidth="1"/>
    <col min="16117" max="16117" width="10.7109375" style="7" customWidth="1"/>
    <col min="16118" max="16118" width="9.7109375" style="7" customWidth="1"/>
    <col min="16119" max="16119" width="11.7109375" style="7" customWidth="1"/>
    <col min="16120" max="16120" width="51" style="7" customWidth="1"/>
    <col min="16121" max="16121" width="9.42578125" style="7" customWidth="1"/>
    <col min="16122" max="16122" width="4.7109375" style="7" customWidth="1"/>
    <col min="16123" max="16125" width="10.7109375" style="7" customWidth="1"/>
    <col min="16126" max="16126" width="13.5703125" style="7" customWidth="1"/>
    <col min="16127" max="16384" width="9.140625" style="7"/>
  </cols>
  <sheetData>
    <row r="1" spans="1:8" ht="25.5">
      <c r="A1" s="22" t="s">
        <v>0</v>
      </c>
      <c r="B1" s="23"/>
      <c r="C1" s="88"/>
      <c r="D1" s="89"/>
      <c r="E1" s="90" t="s">
        <v>268</v>
      </c>
      <c r="F1" s="91"/>
      <c r="G1" s="92"/>
      <c r="H1" s="93"/>
    </row>
    <row r="2" spans="1:8" s="8" customFormat="1" ht="13.5" customHeight="1" thickBot="1">
      <c r="A2" s="27" t="s">
        <v>1</v>
      </c>
      <c r="B2" s="23"/>
      <c r="C2" s="88"/>
      <c r="D2" s="89"/>
      <c r="E2" s="94" t="s">
        <v>19</v>
      </c>
      <c r="F2" s="95"/>
      <c r="G2" s="96"/>
      <c r="H2" s="97"/>
    </row>
    <row r="3" spans="1:8" ht="13.5" customHeight="1">
      <c r="A3" s="117" t="s">
        <v>2</v>
      </c>
      <c r="B3" s="118"/>
      <c r="C3" s="118"/>
      <c r="D3" s="98"/>
      <c r="E3" s="99"/>
      <c r="F3" s="100"/>
      <c r="G3" s="119" t="s">
        <v>3</v>
      </c>
      <c r="H3" s="164" t="s">
        <v>4</v>
      </c>
    </row>
    <row r="4" spans="1:8" ht="13.5" customHeight="1" thickBot="1">
      <c r="A4" s="101" t="s">
        <v>5</v>
      </c>
      <c r="B4" s="102" t="s">
        <v>6</v>
      </c>
      <c r="C4" s="102" t="s">
        <v>6</v>
      </c>
      <c r="D4" s="102" t="s">
        <v>7</v>
      </c>
      <c r="E4" s="24" t="s">
        <v>8</v>
      </c>
      <c r="F4" s="103"/>
      <c r="G4" s="120"/>
      <c r="H4" s="165"/>
    </row>
    <row r="5" spans="1:8" ht="13.5" customHeight="1">
      <c r="A5" s="104"/>
      <c r="B5" s="105"/>
      <c r="C5" s="105"/>
      <c r="D5" s="105"/>
      <c r="E5" s="106"/>
      <c r="F5" s="100"/>
      <c r="G5" s="107"/>
      <c r="H5" s="108"/>
    </row>
    <row r="6" spans="1:8" s="9" customFormat="1" ht="12.75">
      <c r="A6" s="121"/>
      <c r="B6" s="109" t="s">
        <v>12</v>
      </c>
      <c r="C6" s="110"/>
      <c r="D6" s="111"/>
      <c r="E6" s="112" t="s">
        <v>13</v>
      </c>
      <c r="F6" s="122"/>
      <c r="G6" s="123"/>
      <c r="H6" s="124"/>
    </row>
    <row r="7" spans="1:8" s="9" customFormat="1" ht="12.75">
      <c r="A7" s="121"/>
      <c r="B7" s="109"/>
      <c r="C7" s="110"/>
      <c r="D7" s="111"/>
      <c r="E7" s="112"/>
      <c r="F7" s="122"/>
      <c r="G7" s="123"/>
      <c r="H7" s="124"/>
    </row>
    <row r="8" spans="1:8" s="53" customFormat="1" ht="12.75">
      <c r="A8" s="125">
        <v>1</v>
      </c>
      <c r="B8" s="126"/>
      <c r="C8" s="30" t="s">
        <v>14</v>
      </c>
      <c r="D8" s="28"/>
      <c r="E8" s="115" t="s">
        <v>15</v>
      </c>
      <c r="F8" s="127"/>
      <c r="G8" s="128"/>
      <c r="H8" s="129"/>
    </row>
    <row r="9" spans="1:8" s="53" customFormat="1" ht="12.75">
      <c r="A9" s="125"/>
      <c r="B9" s="126"/>
      <c r="C9" s="30"/>
      <c r="D9" s="31" t="s">
        <v>21</v>
      </c>
      <c r="E9" s="116" t="s">
        <v>20</v>
      </c>
      <c r="F9" s="32"/>
      <c r="G9" s="52" t="s">
        <v>11</v>
      </c>
      <c r="H9" s="51">
        <f>F16</f>
        <v>26.143199999999997</v>
      </c>
    </row>
    <row r="10" spans="1:8" s="53" customFormat="1" ht="12.75">
      <c r="A10" s="125"/>
      <c r="B10" s="126"/>
      <c r="C10" s="30"/>
      <c r="D10" s="31"/>
      <c r="E10" s="130" t="s">
        <v>271</v>
      </c>
      <c r="F10" s="131">
        <f>7.292*2.4</f>
        <v>17.500799999999998</v>
      </c>
      <c r="G10" s="52"/>
      <c r="H10" s="51"/>
    </row>
    <row r="11" spans="1:8" s="53" customFormat="1" ht="12.75">
      <c r="A11" s="125"/>
      <c r="B11" s="126"/>
      <c r="C11" s="30"/>
      <c r="D11" s="31"/>
      <c r="E11" s="130" t="s">
        <v>23</v>
      </c>
      <c r="F11" s="131">
        <v>6</v>
      </c>
      <c r="G11" s="52"/>
      <c r="H11" s="51"/>
    </row>
    <row r="12" spans="1:8" s="53" customFormat="1" ht="12.75">
      <c r="A12" s="125"/>
      <c r="B12" s="126"/>
      <c r="C12" s="30"/>
      <c r="D12" s="31"/>
      <c r="E12" s="130" t="s">
        <v>24</v>
      </c>
      <c r="F12" s="131">
        <v>0.01</v>
      </c>
      <c r="G12" s="52"/>
      <c r="H12" s="51"/>
    </row>
    <row r="13" spans="1:8" s="53" customFormat="1" ht="12.75">
      <c r="A13" s="125"/>
      <c r="B13" s="126"/>
      <c r="C13" s="30"/>
      <c r="D13" s="31"/>
      <c r="E13" s="130" t="s">
        <v>25</v>
      </c>
      <c r="F13" s="131">
        <v>0.56000000000000005</v>
      </c>
      <c r="G13" s="52"/>
      <c r="H13" s="51"/>
    </row>
    <row r="14" spans="1:8" s="53" customFormat="1" ht="12.75">
      <c r="A14" s="125"/>
      <c r="B14" s="126"/>
      <c r="C14" s="30"/>
      <c r="D14" s="31"/>
      <c r="E14" s="130" t="s">
        <v>272</v>
      </c>
      <c r="F14" s="131">
        <f>(720*2.67)/1000</f>
        <v>1.9223999999999999</v>
      </c>
      <c r="G14" s="52"/>
      <c r="H14" s="51"/>
    </row>
    <row r="15" spans="1:8" s="53" customFormat="1" ht="12.75">
      <c r="A15" s="125"/>
      <c r="B15" s="126"/>
      <c r="C15" s="30"/>
      <c r="D15" s="31"/>
      <c r="E15" s="130" t="s">
        <v>44</v>
      </c>
      <c r="F15" s="132">
        <v>0.15</v>
      </c>
      <c r="G15" s="52"/>
      <c r="H15" s="51"/>
    </row>
    <row r="16" spans="1:8" s="53" customFormat="1" ht="12.75">
      <c r="A16" s="125"/>
      <c r="B16" s="126"/>
      <c r="C16" s="30"/>
      <c r="D16" s="31"/>
      <c r="E16" s="133" t="s">
        <v>18</v>
      </c>
      <c r="F16" s="131">
        <f>SUM(F10:F15)</f>
        <v>26.143199999999997</v>
      </c>
      <c r="G16" s="52"/>
      <c r="H16" s="51"/>
    </row>
    <row r="17" spans="1:8" s="53" customFormat="1" ht="12.75">
      <c r="A17" s="125"/>
      <c r="B17" s="126"/>
      <c r="C17" s="134"/>
      <c r="D17" s="135"/>
      <c r="E17" s="136"/>
      <c r="F17" s="137"/>
      <c r="G17" s="123"/>
      <c r="H17" s="124"/>
    </row>
    <row r="18" spans="1:8" s="53" customFormat="1" ht="12.75">
      <c r="A18" s="125"/>
      <c r="B18" s="126"/>
      <c r="C18" s="30"/>
      <c r="D18" s="31" t="s">
        <v>16</v>
      </c>
      <c r="E18" s="116" t="s">
        <v>17</v>
      </c>
      <c r="F18" s="32"/>
      <c r="G18" s="52" t="s">
        <v>11</v>
      </c>
      <c r="H18" s="51">
        <f>F26</f>
        <v>26.143199999999997</v>
      </c>
    </row>
    <row r="19" spans="1:8" s="53" customFormat="1" ht="12.75">
      <c r="A19" s="125"/>
      <c r="B19" s="126"/>
      <c r="C19" s="30"/>
      <c r="D19" s="31"/>
      <c r="E19" s="130" t="s">
        <v>22</v>
      </c>
      <c r="F19" s="138"/>
      <c r="G19" s="52"/>
      <c r="H19" s="51"/>
    </row>
    <row r="20" spans="1:8" s="53" customFormat="1" ht="12.75">
      <c r="A20" s="125"/>
      <c r="B20" s="126"/>
      <c r="C20" s="30"/>
      <c r="D20" s="31"/>
      <c r="E20" s="130" t="s">
        <v>271</v>
      </c>
      <c r="F20" s="131">
        <f>7.292*2.4</f>
        <v>17.500799999999998</v>
      </c>
      <c r="G20" s="52"/>
      <c r="H20" s="51"/>
    </row>
    <row r="21" spans="1:8" s="53" customFormat="1" ht="12.75">
      <c r="A21" s="125"/>
      <c r="B21" s="126"/>
      <c r="C21" s="30"/>
      <c r="D21" s="31"/>
      <c r="E21" s="130" t="s">
        <v>23</v>
      </c>
      <c r="F21" s="131">
        <v>6</v>
      </c>
      <c r="G21" s="52"/>
      <c r="H21" s="51"/>
    </row>
    <row r="22" spans="1:8" s="53" customFormat="1" ht="12.75">
      <c r="A22" s="125"/>
      <c r="B22" s="126"/>
      <c r="C22" s="30"/>
      <c r="D22" s="31"/>
      <c r="E22" s="130" t="s">
        <v>24</v>
      </c>
      <c r="F22" s="131">
        <v>0.01</v>
      </c>
      <c r="G22" s="52"/>
      <c r="H22" s="51"/>
    </row>
    <row r="23" spans="1:8" s="53" customFormat="1" ht="12.75">
      <c r="A23" s="125"/>
      <c r="B23" s="126"/>
      <c r="C23" s="30"/>
      <c r="D23" s="31"/>
      <c r="E23" s="130" t="s">
        <v>25</v>
      </c>
      <c r="F23" s="131">
        <v>0.56000000000000005</v>
      </c>
      <c r="G23" s="52"/>
      <c r="H23" s="51"/>
    </row>
    <row r="24" spans="1:8" s="53" customFormat="1" ht="12.75">
      <c r="A24" s="125"/>
      <c r="B24" s="126"/>
      <c r="C24" s="30"/>
      <c r="D24" s="31"/>
      <c r="E24" s="130" t="s">
        <v>272</v>
      </c>
      <c r="F24" s="131">
        <f>(720*2.67)/1000</f>
        <v>1.9223999999999999</v>
      </c>
      <c r="G24" s="52"/>
      <c r="H24" s="51"/>
    </row>
    <row r="25" spans="1:8" s="53" customFormat="1" ht="12.75">
      <c r="A25" s="125"/>
      <c r="B25" s="126"/>
      <c r="C25" s="30"/>
      <c r="D25" s="31"/>
      <c r="E25" s="130" t="s">
        <v>44</v>
      </c>
      <c r="F25" s="132">
        <v>0.15</v>
      </c>
      <c r="G25" s="52"/>
      <c r="H25" s="51"/>
    </row>
    <row r="26" spans="1:8" s="53" customFormat="1" ht="12.75">
      <c r="A26" s="125"/>
      <c r="B26" s="126"/>
      <c r="C26" s="30"/>
      <c r="D26" s="31"/>
      <c r="E26" s="133" t="s">
        <v>18</v>
      </c>
      <c r="F26" s="131">
        <f>SUM(F20:F25)</f>
        <v>26.143199999999997</v>
      </c>
      <c r="G26" s="52"/>
      <c r="H26" s="51"/>
    </row>
    <row r="27" spans="1:8" s="53" customFormat="1" ht="12.75">
      <c r="A27" s="125"/>
      <c r="B27" s="126"/>
      <c r="C27" s="134"/>
      <c r="D27" s="135"/>
      <c r="E27" s="16"/>
      <c r="F27" s="137"/>
      <c r="G27" s="123"/>
      <c r="H27" s="124"/>
    </row>
    <row r="28" spans="1:8" s="53" customFormat="1" ht="25.5">
      <c r="A28" s="125">
        <v>2</v>
      </c>
      <c r="B28" s="126"/>
      <c r="C28" s="30" t="s">
        <v>26</v>
      </c>
      <c r="D28" s="28"/>
      <c r="E28" s="115" t="s">
        <v>27</v>
      </c>
      <c r="F28" s="127"/>
      <c r="G28" s="128" t="s">
        <v>11</v>
      </c>
      <c r="H28" s="129">
        <f>F29</f>
        <v>17.500799999999998</v>
      </c>
    </row>
    <row r="29" spans="1:8" s="53" customFormat="1" ht="12.75">
      <c r="A29" s="125"/>
      <c r="B29" s="126"/>
      <c r="C29" s="30"/>
      <c r="D29" s="28"/>
      <c r="E29" s="130" t="s">
        <v>271</v>
      </c>
      <c r="F29" s="131">
        <f>7.292*2.4</f>
        <v>17.500799999999998</v>
      </c>
      <c r="G29" s="128"/>
      <c r="H29" s="129"/>
    </row>
    <row r="30" spans="1:8" s="53" customFormat="1" ht="12.75">
      <c r="A30" s="125"/>
      <c r="B30" s="126"/>
      <c r="C30" s="134"/>
      <c r="D30" s="135"/>
      <c r="E30" s="59"/>
      <c r="F30" s="127"/>
      <c r="G30" s="123"/>
      <c r="H30" s="124"/>
    </row>
    <row r="31" spans="1:8" s="53" customFormat="1" ht="12.75">
      <c r="A31" s="125"/>
      <c r="B31" s="126"/>
      <c r="C31" s="134"/>
      <c r="D31" s="135"/>
      <c r="E31" s="59"/>
      <c r="F31" s="127"/>
      <c r="G31" s="123"/>
      <c r="H31" s="124"/>
    </row>
    <row r="32" spans="1:8" s="53" customFormat="1" ht="25.5">
      <c r="A32" s="125"/>
      <c r="B32" s="109" t="s">
        <v>28</v>
      </c>
      <c r="C32" s="113"/>
      <c r="D32" s="114"/>
      <c r="E32" s="29" t="s">
        <v>29</v>
      </c>
      <c r="F32" s="127"/>
      <c r="G32" s="123"/>
      <c r="H32" s="124"/>
    </row>
    <row r="33" spans="1:8" s="53" customFormat="1" ht="12.75">
      <c r="A33" s="125"/>
      <c r="B33" s="126"/>
      <c r="C33" s="139"/>
      <c r="D33" s="135"/>
      <c r="E33" s="26"/>
      <c r="F33" s="127"/>
      <c r="G33" s="128"/>
      <c r="H33" s="124"/>
    </row>
    <row r="34" spans="1:8" s="53" customFormat="1" ht="25.5">
      <c r="A34" s="125">
        <v>3</v>
      </c>
      <c r="B34" s="126"/>
      <c r="C34" s="30" t="s">
        <v>30</v>
      </c>
      <c r="D34" s="28"/>
      <c r="E34" s="115" t="s">
        <v>31</v>
      </c>
      <c r="F34" s="140"/>
      <c r="G34" s="141"/>
      <c r="H34" s="129"/>
    </row>
    <row r="35" spans="1:8" s="53" customFormat="1" ht="25.5">
      <c r="A35" s="125"/>
      <c r="B35" s="126"/>
      <c r="C35" s="30"/>
      <c r="D35" s="31" t="s">
        <v>32</v>
      </c>
      <c r="E35" s="116" t="s">
        <v>33</v>
      </c>
      <c r="F35" s="32"/>
      <c r="G35" s="52" t="s">
        <v>34</v>
      </c>
      <c r="H35" s="51">
        <f>F36</f>
        <v>10</v>
      </c>
    </row>
    <row r="36" spans="1:8" s="53" customFormat="1" ht="12.75">
      <c r="A36" s="125"/>
      <c r="B36" s="126"/>
      <c r="C36" s="30"/>
      <c r="D36" s="28"/>
      <c r="E36" s="130" t="s">
        <v>284</v>
      </c>
      <c r="F36" s="142">
        <f>2*5</f>
        <v>10</v>
      </c>
      <c r="G36" s="141"/>
      <c r="H36" s="124"/>
    </row>
    <row r="37" spans="1:8" s="53" customFormat="1" ht="12.75">
      <c r="A37" s="125"/>
      <c r="B37" s="126"/>
      <c r="C37" s="30"/>
      <c r="D37" s="28"/>
      <c r="E37" s="130"/>
      <c r="F37" s="142"/>
      <c r="G37" s="141"/>
      <c r="H37" s="124"/>
    </row>
    <row r="38" spans="1:8" s="53" customFormat="1" ht="12.75">
      <c r="A38" s="125">
        <v>4</v>
      </c>
      <c r="B38" s="126"/>
      <c r="C38" s="30" t="s">
        <v>35</v>
      </c>
      <c r="D38" s="28"/>
      <c r="E38" s="115" t="s">
        <v>37</v>
      </c>
      <c r="F38" s="140"/>
      <c r="G38" s="141"/>
      <c r="H38" s="129"/>
    </row>
    <row r="39" spans="1:8" s="53" customFormat="1" ht="25.5">
      <c r="A39" s="125"/>
      <c r="B39" s="126"/>
      <c r="C39" s="30"/>
      <c r="D39" s="31" t="s">
        <v>36</v>
      </c>
      <c r="E39" s="116" t="s">
        <v>38</v>
      </c>
      <c r="F39" s="32"/>
      <c r="G39" s="52" t="s">
        <v>39</v>
      </c>
      <c r="H39" s="51">
        <v>3</v>
      </c>
    </row>
    <row r="40" spans="1:8" s="53" customFormat="1" ht="12.75">
      <c r="A40" s="125"/>
      <c r="B40" s="126"/>
      <c r="C40" s="30"/>
      <c r="D40" s="28"/>
      <c r="E40" s="130"/>
      <c r="F40" s="142"/>
      <c r="G40" s="141"/>
      <c r="H40" s="124"/>
    </row>
    <row r="41" spans="1:8" s="53" customFormat="1" ht="12.75">
      <c r="A41" s="125">
        <v>5</v>
      </c>
      <c r="B41" s="126"/>
      <c r="C41" s="30" t="s">
        <v>40</v>
      </c>
      <c r="D41" s="28"/>
      <c r="E41" s="115" t="s">
        <v>42</v>
      </c>
      <c r="F41" s="140"/>
      <c r="G41" s="141"/>
      <c r="H41" s="129"/>
    </row>
    <row r="42" spans="1:8" s="53" customFormat="1" ht="25.5">
      <c r="A42" s="125"/>
      <c r="B42" s="126"/>
      <c r="C42" s="30"/>
      <c r="D42" s="31" t="s">
        <v>41</v>
      </c>
      <c r="E42" s="116" t="s">
        <v>43</v>
      </c>
      <c r="F42" s="32"/>
      <c r="G42" s="52" t="s">
        <v>39</v>
      </c>
      <c r="H42" s="51">
        <v>3</v>
      </c>
    </row>
    <row r="43" spans="1:8" s="53" customFormat="1" ht="12.75">
      <c r="A43" s="125"/>
      <c r="B43" s="126"/>
      <c r="C43" s="30"/>
      <c r="D43" s="28"/>
      <c r="E43" s="130"/>
      <c r="F43" s="142"/>
      <c r="G43" s="141"/>
      <c r="H43" s="124"/>
    </row>
    <row r="44" spans="1:8" s="53" customFormat="1" ht="12.75">
      <c r="A44" s="125">
        <v>6</v>
      </c>
      <c r="B44" s="126"/>
      <c r="C44" s="30" t="s">
        <v>46</v>
      </c>
      <c r="D44" s="28"/>
      <c r="E44" s="115" t="s">
        <v>45</v>
      </c>
      <c r="F44" s="127"/>
      <c r="G44" s="128"/>
      <c r="H44" s="129"/>
    </row>
    <row r="45" spans="1:8" s="53" customFormat="1" ht="25.5">
      <c r="A45" s="125"/>
      <c r="B45" s="126"/>
      <c r="C45" s="30"/>
      <c r="D45" s="31" t="s">
        <v>47</v>
      </c>
      <c r="E45" s="116" t="s">
        <v>51</v>
      </c>
      <c r="F45" s="32"/>
      <c r="G45" s="52" t="s">
        <v>10</v>
      </c>
      <c r="H45" s="51">
        <f>F46</f>
        <v>5</v>
      </c>
    </row>
    <row r="46" spans="1:8" s="53" customFormat="1" ht="38.25">
      <c r="A46" s="125"/>
      <c r="B46" s="126"/>
      <c r="C46" s="30"/>
      <c r="D46" s="28"/>
      <c r="E46" s="130" t="s">
        <v>285</v>
      </c>
      <c r="F46" s="142">
        <f>2*5*0.5</f>
        <v>5</v>
      </c>
      <c r="G46" s="141"/>
      <c r="H46" s="124"/>
    </row>
    <row r="47" spans="1:8" s="53" customFormat="1" ht="12.75">
      <c r="A47" s="125"/>
      <c r="B47" s="126"/>
      <c r="C47" s="134"/>
      <c r="D47" s="135"/>
      <c r="E47" s="136"/>
      <c r="F47" s="137"/>
      <c r="G47" s="123"/>
      <c r="H47" s="124"/>
    </row>
    <row r="48" spans="1:8" s="53" customFormat="1" ht="12.75">
      <c r="A48" s="125"/>
      <c r="B48" s="126"/>
      <c r="C48" s="30"/>
      <c r="D48" s="31" t="s">
        <v>48</v>
      </c>
      <c r="E48" s="116" t="s">
        <v>52</v>
      </c>
      <c r="F48" s="32"/>
      <c r="G48" s="52" t="s">
        <v>39</v>
      </c>
      <c r="H48" s="51">
        <f>5*3</f>
        <v>15</v>
      </c>
    </row>
    <row r="49" spans="1:8" s="53" customFormat="1" ht="12.75">
      <c r="A49" s="125"/>
      <c r="B49" s="126"/>
      <c r="C49" s="30"/>
      <c r="D49" s="31"/>
      <c r="E49" s="32"/>
      <c r="F49" s="138"/>
      <c r="G49" s="52"/>
      <c r="H49" s="143"/>
    </row>
    <row r="50" spans="1:8" s="53" customFormat="1" ht="12.75">
      <c r="A50" s="125"/>
      <c r="B50" s="126"/>
      <c r="C50" s="30"/>
      <c r="D50" s="31" t="s">
        <v>49</v>
      </c>
      <c r="E50" s="116" t="s">
        <v>53</v>
      </c>
      <c r="F50" s="32"/>
      <c r="G50" s="52" t="s">
        <v>39</v>
      </c>
      <c r="H50" s="51">
        <v>3</v>
      </c>
    </row>
    <row r="51" spans="1:8" s="53" customFormat="1" ht="12.75">
      <c r="A51" s="125"/>
      <c r="B51" s="126"/>
      <c r="C51" s="134"/>
      <c r="D51" s="135"/>
      <c r="E51" s="136"/>
      <c r="F51" s="137"/>
      <c r="G51" s="123"/>
      <c r="H51" s="124"/>
    </row>
    <row r="52" spans="1:8" s="53" customFormat="1" ht="12.75">
      <c r="A52" s="125"/>
      <c r="B52" s="126"/>
      <c r="C52" s="30"/>
      <c r="D52" s="31" t="s">
        <v>50</v>
      </c>
      <c r="E52" s="116" t="s">
        <v>54</v>
      </c>
      <c r="F52" s="32"/>
      <c r="G52" s="52" t="s">
        <v>39</v>
      </c>
      <c r="H52" s="51">
        <v>3</v>
      </c>
    </row>
    <row r="53" spans="1:8" s="53" customFormat="1" ht="12.75">
      <c r="A53" s="125"/>
      <c r="B53" s="126"/>
      <c r="C53" s="30"/>
      <c r="D53" s="31"/>
      <c r="E53" s="32"/>
      <c r="F53" s="138"/>
      <c r="G53" s="52"/>
      <c r="H53" s="143"/>
    </row>
    <row r="54" spans="1:8" s="53" customFormat="1" ht="12.75">
      <c r="A54" s="125">
        <v>7</v>
      </c>
      <c r="B54" s="126"/>
      <c r="C54" s="30" t="s">
        <v>55</v>
      </c>
      <c r="D54" s="28"/>
      <c r="E54" s="115" t="s">
        <v>60</v>
      </c>
      <c r="F54" s="127"/>
      <c r="G54" s="128"/>
      <c r="H54" s="129"/>
    </row>
    <row r="55" spans="1:8" s="53" customFormat="1" ht="25.5">
      <c r="A55" s="125"/>
      <c r="B55" s="126"/>
      <c r="C55" s="30"/>
      <c r="D55" s="31" t="s">
        <v>56</v>
      </c>
      <c r="E55" s="116" t="s">
        <v>61</v>
      </c>
      <c r="F55" s="32"/>
      <c r="G55" s="52" t="s">
        <v>10</v>
      </c>
      <c r="H55" s="51">
        <v>5</v>
      </c>
    </row>
    <row r="56" spans="1:8" s="53" customFormat="1" ht="12.75">
      <c r="A56" s="125"/>
      <c r="B56" s="126"/>
      <c r="C56" s="134"/>
      <c r="D56" s="135"/>
      <c r="E56" s="136"/>
      <c r="F56" s="137"/>
      <c r="G56" s="123"/>
      <c r="H56" s="124"/>
    </row>
    <row r="57" spans="1:8" s="53" customFormat="1" ht="12.75">
      <c r="A57" s="125"/>
      <c r="B57" s="126"/>
      <c r="C57" s="30"/>
      <c r="D57" s="31" t="s">
        <v>57</v>
      </c>
      <c r="E57" s="116" t="s">
        <v>62</v>
      </c>
      <c r="F57" s="32"/>
      <c r="G57" s="52" t="s">
        <v>39</v>
      </c>
      <c r="H57" s="51">
        <v>15</v>
      </c>
    </row>
    <row r="58" spans="1:8" s="53" customFormat="1" ht="12.75">
      <c r="A58" s="125"/>
      <c r="B58" s="126"/>
      <c r="C58" s="30"/>
      <c r="D58" s="31"/>
      <c r="E58" s="32"/>
      <c r="F58" s="138"/>
      <c r="G58" s="52"/>
      <c r="H58" s="143"/>
    </row>
    <row r="59" spans="1:8" s="53" customFormat="1" ht="12.75">
      <c r="A59" s="125"/>
      <c r="B59" s="126"/>
      <c r="C59" s="30"/>
      <c r="D59" s="31" t="s">
        <v>58</v>
      </c>
      <c r="E59" s="116" t="s">
        <v>63</v>
      </c>
      <c r="F59" s="32"/>
      <c r="G59" s="52" t="s">
        <v>39</v>
      </c>
      <c r="H59" s="51">
        <v>3</v>
      </c>
    </row>
    <row r="60" spans="1:8" s="53" customFormat="1" ht="12.75">
      <c r="A60" s="125"/>
      <c r="B60" s="126"/>
      <c r="C60" s="134"/>
      <c r="D60" s="135"/>
      <c r="E60" s="136"/>
      <c r="F60" s="137"/>
      <c r="G60" s="123"/>
      <c r="H60" s="124"/>
    </row>
    <row r="61" spans="1:8" s="53" customFormat="1" ht="12.75">
      <c r="A61" s="125"/>
      <c r="B61" s="126"/>
      <c r="C61" s="30"/>
      <c r="D61" s="31" t="s">
        <v>59</v>
      </c>
      <c r="E61" s="116" t="s">
        <v>64</v>
      </c>
      <c r="F61" s="32"/>
      <c r="G61" s="52" t="s">
        <v>39</v>
      </c>
      <c r="H61" s="51">
        <v>3</v>
      </c>
    </row>
    <row r="62" spans="1:8" s="53" customFormat="1" ht="12.75">
      <c r="A62" s="125"/>
      <c r="B62" s="126"/>
      <c r="C62" s="30"/>
      <c r="D62" s="31"/>
      <c r="E62" s="32"/>
      <c r="F62" s="138"/>
      <c r="G62" s="52"/>
      <c r="H62" s="143"/>
    </row>
    <row r="63" spans="1:8" s="53" customFormat="1" ht="12.75">
      <c r="A63" s="125">
        <v>8</v>
      </c>
      <c r="B63" s="126"/>
      <c r="C63" s="30" t="s">
        <v>65</v>
      </c>
      <c r="D63" s="28"/>
      <c r="E63" s="115" t="s">
        <v>66</v>
      </c>
      <c r="F63" s="127"/>
      <c r="G63" s="128"/>
      <c r="H63" s="129"/>
    </row>
    <row r="64" spans="1:8" s="53" customFormat="1" ht="25.5">
      <c r="A64" s="125"/>
      <c r="B64" s="126"/>
      <c r="C64" s="30"/>
      <c r="D64" s="31" t="s">
        <v>71</v>
      </c>
      <c r="E64" s="116" t="s">
        <v>67</v>
      </c>
      <c r="F64" s="32"/>
      <c r="G64" s="52" t="s">
        <v>10</v>
      </c>
      <c r="H64" s="51">
        <v>5</v>
      </c>
    </row>
    <row r="65" spans="1:8" s="53" customFormat="1" ht="12.75">
      <c r="A65" s="125"/>
      <c r="B65" s="126"/>
      <c r="C65" s="134"/>
      <c r="D65" s="135"/>
      <c r="E65" s="136"/>
      <c r="F65" s="137"/>
      <c r="G65" s="123"/>
      <c r="H65" s="124"/>
    </row>
    <row r="66" spans="1:8" s="53" customFormat="1" ht="12.75">
      <c r="A66" s="125"/>
      <c r="B66" s="126"/>
      <c r="C66" s="30"/>
      <c r="D66" s="31" t="s">
        <v>72</v>
      </c>
      <c r="E66" s="116" t="s">
        <v>68</v>
      </c>
      <c r="F66" s="32"/>
      <c r="G66" s="52" t="s">
        <v>39</v>
      </c>
      <c r="H66" s="51">
        <v>15</v>
      </c>
    </row>
    <row r="67" spans="1:8" s="53" customFormat="1" ht="12.75">
      <c r="A67" s="125"/>
      <c r="B67" s="126"/>
      <c r="C67" s="30"/>
      <c r="D67" s="31"/>
      <c r="E67" s="32"/>
      <c r="F67" s="138"/>
      <c r="G67" s="52"/>
      <c r="H67" s="143"/>
    </row>
    <row r="68" spans="1:8" s="53" customFormat="1" ht="12.75">
      <c r="A68" s="125"/>
      <c r="B68" s="126"/>
      <c r="C68" s="30"/>
      <c r="D68" s="31" t="s">
        <v>73</v>
      </c>
      <c r="E68" s="116" t="s">
        <v>69</v>
      </c>
      <c r="F68" s="32"/>
      <c r="G68" s="52" t="s">
        <v>39</v>
      </c>
      <c r="H68" s="51">
        <v>3</v>
      </c>
    </row>
    <row r="69" spans="1:8" s="53" customFormat="1" ht="12.75">
      <c r="A69" s="125"/>
      <c r="B69" s="126"/>
      <c r="C69" s="134"/>
      <c r="D69" s="135"/>
      <c r="E69" s="136"/>
      <c r="F69" s="137"/>
      <c r="G69" s="123"/>
      <c r="H69" s="124"/>
    </row>
    <row r="70" spans="1:8" s="53" customFormat="1" ht="12.75">
      <c r="A70" s="125"/>
      <c r="B70" s="126"/>
      <c r="C70" s="30"/>
      <c r="D70" s="31" t="s">
        <v>74</v>
      </c>
      <c r="E70" s="116" t="s">
        <v>70</v>
      </c>
      <c r="F70" s="32"/>
      <c r="G70" s="52" t="s">
        <v>39</v>
      </c>
      <c r="H70" s="51">
        <v>3</v>
      </c>
    </row>
    <row r="71" spans="1:8" s="53" customFormat="1" ht="12.75">
      <c r="A71" s="125"/>
      <c r="B71" s="126"/>
      <c r="C71" s="30"/>
      <c r="D71" s="31"/>
      <c r="E71" s="32"/>
      <c r="F71" s="138"/>
      <c r="G71" s="52"/>
      <c r="H71" s="143"/>
    </row>
    <row r="72" spans="1:8" s="53" customFormat="1" ht="25.5">
      <c r="A72" s="125">
        <v>9</v>
      </c>
      <c r="B72" s="126"/>
      <c r="C72" s="30" t="s">
        <v>75</v>
      </c>
      <c r="D72" s="28"/>
      <c r="E72" s="115" t="s">
        <v>76</v>
      </c>
      <c r="F72" s="127"/>
      <c r="G72" s="128" t="s">
        <v>10</v>
      </c>
      <c r="H72" s="129">
        <f>F78</f>
        <v>47.8</v>
      </c>
    </row>
    <row r="73" spans="1:8" s="53" customFormat="1" ht="12.75">
      <c r="A73" s="125"/>
      <c r="B73" s="126"/>
      <c r="C73" s="30"/>
      <c r="D73" s="28"/>
      <c r="E73" s="130" t="s">
        <v>81</v>
      </c>
      <c r="F73" s="66"/>
      <c r="G73" s="128"/>
      <c r="H73" s="129"/>
    </row>
    <row r="74" spans="1:8" s="53" customFormat="1" ht="25.5">
      <c r="A74" s="125"/>
      <c r="B74" s="126"/>
      <c r="C74" s="30"/>
      <c r="D74" s="31"/>
      <c r="E74" s="130" t="s">
        <v>77</v>
      </c>
      <c r="F74" s="131">
        <f>2*5</f>
        <v>10</v>
      </c>
      <c r="G74" s="52"/>
      <c r="H74" s="143"/>
    </row>
    <row r="75" spans="1:8" s="53" customFormat="1" ht="25.5">
      <c r="A75" s="125"/>
      <c r="B75" s="126"/>
      <c r="C75" s="30"/>
      <c r="D75" s="31"/>
      <c r="E75" s="130" t="s">
        <v>78</v>
      </c>
      <c r="F75" s="131">
        <f>2*5*3*0.76</f>
        <v>22.8</v>
      </c>
      <c r="G75" s="52"/>
      <c r="H75" s="143"/>
    </row>
    <row r="76" spans="1:8" s="53" customFormat="1" ht="25.5">
      <c r="A76" s="125"/>
      <c r="B76" s="126"/>
      <c r="C76" s="30"/>
      <c r="D76" s="31"/>
      <c r="E76" s="130" t="s">
        <v>79</v>
      </c>
      <c r="F76" s="131">
        <f>2*3*1.5</f>
        <v>9</v>
      </c>
      <c r="G76" s="52"/>
      <c r="H76" s="143"/>
    </row>
    <row r="77" spans="1:8" s="53" customFormat="1" ht="25.5">
      <c r="A77" s="125"/>
      <c r="B77" s="126"/>
      <c r="C77" s="30"/>
      <c r="D77" s="31"/>
      <c r="E77" s="130" t="s">
        <v>80</v>
      </c>
      <c r="F77" s="132">
        <f>2*3*1</f>
        <v>6</v>
      </c>
      <c r="G77" s="52"/>
      <c r="H77" s="143"/>
    </row>
    <row r="78" spans="1:8" s="53" customFormat="1" ht="12.75">
      <c r="A78" s="125"/>
      <c r="B78" s="126"/>
      <c r="C78" s="30"/>
      <c r="D78" s="31"/>
      <c r="E78" s="133" t="s">
        <v>18</v>
      </c>
      <c r="F78" s="131">
        <f>SUM(F74:F77)</f>
        <v>47.8</v>
      </c>
      <c r="G78" s="52"/>
      <c r="H78" s="143"/>
    </row>
    <row r="79" spans="1:8" s="53" customFormat="1" ht="12.75">
      <c r="A79" s="125"/>
      <c r="B79" s="126"/>
      <c r="C79" s="30"/>
      <c r="D79" s="31"/>
      <c r="E79" s="32"/>
      <c r="F79" s="138"/>
      <c r="G79" s="52"/>
      <c r="H79" s="143"/>
    </row>
    <row r="80" spans="1:8" s="53" customFormat="1" ht="12.75">
      <c r="A80" s="125"/>
      <c r="B80" s="126"/>
      <c r="C80" s="30"/>
      <c r="D80" s="31"/>
      <c r="E80" s="32"/>
      <c r="F80" s="138"/>
      <c r="G80" s="52"/>
      <c r="H80" s="143"/>
    </row>
    <row r="81" spans="1:8" s="53" customFormat="1" ht="15.75">
      <c r="A81" s="125"/>
      <c r="B81" s="109" t="s">
        <v>82</v>
      </c>
      <c r="C81" s="113"/>
      <c r="D81" s="114"/>
      <c r="E81" s="29" t="s">
        <v>83</v>
      </c>
      <c r="F81" s="127"/>
      <c r="G81" s="123"/>
      <c r="H81" s="124"/>
    </row>
    <row r="82" spans="1:8" s="53" customFormat="1" ht="12.75">
      <c r="A82" s="125"/>
      <c r="B82" s="126"/>
      <c r="C82" s="139"/>
      <c r="D82" s="135"/>
      <c r="E82" s="26"/>
      <c r="F82" s="127"/>
      <c r="G82" s="128"/>
      <c r="H82" s="124"/>
    </row>
    <row r="83" spans="1:8" s="53" customFormat="1" ht="12.75">
      <c r="A83" s="125">
        <v>10</v>
      </c>
      <c r="B83" s="126"/>
      <c r="C83" s="30" t="s">
        <v>84</v>
      </c>
      <c r="D83" s="28"/>
      <c r="E83" s="115" t="s">
        <v>86</v>
      </c>
      <c r="F83" s="140"/>
      <c r="G83" s="141"/>
      <c r="H83" s="129"/>
    </row>
    <row r="84" spans="1:8" s="53" customFormat="1" ht="25.5">
      <c r="A84" s="125"/>
      <c r="B84" s="126"/>
      <c r="C84" s="30"/>
      <c r="D84" s="31" t="s">
        <v>85</v>
      </c>
      <c r="E84" s="116" t="s">
        <v>87</v>
      </c>
      <c r="F84" s="32"/>
      <c r="G84" s="52" t="s">
        <v>10</v>
      </c>
      <c r="H84" s="51">
        <f>F87</f>
        <v>34.32</v>
      </c>
    </row>
    <row r="85" spans="1:8" s="53" customFormat="1" ht="38.25">
      <c r="A85" s="125"/>
      <c r="B85" s="126"/>
      <c r="C85" s="30"/>
      <c r="D85" s="31"/>
      <c r="E85" s="130" t="s">
        <v>274</v>
      </c>
      <c r="F85" s="131">
        <f>0.4*0.16*130</f>
        <v>8.32</v>
      </c>
      <c r="G85" s="52"/>
      <c r="H85" s="51"/>
    </row>
    <row r="86" spans="1:8" s="53" customFormat="1" ht="12.75">
      <c r="A86" s="125"/>
      <c r="B86" s="126"/>
      <c r="C86" s="30"/>
      <c r="D86" s="31"/>
      <c r="E86" s="130" t="s">
        <v>270</v>
      </c>
      <c r="F86" s="132">
        <f>0.4*0.5*130</f>
        <v>26</v>
      </c>
      <c r="G86" s="52"/>
      <c r="H86" s="143"/>
    </row>
    <row r="87" spans="1:8" s="53" customFormat="1" ht="12.75">
      <c r="A87" s="125"/>
      <c r="B87" s="126"/>
      <c r="C87" s="30"/>
      <c r="D87" s="31"/>
      <c r="E87" s="133" t="s">
        <v>18</v>
      </c>
      <c r="F87" s="131">
        <f>SUM(F85:F86)</f>
        <v>34.32</v>
      </c>
      <c r="G87" s="52"/>
      <c r="H87" s="143"/>
    </row>
    <row r="88" spans="1:8" s="53" customFormat="1" ht="12.75">
      <c r="A88" s="125">
        <v>11</v>
      </c>
      <c r="B88" s="126"/>
      <c r="C88" s="30" t="s">
        <v>275</v>
      </c>
      <c r="D88" s="28"/>
      <c r="E88" s="115" t="s">
        <v>276</v>
      </c>
      <c r="F88" s="140"/>
      <c r="G88" s="141"/>
      <c r="H88" s="129"/>
    </row>
    <row r="89" spans="1:8" s="53" customFormat="1" ht="25.5">
      <c r="A89" s="125"/>
      <c r="B89" s="126"/>
      <c r="C89" s="30"/>
      <c r="D89" s="31" t="s">
        <v>277</v>
      </c>
      <c r="E89" s="116" t="s">
        <v>278</v>
      </c>
      <c r="F89" s="32"/>
      <c r="G89" s="52" t="s">
        <v>10</v>
      </c>
      <c r="H89" s="51">
        <f>F90</f>
        <v>8.32</v>
      </c>
    </row>
    <row r="90" spans="1:8" s="53" customFormat="1" ht="38.25">
      <c r="A90" s="125"/>
      <c r="B90" s="126"/>
      <c r="C90" s="30"/>
      <c r="D90" s="31"/>
      <c r="E90" s="130" t="s">
        <v>279</v>
      </c>
      <c r="F90" s="131">
        <f>0.4*0.16*130</f>
        <v>8.32</v>
      </c>
      <c r="G90" s="52"/>
      <c r="H90" s="143"/>
    </row>
    <row r="91" spans="1:8" s="53" customFormat="1" ht="12.75">
      <c r="A91" s="125"/>
      <c r="B91" s="126"/>
      <c r="C91" s="30"/>
      <c r="D91" s="31"/>
      <c r="E91" s="32"/>
      <c r="F91" s="138"/>
      <c r="G91" s="52"/>
      <c r="H91" s="143"/>
    </row>
    <row r="92" spans="1:8" s="53" customFormat="1" ht="12.75">
      <c r="A92" s="125">
        <v>12</v>
      </c>
      <c r="B92" s="126"/>
      <c r="C92" s="30" t="s">
        <v>88</v>
      </c>
      <c r="D92" s="28"/>
      <c r="E92" s="115" t="s">
        <v>89</v>
      </c>
      <c r="F92" s="140"/>
      <c r="G92" s="141"/>
      <c r="H92" s="129"/>
    </row>
    <row r="93" spans="1:8" s="53" customFormat="1" ht="25.5">
      <c r="A93" s="125"/>
      <c r="B93" s="126"/>
      <c r="C93" s="30"/>
      <c r="D93" s="31" t="s">
        <v>90</v>
      </c>
      <c r="E93" s="116" t="s">
        <v>91</v>
      </c>
      <c r="F93" s="32"/>
      <c r="G93" s="52" t="s">
        <v>10</v>
      </c>
      <c r="H93" s="51">
        <f>F94</f>
        <v>26</v>
      </c>
    </row>
    <row r="94" spans="1:8" s="53" customFormat="1" ht="12.75">
      <c r="A94" s="125"/>
      <c r="B94" s="126"/>
      <c r="C94" s="30"/>
      <c r="D94" s="31"/>
      <c r="E94" s="130" t="s">
        <v>270</v>
      </c>
      <c r="F94" s="131">
        <f>0.4*0.5*130</f>
        <v>26</v>
      </c>
      <c r="G94" s="52"/>
      <c r="H94" s="143"/>
    </row>
    <row r="95" spans="1:8" s="53" customFormat="1" ht="12.75">
      <c r="A95" s="125"/>
      <c r="B95" s="126"/>
      <c r="C95" s="30"/>
      <c r="D95" s="31"/>
      <c r="E95" s="32"/>
      <c r="F95" s="138"/>
      <c r="G95" s="52"/>
      <c r="H95" s="143"/>
    </row>
    <row r="96" spans="1:8" s="53" customFormat="1" ht="12.75">
      <c r="A96" s="125"/>
      <c r="B96" s="126"/>
      <c r="C96" s="30"/>
      <c r="D96" s="31"/>
      <c r="E96" s="32"/>
      <c r="F96" s="138"/>
      <c r="G96" s="52"/>
      <c r="H96" s="143"/>
    </row>
    <row r="97" spans="1:8" s="53" customFormat="1" ht="15.75">
      <c r="A97" s="125"/>
      <c r="B97" s="109" t="s">
        <v>93</v>
      </c>
      <c r="C97" s="113"/>
      <c r="D97" s="114"/>
      <c r="E97" s="29" t="s">
        <v>92</v>
      </c>
      <c r="F97" s="127"/>
      <c r="G97" s="123"/>
      <c r="H97" s="124"/>
    </row>
    <row r="98" spans="1:8" s="53" customFormat="1" ht="12.75">
      <c r="A98" s="125"/>
      <c r="B98" s="126"/>
      <c r="C98" s="139"/>
      <c r="D98" s="135"/>
      <c r="E98" s="26"/>
      <c r="F98" s="127"/>
      <c r="G98" s="128"/>
      <c r="H98" s="124"/>
    </row>
    <row r="99" spans="1:8" s="53" customFormat="1" ht="12.75">
      <c r="A99" s="125">
        <v>13</v>
      </c>
      <c r="B99" s="126"/>
      <c r="C99" s="30" t="s">
        <v>46</v>
      </c>
      <c r="D99" s="28"/>
      <c r="E99" s="115" t="s">
        <v>45</v>
      </c>
      <c r="F99" s="140"/>
      <c r="G99" s="141"/>
      <c r="H99" s="129"/>
    </row>
    <row r="100" spans="1:8" s="53" customFormat="1" ht="25.5">
      <c r="A100" s="125"/>
      <c r="B100" s="126"/>
      <c r="C100" s="30"/>
      <c r="D100" s="31" t="s">
        <v>94</v>
      </c>
      <c r="E100" s="116" t="s">
        <v>95</v>
      </c>
      <c r="F100" s="32"/>
      <c r="G100" s="52" t="s">
        <v>10</v>
      </c>
      <c r="H100" s="51">
        <f>F101</f>
        <v>35.359999999999992</v>
      </c>
    </row>
    <row r="101" spans="1:8" s="53" customFormat="1" ht="25.5">
      <c r="A101" s="125"/>
      <c r="B101" s="126"/>
      <c r="C101" s="30"/>
      <c r="D101" s="31"/>
      <c r="E101" s="130" t="s">
        <v>280</v>
      </c>
      <c r="F101" s="131">
        <f>0.4*(0.5-0.16)*130*2</f>
        <v>35.359999999999992</v>
      </c>
      <c r="G101" s="52"/>
      <c r="H101" s="143"/>
    </row>
    <row r="102" spans="1:8" s="53" customFormat="1" ht="12.75">
      <c r="A102" s="125"/>
      <c r="B102" s="126"/>
      <c r="C102" s="30"/>
      <c r="D102" s="31"/>
      <c r="E102" s="32"/>
      <c r="F102" s="138"/>
      <c r="G102" s="52"/>
      <c r="H102" s="143"/>
    </row>
    <row r="103" spans="1:8" s="53" customFormat="1" ht="25.5">
      <c r="A103" s="125">
        <v>14</v>
      </c>
      <c r="B103" s="126"/>
      <c r="C103" s="30" t="s">
        <v>75</v>
      </c>
      <c r="D103" s="28"/>
      <c r="E103" s="115" t="s">
        <v>76</v>
      </c>
      <c r="F103" s="140"/>
      <c r="G103" s="141"/>
      <c r="H103" s="129"/>
    </row>
    <row r="104" spans="1:8" s="53" customFormat="1" ht="38.25">
      <c r="A104" s="125"/>
      <c r="B104" s="126"/>
      <c r="C104" s="30"/>
      <c r="D104" s="31" t="s">
        <v>96</v>
      </c>
      <c r="E104" s="116" t="s">
        <v>97</v>
      </c>
      <c r="F104" s="32"/>
      <c r="G104" s="52" t="s">
        <v>10</v>
      </c>
      <c r="H104" s="51">
        <f>F105</f>
        <v>35.359999999999992</v>
      </c>
    </row>
    <row r="105" spans="1:8" s="53" customFormat="1" ht="12.75">
      <c r="A105" s="125"/>
      <c r="B105" s="126"/>
      <c r="C105" s="30"/>
      <c r="D105" s="28"/>
      <c r="E105" s="130" t="s">
        <v>283</v>
      </c>
      <c r="F105" s="131">
        <f>F101</f>
        <v>35.359999999999992</v>
      </c>
      <c r="G105" s="141"/>
      <c r="H105" s="124"/>
    </row>
    <row r="106" spans="1:8" s="53" customFormat="1" ht="12.75">
      <c r="A106" s="125"/>
      <c r="B106" s="126"/>
      <c r="C106" s="30"/>
      <c r="D106" s="31"/>
      <c r="E106" s="32"/>
      <c r="F106" s="138"/>
      <c r="G106" s="52"/>
      <c r="H106" s="143"/>
    </row>
    <row r="107" spans="1:8" s="53" customFormat="1" ht="12.75">
      <c r="A107" s="125"/>
      <c r="B107" s="126"/>
      <c r="C107" s="30"/>
      <c r="D107" s="31"/>
      <c r="E107" s="32"/>
      <c r="F107" s="138"/>
      <c r="G107" s="52"/>
      <c r="H107" s="143"/>
    </row>
    <row r="108" spans="1:8" s="53" customFormat="1" ht="15.75">
      <c r="A108" s="125"/>
      <c r="B108" s="109" t="s">
        <v>98</v>
      </c>
      <c r="C108" s="113"/>
      <c r="D108" s="114"/>
      <c r="E108" s="29" t="s">
        <v>99</v>
      </c>
      <c r="F108" s="127"/>
      <c r="G108" s="123"/>
      <c r="H108" s="124"/>
    </row>
    <row r="109" spans="1:8" s="53" customFormat="1" ht="12.75">
      <c r="A109" s="125"/>
      <c r="B109" s="126"/>
      <c r="C109" s="139"/>
      <c r="D109" s="135"/>
      <c r="E109" s="26"/>
      <c r="F109" s="127"/>
      <c r="G109" s="128"/>
      <c r="H109" s="124"/>
    </row>
    <row r="110" spans="1:8" s="53" customFormat="1" ht="38.25">
      <c r="A110" s="125">
        <v>15</v>
      </c>
      <c r="B110" s="126"/>
      <c r="C110" s="30" t="s">
        <v>100</v>
      </c>
      <c r="D110" s="28"/>
      <c r="E110" s="115" t="s">
        <v>101</v>
      </c>
      <c r="F110" s="140"/>
      <c r="G110" s="141"/>
      <c r="H110" s="129"/>
    </row>
    <row r="111" spans="1:8" s="53" customFormat="1" ht="25.5">
      <c r="A111" s="125"/>
      <c r="B111" s="126"/>
      <c r="C111" s="30"/>
      <c r="D111" s="31" t="s">
        <v>102</v>
      </c>
      <c r="E111" s="116" t="s">
        <v>103</v>
      </c>
      <c r="F111" s="32"/>
      <c r="G111" s="52" t="s">
        <v>34</v>
      </c>
      <c r="H111" s="51">
        <f>F112</f>
        <v>312</v>
      </c>
    </row>
    <row r="112" spans="1:8" s="53" customFormat="1" ht="25.5">
      <c r="A112" s="125"/>
      <c r="B112" s="126"/>
      <c r="C112" s="30"/>
      <c r="D112" s="28"/>
      <c r="E112" s="130" t="s">
        <v>281</v>
      </c>
      <c r="F112" s="131">
        <f>2.4*130</f>
        <v>312</v>
      </c>
      <c r="G112" s="141"/>
      <c r="H112" s="124"/>
    </row>
    <row r="113" spans="1:8" s="53" customFormat="1" ht="12.75">
      <c r="A113" s="125"/>
      <c r="B113" s="126"/>
      <c r="C113" s="30"/>
      <c r="D113" s="31"/>
      <c r="E113" s="32"/>
      <c r="F113" s="138"/>
      <c r="G113" s="52"/>
      <c r="H113" s="143"/>
    </row>
    <row r="114" spans="1:8" s="53" customFormat="1" ht="38.25">
      <c r="A114" s="125">
        <v>16</v>
      </c>
      <c r="B114" s="126"/>
      <c r="C114" s="30" t="s">
        <v>104</v>
      </c>
      <c r="D114" s="28"/>
      <c r="E114" s="115" t="s">
        <v>105</v>
      </c>
      <c r="F114" s="140"/>
      <c r="G114" s="141"/>
      <c r="H114" s="129"/>
    </row>
    <row r="115" spans="1:8" s="53" customFormat="1" ht="25.5">
      <c r="A115" s="125"/>
      <c r="B115" s="126"/>
      <c r="C115" s="30"/>
      <c r="D115" s="31" t="s">
        <v>107</v>
      </c>
      <c r="E115" s="116" t="s">
        <v>106</v>
      </c>
      <c r="F115" s="32"/>
      <c r="G115" s="52" t="s">
        <v>34</v>
      </c>
      <c r="H115" s="51">
        <f>F116</f>
        <v>572</v>
      </c>
    </row>
    <row r="116" spans="1:8" s="53" customFormat="1" ht="25.5">
      <c r="A116" s="125"/>
      <c r="B116" s="126"/>
      <c r="C116" s="30"/>
      <c r="D116" s="28"/>
      <c r="E116" s="130" t="s">
        <v>273</v>
      </c>
      <c r="F116" s="131">
        <f>4.4*130</f>
        <v>572</v>
      </c>
      <c r="G116" s="141"/>
      <c r="H116" s="124"/>
    </row>
    <row r="117" spans="1:8" s="53" customFormat="1" ht="12.75">
      <c r="A117" s="125"/>
      <c r="B117" s="126"/>
      <c r="C117" s="30"/>
      <c r="D117" s="31"/>
      <c r="E117" s="133"/>
      <c r="F117" s="131"/>
      <c r="G117" s="52"/>
      <c r="H117" s="143"/>
    </row>
    <row r="118" spans="1:8" s="53" customFormat="1" ht="12.75">
      <c r="A118" s="125"/>
      <c r="B118" s="126"/>
      <c r="C118" s="30"/>
      <c r="D118" s="31"/>
      <c r="E118" s="32"/>
      <c r="F118" s="138"/>
      <c r="G118" s="52"/>
      <c r="H118" s="143"/>
    </row>
    <row r="119" spans="1:8" s="53" customFormat="1" ht="20.25">
      <c r="A119" s="125"/>
      <c r="B119" s="144" t="s">
        <v>108</v>
      </c>
      <c r="C119" s="113"/>
      <c r="D119" s="114"/>
      <c r="E119" s="29" t="s">
        <v>109</v>
      </c>
      <c r="F119" s="127"/>
      <c r="G119" s="123"/>
      <c r="H119" s="124"/>
    </row>
    <row r="120" spans="1:8" s="53" customFormat="1" ht="12.75">
      <c r="A120" s="125"/>
      <c r="B120" s="126"/>
      <c r="C120" s="139"/>
      <c r="D120" s="135"/>
      <c r="E120" s="26"/>
      <c r="F120" s="127"/>
      <c r="G120" s="128"/>
      <c r="H120" s="124">
        <f>H122+H124+H129+H136</f>
        <v>107</v>
      </c>
    </row>
    <row r="121" spans="1:8" s="53" customFormat="1" ht="38.25">
      <c r="A121" s="125">
        <v>17</v>
      </c>
      <c r="B121" s="126"/>
      <c r="C121" s="30" t="s">
        <v>110</v>
      </c>
      <c r="D121" s="28"/>
      <c r="E121" s="115" t="s">
        <v>111</v>
      </c>
      <c r="F121" s="127"/>
      <c r="G121" s="128"/>
      <c r="H121" s="129"/>
    </row>
    <row r="122" spans="1:8" s="53" customFormat="1" ht="12.75">
      <c r="A122" s="125"/>
      <c r="B122" s="126"/>
      <c r="C122" s="30"/>
      <c r="D122" s="31" t="s">
        <v>119</v>
      </c>
      <c r="E122" s="116" t="s">
        <v>112</v>
      </c>
      <c r="F122" s="32"/>
      <c r="G122" s="52" t="s">
        <v>39</v>
      </c>
      <c r="H122" s="51">
        <f>2*4+2*8+2*8+2*9+2*9+2*8</f>
        <v>92</v>
      </c>
    </row>
    <row r="123" spans="1:8" s="53" customFormat="1" ht="12.75">
      <c r="A123" s="125"/>
      <c r="B123" s="126"/>
      <c r="C123" s="134"/>
      <c r="D123" s="135"/>
      <c r="E123" s="136"/>
      <c r="F123" s="137"/>
      <c r="G123" s="123"/>
      <c r="H123" s="124"/>
    </row>
    <row r="124" spans="1:8" s="53" customFormat="1" ht="25.5">
      <c r="A124" s="125"/>
      <c r="B124" s="126"/>
      <c r="C124" s="30"/>
      <c r="D124" s="31" t="s">
        <v>118</v>
      </c>
      <c r="E124" s="116" t="s">
        <v>113</v>
      </c>
      <c r="F124" s="32"/>
      <c r="G124" s="52" t="s">
        <v>39</v>
      </c>
      <c r="H124" s="51">
        <f>F127</f>
        <v>7</v>
      </c>
    </row>
    <row r="125" spans="1:8" s="53" customFormat="1" ht="25.5">
      <c r="A125" s="125"/>
      <c r="B125" s="126"/>
      <c r="C125" s="30"/>
      <c r="D125" s="31"/>
      <c r="E125" s="130" t="s">
        <v>120</v>
      </c>
      <c r="F125" s="131">
        <v>3</v>
      </c>
      <c r="G125" s="52"/>
      <c r="H125" s="143"/>
    </row>
    <row r="126" spans="1:8" s="53" customFormat="1" ht="12.75">
      <c r="A126" s="125"/>
      <c r="B126" s="126"/>
      <c r="C126" s="30"/>
      <c r="D126" s="31"/>
      <c r="E126" s="130" t="s">
        <v>121</v>
      </c>
      <c r="F126" s="132">
        <v>4</v>
      </c>
      <c r="G126" s="52"/>
      <c r="H126" s="143"/>
    </row>
    <row r="127" spans="1:8" s="53" customFormat="1" ht="12.75">
      <c r="A127" s="125"/>
      <c r="B127" s="126"/>
      <c r="C127" s="30"/>
      <c r="D127" s="31"/>
      <c r="E127" s="133" t="s">
        <v>18</v>
      </c>
      <c r="F127" s="131">
        <f>SUM(F125:F126)</f>
        <v>7</v>
      </c>
      <c r="G127" s="52"/>
      <c r="H127" s="143"/>
    </row>
    <row r="128" spans="1:8" s="53" customFormat="1" ht="12.75">
      <c r="A128" s="125"/>
      <c r="B128" s="126"/>
      <c r="C128" s="30"/>
      <c r="D128" s="31"/>
      <c r="E128" s="32"/>
      <c r="F128" s="138"/>
      <c r="G128" s="52"/>
      <c r="H128" s="143"/>
    </row>
    <row r="129" spans="1:8" s="53" customFormat="1" ht="25.5">
      <c r="A129" s="125"/>
      <c r="B129" s="126"/>
      <c r="C129" s="30"/>
      <c r="D129" s="31" t="s">
        <v>117</v>
      </c>
      <c r="E129" s="116" t="s">
        <v>114</v>
      </c>
      <c r="F129" s="32"/>
      <c r="G129" s="52" t="s">
        <v>39</v>
      </c>
      <c r="H129" s="51">
        <f>F134</f>
        <v>4</v>
      </c>
    </row>
    <row r="130" spans="1:8" s="53" customFormat="1" ht="12.75">
      <c r="A130" s="125"/>
      <c r="B130" s="126"/>
      <c r="C130" s="30"/>
      <c r="D130" s="31"/>
      <c r="E130" s="130" t="s">
        <v>122</v>
      </c>
      <c r="F130" s="131">
        <v>1</v>
      </c>
      <c r="G130" s="52"/>
      <c r="H130" s="143"/>
    </row>
    <row r="131" spans="1:8" s="53" customFormat="1" ht="12.75">
      <c r="A131" s="125"/>
      <c r="B131" s="126"/>
      <c r="C131" s="30"/>
      <c r="D131" s="31"/>
      <c r="E131" s="130" t="s">
        <v>123</v>
      </c>
      <c r="F131" s="131">
        <v>1</v>
      </c>
      <c r="G131" s="52"/>
      <c r="H131" s="143"/>
    </row>
    <row r="132" spans="1:8" s="53" customFormat="1" ht="12.75">
      <c r="A132" s="125"/>
      <c r="B132" s="126"/>
      <c r="C132" s="30"/>
      <c r="D132" s="31"/>
      <c r="E132" s="130" t="s">
        <v>124</v>
      </c>
      <c r="F132" s="131">
        <v>1</v>
      </c>
      <c r="G132" s="52"/>
      <c r="H132" s="143"/>
    </row>
    <row r="133" spans="1:8" s="53" customFormat="1" ht="12.75">
      <c r="A133" s="125"/>
      <c r="B133" s="126"/>
      <c r="C133" s="30"/>
      <c r="D133" s="31"/>
      <c r="E133" s="130" t="s">
        <v>125</v>
      </c>
      <c r="F133" s="132">
        <v>1</v>
      </c>
      <c r="G133" s="52"/>
      <c r="H133" s="143"/>
    </row>
    <row r="134" spans="1:8" s="53" customFormat="1" ht="12.75">
      <c r="A134" s="125"/>
      <c r="B134" s="126"/>
      <c r="C134" s="30"/>
      <c r="D134" s="31"/>
      <c r="E134" s="133" t="s">
        <v>18</v>
      </c>
      <c r="F134" s="131">
        <f>SUM(F130:F133)</f>
        <v>4</v>
      </c>
      <c r="G134" s="52"/>
      <c r="H134" s="143"/>
    </row>
    <row r="135" spans="1:8" s="53" customFormat="1" ht="12.75">
      <c r="A135" s="125"/>
      <c r="B135" s="126"/>
      <c r="C135" s="134"/>
      <c r="D135" s="135"/>
      <c r="E135" s="136"/>
      <c r="F135" s="137"/>
      <c r="G135" s="123"/>
      <c r="H135" s="124"/>
    </row>
    <row r="136" spans="1:8" s="53" customFormat="1" ht="12.75">
      <c r="A136" s="125"/>
      <c r="B136" s="126"/>
      <c r="C136" s="30"/>
      <c r="D136" s="31" t="s">
        <v>116</v>
      </c>
      <c r="E136" s="116" t="s">
        <v>115</v>
      </c>
      <c r="F136" s="32"/>
      <c r="G136" s="52" t="s">
        <v>39</v>
      </c>
      <c r="H136" s="51">
        <f>F137</f>
        <v>4</v>
      </c>
    </row>
    <row r="137" spans="1:8" s="53" customFormat="1" ht="38.25">
      <c r="A137" s="125"/>
      <c r="B137" s="126"/>
      <c r="C137" s="30"/>
      <c r="D137" s="31"/>
      <c r="E137" s="130" t="s">
        <v>126</v>
      </c>
      <c r="F137" s="131">
        <v>4</v>
      </c>
      <c r="G137" s="52"/>
      <c r="H137" s="143"/>
    </row>
    <row r="138" spans="1:8" s="53" customFormat="1" ht="12.75">
      <c r="A138" s="125"/>
      <c r="B138" s="126"/>
      <c r="C138" s="30"/>
      <c r="D138" s="31"/>
      <c r="E138" s="130"/>
      <c r="F138" s="131"/>
      <c r="G138" s="52"/>
      <c r="H138" s="143"/>
    </row>
    <row r="139" spans="1:8" s="53" customFormat="1" ht="38.25">
      <c r="A139" s="125">
        <v>18</v>
      </c>
      <c r="B139" s="126"/>
      <c r="C139" s="30" t="s">
        <v>127</v>
      </c>
      <c r="D139" s="28"/>
      <c r="E139" s="115" t="s">
        <v>130</v>
      </c>
      <c r="F139" s="127"/>
      <c r="G139" s="128"/>
      <c r="H139" s="129"/>
    </row>
    <row r="140" spans="1:8" s="53" customFormat="1" ht="25.5">
      <c r="A140" s="125"/>
      <c r="B140" s="126"/>
      <c r="C140" s="30"/>
      <c r="D140" s="31" t="s">
        <v>128</v>
      </c>
      <c r="E140" s="116" t="s">
        <v>129</v>
      </c>
      <c r="F140" s="32"/>
      <c r="G140" s="52" t="s">
        <v>39</v>
      </c>
      <c r="H140" s="51">
        <f>F145</f>
        <v>8</v>
      </c>
    </row>
    <row r="141" spans="1:8" s="53" customFormat="1" ht="12.75">
      <c r="A141" s="125"/>
      <c r="B141" s="126"/>
      <c r="C141" s="30"/>
      <c r="D141" s="31"/>
      <c r="E141" s="130" t="s">
        <v>266</v>
      </c>
      <c r="F141" s="131">
        <v>2</v>
      </c>
      <c r="G141" s="52"/>
      <c r="H141" s="143"/>
    </row>
    <row r="142" spans="1:8" s="53" customFormat="1" ht="25.5">
      <c r="A142" s="125"/>
      <c r="B142" s="126"/>
      <c r="C142" s="30"/>
      <c r="D142" s="31"/>
      <c r="E142" s="130" t="s">
        <v>131</v>
      </c>
      <c r="F142" s="131">
        <v>2</v>
      </c>
      <c r="G142" s="52"/>
      <c r="H142" s="143"/>
    </row>
    <row r="143" spans="1:8" s="53" customFormat="1" ht="25.5">
      <c r="A143" s="125"/>
      <c r="B143" s="126"/>
      <c r="C143" s="30"/>
      <c r="D143" s="31"/>
      <c r="E143" s="130" t="s">
        <v>267</v>
      </c>
      <c r="F143" s="131">
        <v>2</v>
      </c>
      <c r="G143" s="52"/>
      <c r="H143" s="143"/>
    </row>
    <row r="144" spans="1:8" s="53" customFormat="1" ht="25.5">
      <c r="A144" s="125"/>
      <c r="B144" s="126"/>
      <c r="C144" s="30"/>
      <c r="D144" s="31"/>
      <c r="E144" s="130" t="s">
        <v>132</v>
      </c>
      <c r="F144" s="132">
        <v>2</v>
      </c>
      <c r="G144" s="52"/>
      <c r="H144" s="143"/>
    </row>
    <row r="145" spans="1:8" s="53" customFormat="1" ht="12.75">
      <c r="A145" s="125"/>
      <c r="B145" s="126"/>
      <c r="C145" s="30"/>
      <c r="D145" s="31"/>
      <c r="E145" s="133" t="s">
        <v>18</v>
      </c>
      <c r="F145" s="131">
        <f>SUM(F141:F144)</f>
        <v>8</v>
      </c>
      <c r="G145" s="52"/>
      <c r="H145" s="143"/>
    </row>
    <row r="146" spans="1:8" s="53" customFormat="1" ht="12.75">
      <c r="A146" s="125"/>
      <c r="B146" s="126"/>
      <c r="C146" s="30"/>
      <c r="D146" s="31"/>
      <c r="E146" s="133"/>
      <c r="F146" s="131"/>
      <c r="G146" s="52"/>
      <c r="H146" s="143"/>
    </row>
    <row r="147" spans="1:8" s="53" customFormat="1" ht="38.25">
      <c r="A147" s="125">
        <v>19</v>
      </c>
      <c r="B147" s="126"/>
      <c r="C147" s="30" t="s">
        <v>286</v>
      </c>
      <c r="D147" s="28"/>
      <c r="E147" s="115" t="s">
        <v>287</v>
      </c>
      <c r="F147" s="127"/>
      <c r="G147" s="128"/>
      <c r="H147" s="129"/>
    </row>
    <row r="148" spans="1:8" s="53" customFormat="1" ht="38.25">
      <c r="A148" s="125"/>
      <c r="B148" s="126"/>
      <c r="C148" s="30"/>
      <c r="D148" s="31" t="s">
        <v>288</v>
      </c>
      <c r="E148" s="116" t="s">
        <v>289</v>
      </c>
      <c r="F148" s="32"/>
      <c r="G148" s="52" t="s">
        <v>39</v>
      </c>
      <c r="H148" s="51">
        <v>2</v>
      </c>
    </row>
    <row r="149" spans="1:8" s="53" customFormat="1" ht="25.5">
      <c r="A149" s="125"/>
      <c r="B149" s="126"/>
      <c r="C149" s="30"/>
      <c r="D149" s="31"/>
      <c r="E149" s="130" t="s">
        <v>291</v>
      </c>
      <c r="F149" s="131">
        <v>2</v>
      </c>
      <c r="G149" s="52"/>
      <c r="H149" s="143"/>
    </row>
    <row r="150" spans="1:8" s="53" customFormat="1" ht="12.75">
      <c r="A150" s="125"/>
      <c r="B150" s="126"/>
      <c r="C150" s="30"/>
      <c r="D150" s="31"/>
      <c r="E150" s="32"/>
      <c r="F150" s="138"/>
      <c r="G150" s="52"/>
      <c r="H150" s="143"/>
    </row>
    <row r="151" spans="1:8" s="53" customFormat="1" ht="38.25">
      <c r="A151" s="125">
        <v>20</v>
      </c>
      <c r="B151" s="126"/>
      <c r="C151" s="30" t="s">
        <v>133</v>
      </c>
      <c r="D151" s="28"/>
      <c r="E151" s="115" t="s">
        <v>134</v>
      </c>
      <c r="F151" s="127"/>
      <c r="G151" s="128"/>
      <c r="H151" s="129"/>
    </row>
    <row r="152" spans="1:8" s="53" customFormat="1" ht="25.5">
      <c r="A152" s="125"/>
      <c r="B152" s="126"/>
      <c r="C152" s="30"/>
      <c r="D152" s="31" t="s">
        <v>135</v>
      </c>
      <c r="E152" s="116" t="s">
        <v>136</v>
      </c>
      <c r="F152" s="32"/>
      <c r="G152" s="52" t="s">
        <v>39</v>
      </c>
      <c r="H152" s="51">
        <f>F153</f>
        <v>2</v>
      </c>
    </row>
    <row r="153" spans="1:8" s="53" customFormat="1" ht="12.75">
      <c r="A153" s="125"/>
      <c r="B153" s="126"/>
      <c r="C153" s="30"/>
      <c r="D153" s="31"/>
      <c r="E153" s="130" t="s">
        <v>137</v>
      </c>
      <c r="F153" s="131">
        <v>2</v>
      </c>
      <c r="G153" s="52"/>
      <c r="H153" s="143"/>
    </row>
    <row r="154" spans="1:8" s="53" customFormat="1" ht="12.75">
      <c r="A154" s="125"/>
      <c r="B154" s="126"/>
      <c r="C154" s="30"/>
      <c r="D154" s="31"/>
      <c r="E154" s="130"/>
      <c r="F154" s="131"/>
      <c r="G154" s="52"/>
      <c r="H154" s="143"/>
    </row>
    <row r="155" spans="1:8" s="53" customFormat="1" ht="25.5">
      <c r="A155" s="125"/>
      <c r="B155" s="126"/>
      <c r="C155" s="30"/>
      <c r="D155" s="31" t="s">
        <v>138</v>
      </c>
      <c r="E155" s="116" t="s">
        <v>139</v>
      </c>
      <c r="F155" s="32"/>
      <c r="G155" s="52" t="s">
        <v>39</v>
      </c>
      <c r="H155" s="51">
        <f>F156</f>
        <v>2</v>
      </c>
    </row>
    <row r="156" spans="1:8" s="53" customFormat="1" ht="12.75">
      <c r="A156" s="125"/>
      <c r="B156" s="126"/>
      <c r="C156" s="30"/>
      <c r="D156" s="31"/>
      <c r="E156" s="130" t="s">
        <v>146</v>
      </c>
      <c r="F156" s="131">
        <v>2</v>
      </c>
      <c r="G156" s="52"/>
      <c r="H156" s="143"/>
    </row>
    <row r="157" spans="1:8" s="53" customFormat="1" ht="12.75">
      <c r="A157" s="125"/>
      <c r="B157" s="126"/>
      <c r="C157" s="30"/>
      <c r="D157" s="31"/>
      <c r="E157" s="130"/>
      <c r="F157" s="131"/>
      <c r="G157" s="52"/>
      <c r="H157" s="143"/>
    </row>
    <row r="158" spans="1:8" s="53" customFormat="1" ht="25.5">
      <c r="A158" s="125"/>
      <c r="B158" s="126"/>
      <c r="C158" s="30"/>
      <c r="D158" s="31" t="s">
        <v>140</v>
      </c>
      <c r="E158" s="116" t="s">
        <v>141</v>
      </c>
      <c r="F158" s="32"/>
      <c r="G158" s="52" t="s">
        <v>39</v>
      </c>
      <c r="H158" s="51">
        <f>F159</f>
        <v>2</v>
      </c>
    </row>
    <row r="159" spans="1:8" s="53" customFormat="1" ht="25.5">
      <c r="A159" s="125"/>
      <c r="B159" s="126"/>
      <c r="C159" s="30"/>
      <c r="D159" s="31"/>
      <c r="E159" s="130" t="s">
        <v>147</v>
      </c>
      <c r="F159" s="131">
        <v>2</v>
      </c>
      <c r="G159" s="52"/>
      <c r="H159" s="143"/>
    </row>
    <row r="160" spans="1:8" s="53" customFormat="1" ht="12.75">
      <c r="A160" s="125"/>
      <c r="B160" s="126"/>
      <c r="C160" s="30"/>
      <c r="D160" s="31"/>
      <c r="E160" s="130"/>
      <c r="F160" s="131"/>
      <c r="G160" s="52"/>
      <c r="H160" s="143"/>
    </row>
    <row r="161" spans="1:8" s="53" customFormat="1" ht="25.5">
      <c r="A161" s="125"/>
      <c r="B161" s="126"/>
      <c r="C161" s="30"/>
      <c r="D161" s="31" t="s">
        <v>142</v>
      </c>
      <c r="E161" s="116" t="s">
        <v>143</v>
      </c>
      <c r="F161" s="32"/>
      <c r="G161" s="52" t="s">
        <v>39</v>
      </c>
      <c r="H161" s="51">
        <f>F162</f>
        <v>2</v>
      </c>
    </row>
    <row r="162" spans="1:8" s="53" customFormat="1" ht="25.5">
      <c r="A162" s="125"/>
      <c r="B162" s="126"/>
      <c r="C162" s="30"/>
      <c r="D162" s="31"/>
      <c r="E162" s="130" t="s">
        <v>292</v>
      </c>
      <c r="F162" s="131">
        <v>2</v>
      </c>
      <c r="G162" s="52"/>
      <c r="H162" s="143"/>
    </row>
    <row r="163" spans="1:8" s="53" customFormat="1" ht="12.75">
      <c r="A163" s="125"/>
      <c r="B163" s="126"/>
      <c r="C163" s="30"/>
      <c r="D163" s="31"/>
      <c r="E163" s="130"/>
      <c r="F163" s="131"/>
      <c r="G163" s="52"/>
      <c r="H163" s="143"/>
    </row>
    <row r="164" spans="1:8" s="53" customFormat="1" ht="25.5">
      <c r="A164" s="125"/>
      <c r="B164" s="126"/>
      <c r="C164" s="30"/>
      <c r="D164" s="31" t="s">
        <v>144</v>
      </c>
      <c r="E164" s="116" t="s">
        <v>145</v>
      </c>
      <c r="F164" s="32"/>
      <c r="G164" s="52" t="s">
        <v>39</v>
      </c>
      <c r="H164" s="51">
        <f>F167</f>
        <v>10</v>
      </c>
    </row>
    <row r="165" spans="1:8" s="53" customFormat="1" ht="12.75">
      <c r="A165" s="125"/>
      <c r="B165" s="126"/>
      <c r="C165" s="30"/>
      <c r="D165" s="31"/>
      <c r="E165" s="130" t="s">
        <v>293</v>
      </c>
      <c r="F165" s="131">
        <f>2*4</f>
        <v>8</v>
      </c>
      <c r="G165" s="52"/>
      <c r="H165" s="143"/>
    </row>
    <row r="166" spans="1:8" s="53" customFormat="1" ht="12.75">
      <c r="A166" s="125"/>
      <c r="B166" s="126"/>
      <c r="C166" s="30"/>
      <c r="D166" s="31"/>
      <c r="E166" s="130" t="s">
        <v>294</v>
      </c>
      <c r="F166" s="132">
        <v>2</v>
      </c>
      <c r="G166" s="52"/>
      <c r="H166" s="143"/>
    </row>
    <row r="167" spans="1:8" s="53" customFormat="1" ht="12.75">
      <c r="A167" s="125"/>
      <c r="B167" s="126"/>
      <c r="C167" s="30"/>
      <c r="D167" s="31"/>
      <c r="E167" s="133" t="s">
        <v>18</v>
      </c>
      <c r="F167" s="131">
        <f>SUM(F165:F166)</f>
        <v>10</v>
      </c>
      <c r="G167" s="52"/>
      <c r="H167" s="143"/>
    </row>
    <row r="168" spans="1:8" s="53" customFormat="1" ht="12.75">
      <c r="A168" s="125"/>
      <c r="B168" s="126"/>
      <c r="C168" s="30"/>
      <c r="D168" s="31"/>
      <c r="E168" s="130"/>
      <c r="F168" s="131"/>
      <c r="G168" s="52"/>
      <c r="H168" s="143"/>
    </row>
    <row r="169" spans="1:8" s="53" customFormat="1" ht="25.5">
      <c r="A169" s="125"/>
      <c r="B169" s="126"/>
      <c r="C169" s="30"/>
      <c r="D169" s="31" t="s">
        <v>148</v>
      </c>
      <c r="E169" s="116" t="s">
        <v>149</v>
      </c>
      <c r="F169" s="32"/>
      <c r="G169" s="52" t="s">
        <v>9</v>
      </c>
      <c r="H169" s="51">
        <f>F170</f>
        <v>50</v>
      </c>
    </row>
    <row r="170" spans="1:8" s="53" customFormat="1" ht="12.75">
      <c r="A170" s="125"/>
      <c r="B170" s="126"/>
      <c r="C170" s="30"/>
      <c r="D170" s="31"/>
      <c r="E170" s="130" t="s">
        <v>290</v>
      </c>
      <c r="F170" s="131">
        <f>2*15+2*10</f>
        <v>50</v>
      </c>
      <c r="G170" s="52"/>
      <c r="H170" s="143"/>
    </row>
    <row r="171" spans="1:8" s="53" customFormat="1" ht="12.75">
      <c r="A171" s="125"/>
      <c r="B171" s="126"/>
      <c r="C171" s="30"/>
      <c r="D171" s="31"/>
      <c r="E171" s="130"/>
      <c r="F171" s="131"/>
      <c r="G171" s="52"/>
      <c r="H171" s="143"/>
    </row>
    <row r="172" spans="1:8" s="53" customFormat="1" ht="51">
      <c r="A172" s="125">
        <v>21</v>
      </c>
      <c r="B172" s="126"/>
      <c r="C172" s="30" t="s">
        <v>150</v>
      </c>
      <c r="D172" s="28"/>
      <c r="E172" s="115" t="s">
        <v>151</v>
      </c>
      <c r="F172" s="127"/>
      <c r="G172" s="128"/>
      <c r="H172" s="129">
        <f>SUM(H173:H192)</f>
        <v>32</v>
      </c>
    </row>
    <row r="173" spans="1:8" s="53" customFormat="1" ht="25.5">
      <c r="A173" s="125"/>
      <c r="B173" s="126"/>
      <c r="C173" s="30"/>
      <c r="D173" s="31" t="s">
        <v>153</v>
      </c>
      <c r="E173" s="116" t="s">
        <v>152</v>
      </c>
      <c r="F173" s="32"/>
      <c r="G173" s="52" t="s">
        <v>39</v>
      </c>
      <c r="H173" s="51">
        <f>F176</f>
        <v>6</v>
      </c>
    </row>
    <row r="174" spans="1:8" s="53" customFormat="1" ht="25.5">
      <c r="A174" s="125"/>
      <c r="B174" s="126"/>
      <c r="C174" s="30"/>
      <c r="D174" s="31"/>
      <c r="E174" s="130" t="s">
        <v>154</v>
      </c>
      <c r="F174" s="131">
        <v>3</v>
      </c>
      <c r="G174" s="52"/>
      <c r="H174" s="143"/>
    </row>
    <row r="175" spans="1:8" s="53" customFormat="1" ht="12.75">
      <c r="A175" s="125"/>
      <c r="B175" s="126"/>
      <c r="C175" s="30"/>
      <c r="D175" s="31"/>
      <c r="E175" s="130" t="s">
        <v>155</v>
      </c>
      <c r="F175" s="132">
        <v>3</v>
      </c>
      <c r="G175" s="52"/>
      <c r="H175" s="143"/>
    </row>
    <row r="176" spans="1:8" s="53" customFormat="1" ht="12.75">
      <c r="A176" s="125"/>
      <c r="B176" s="126"/>
      <c r="C176" s="30"/>
      <c r="D176" s="31"/>
      <c r="E176" s="133" t="s">
        <v>18</v>
      </c>
      <c r="F176" s="131">
        <f>SUM(F174:F175)</f>
        <v>6</v>
      </c>
      <c r="G176" s="52"/>
      <c r="H176" s="143"/>
    </row>
    <row r="177" spans="1:8" s="53" customFormat="1" ht="12.75">
      <c r="A177" s="125"/>
      <c r="B177" s="126"/>
      <c r="C177" s="30"/>
      <c r="D177" s="31"/>
      <c r="E177" s="130"/>
      <c r="F177" s="131"/>
      <c r="G177" s="52"/>
      <c r="H177" s="143"/>
    </row>
    <row r="178" spans="1:8" s="53" customFormat="1" ht="25.5">
      <c r="A178" s="125"/>
      <c r="B178" s="126"/>
      <c r="C178" s="30"/>
      <c r="D178" s="31" t="s">
        <v>156</v>
      </c>
      <c r="E178" s="116" t="s">
        <v>160</v>
      </c>
      <c r="F178" s="32"/>
      <c r="G178" s="52" t="s">
        <v>39</v>
      </c>
      <c r="H178" s="51">
        <f>F182</f>
        <v>8</v>
      </c>
    </row>
    <row r="179" spans="1:8" s="53" customFormat="1" ht="12.75">
      <c r="A179" s="125"/>
      <c r="B179" s="126"/>
      <c r="C179" s="30"/>
      <c r="D179" s="31"/>
      <c r="E179" s="130" t="s">
        <v>157</v>
      </c>
      <c r="F179" s="131">
        <v>3</v>
      </c>
      <c r="G179" s="52"/>
      <c r="H179" s="143"/>
    </row>
    <row r="180" spans="1:8" s="53" customFormat="1" ht="25.5">
      <c r="A180" s="125"/>
      <c r="B180" s="126"/>
      <c r="C180" s="30"/>
      <c r="D180" s="31"/>
      <c r="E180" s="130" t="s">
        <v>158</v>
      </c>
      <c r="F180" s="131">
        <v>3</v>
      </c>
      <c r="G180" s="52"/>
      <c r="H180" s="143"/>
    </row>
    <row r="181" spans="1:8" s="53" customFormat="1" ht="51">
      <c r="A181" s="125"/>
      <c r="B181" s="126"/>
      <c r="C181" s="30"/>
      <c r="D181" s="31"/>
      <c r="E181" s="130" t="s">
        <v>159</v>
      </c>
      <c r="F181" s="132">
        <v>2</v>
      </c>
      <c r="G181" s="52"/>
      <c r="H181" s="143"/>
    </row>
    <row r="182" spans="1:8" s="53" customFormat="1" ht="12.75">
      <c r="A182" s="125"/>
      <c r="B182" s="126"/>
      <c r="C182" s="30"/>
      <c r="D182" s="31"/>
      <c r="E182" s="133" t="s">
        <v>18</v>
      </c>
      <c r="F182" s="131">
        <f>SUM(F179:F181)</f>
        <v>8</v>
      </c>
      <c r="G182" s="52"/>
      <c r="H182" s="143"/>
    </row>
    <row r="183" spans="1:8" s="53" customFormat="1" ht="12.75">
      <c r="A183" s="125"/>
      <c r="B183" s="126"/>
      <c r="C183" s="30"/>
      <c r="D183" s="31"/>
      <c r="E183" s="130"/>
      <c r="F183" s="131"/>
      <c r="G183" s="52"/>
      <c r="H183" s="143"/>
    </row>
    <row r="184" spans="1:8" s="53" customFormat="1" ht="25.5">
      <c r="A184" s="125"/>
      <c r="B184" s="126"/>
      <c r="C184" s="30"/>
      <c r="D184" s="31" t="s">
        <v>161</v>
      </c>
      <c r="E184" s="116" t="s">
        <v>162</v>
      </c>
      <c r="F184" s="32"/>
      <c r="G184" s="52" t="s">
        <v>39</v>
      </c>
      <c r="H184" s="51">
        <f>F185</f>
        <v>6</v>
      </c>
    </row>
    <row r="185" spans="1:8" s="53" customFormat="1" ht="12.75">
      <c r="A185" s="125"/>
      <c r="B185" s="126"/>
      <c r="C185" s="30"/>
      <c r="D185" s="31"/>
      <c r="E185" s="130" t="s">
        <v>163</v>
      </c>
      <c r="F185" s="131">
        <v>6</v>
      </c>
      <c r="G185" s="52"/>
      <c r="H185" s="143"/>
    </row>
    <row r="186" spans="1:8" s="53" customFormat="1" ht="12.75">
      <c r="A186" s="125"/>
      <c r="B186" s="126"/>
      <c r="C186" s="30"/>
      <c r="D186" s="31"/>
      <c r="E186" s="130"/>
      <c r="F186" s="132"/>
      <c r="G186" s="52"/>
      <c r="H186" s="143"/>
    </row>
    <row r="187" spans="1:8" s="53" customFormat="1" ht="38.25">
      <c r="A187" s="125"/>
      <c r="B187" s="126"/>
      <c r="C187" s="30"/>
      <c r="D187" s="31" t="s">
        <v>164</v>
      </c>
      <c r="E187" s="116" t="s">
        <v>165</v>
      </c>
      <c r="F187" s="32"/>
      <c r="G187" s="52" t="s">
        <v>39</v>
      </c>
      <c r="H187" s="51">
        <f>F190</f>
        <v>2</v>
      </c>
    </row>
    <row r="188" spans="1:8" s="53" customFormat="1" ht="25.5">
      <c r="A188" s="125"/>
      <c r="B188" s="126"/>
      <c r="C188" s="30"/>
      <c r="D188" s="31"/>
      <c r="E188" s="130" t="s">
        <v>166</v>
      </c>
      <c r="F188" s="131">
        <v>1</v>
      </c>
      <c r="G188" s="52"/>
      <c r="H188" s="143"/>
    </row>
    <row r="189" spans="1:8" s="53" customFormat="1" ht="25.5">
      <c r="A189" s="125"/>
      <c r="B189" s="126"/>
      <c r="C189" s="30"/>
      <c r="D189" s="31"/>
      <c r="E189" s="130" t="s">
        <v>167</v>
      </c>
      <c r="F189" s="132">
        <v>1</v>
      </c>
      <c r="G189" s="52"/>
      <c r="H189" s="143"/>
    </row>
    <row r="190" spans="1:8" s="53" customFormat="1" ht="12.75">
      <c r="A190" s="125"/>
      <c r="B190" s="126"/>
      <c r="C190" s="30"/>
      <c r="D190" s="31"/>
      <c r="E190" s="133" t="s">
        <v>18</v>
      </c>
      <c r="F190" s="131">
        <f>SUM(F188:F189)</f>
        <v>2</v>
      </c>
      <c r="G190" s="52"/>
      <c r="H190" s="143"/>
    </row>
    <row r="191" spans="1:8" s="53" customFormat="1" ht="12.75">
      <c r="A191" s="125"/>
      <c r="B191" s="126"/>
      <c r="C191" s="30"/>
      <c r="D191" s="31"/>
      <c r="E191" s="130"/>
      <c r="F191" s="131"/>
      <c r="G191" s="52"/>
      <c r="H191" s="143"/>
    </row>
    <row r="192" spans="1:8" s="53" customFormat="1" ht="25.5">
      <c r="A192" s="125"/>
      <c r="B192" s="126"/>
      <c r="C192" s="30"/>
      <c r="D192" s="31" t="s">
        <v>169</v>
      </c>
      <c r="E192" s="116" t="s">
        <v>168</v>
      </c>
      <c r="F192" s="32"/>
      <c r="G192" s="52" t="s">
        <v>39</v>
      </c>
      <c r="H192" s="51">
        <f>F196</f>
        <v>10</v>
      </c>
    </row>
    <row r="193" spans="1:8" s="53" customFormat="1" ht="12.75">
      <c r="A193" s="125"/>
      <c r="B193" s="126"/>
      <c r="C193" s="30"/>
      <c r="D193" s="31"/>
      <c r="E193" s="130" t="s">
        <v>170</v>
      </c>
      <c r="F193" s="131">
        <v>2</v>
      </c>
      <c r="G193" s="52"/>
      <c r="H193" s="143"/>
    </row>
    <row r="194" spans="1:8" s="53" customFormat="1" ht="12.75">
      <c r="A194" s="125"/>
      <c r="B194" s="126"/>
      <c r="C194" s="30"/>
      <c r="D194" s="31"/>
      <c r="E194" s="130" t="s">
        <v>171</v>
      </c>
      <c r="F194" s="131">
        <v>6</v>
      </c>
      <c r="G194" s="52"/>
      <c r="H194" s="143"/>
    </row>
    <row r="195" spans="1:8" s="53" customFormat="1" ht="25.5">
      <c r="A195" s="125"/>
      <c r="B195" s="126"/>
      <c r="C195" s="30"/>
      <c r="D195" s="31"/>
      <c r="E195" s="130" t="s">
        <v>172</v>
      </c>
      <c r="F195" s="132">
        <v>2</v>
      </c>
      <c r="G195" s="52"/>
      <c r="H195" s="143"/>
    </row>
    <row r="196" spans="1:8" s="53" customFormat="1" ht="12.75">
      <c r="A196" s="125"/>
      <c r="B196" s="126"/>
      <c r="C196" s="30"/>
      <c r="D196" s="31"/>
      <c r="E196" s="133" t="s">
        <v>18</v>
      </c>
      <c r="F196" s="131">
        <f>SUM(F193:F195)</f>
        <v>10</v>
      </c>
      <c r="G196" s="52"/>
      <c r="H196" s="143"/>
    </row>
    <row r="197" spans="1:8" s="53" customFormat="1" ht="12.75">
      <c r="A197" s="125"/>
      <c r="B197" s="126"/>
      <c r="C197" s="30"/>
      <c r="D197" s="31"/>
      <c r="E197" s="130"/>
      <c r="F197" s="131"/>
      <c r="G197" s="52"/>
      <c r="H197" s="143"/>
    </row>
    <row r="198" spans="1:8" s="53" customFormat="1" ht="25.5">
      <c r="A198" s="125">
        <v>22</v>
      </c>
      <c r="B198" s="126"/>
      <c r="C198" s="30" t="s">
        <v>174</v>
      </c>
      <c r="D198" s="28"/>
      <c r="E198" s="115" t="s">
        <v>173</v>
      </c>
      <c r="F198" s="127"/>
      <c r="G198" s="128"/>
      <c r="H198" s="129"/>
    </row>
    <row r="199" spans="1:8" s="53" customFormat="1" ht="12.75">
      <c r="A199" s="125"/>
      <c r="B199" s="126"/>
      <c r="C199" s="30"/>
      <c r="D199" s="31" t="s">
        <v>175</v>
      </c>
      <c r="E199" s="116" t="s">
        <v>176</v>
      </c>
      <c r="F199" s="32"/>
      <c r="G199" s="52" t="s">
        <v>9</v>
      </c>
      <c r="H199" s="51">
        <v>220</v>
      </c>
    </row>
    <row r="200" spans="1:8" s="53" customFormat="1" ht="12.75">
      <c r="A200" s="125"/>
      <c r="B200" s="126"/>
      <c r="C200" s="30"/>
      <c r="D200" s="31"/>
      <c r="E200" s="32"/>
      <c r="F200" s="138"/>
      <c r="G200" s="52"/>
      <c r="H200" s="143"/>
    </row>
    <row r="201" spans="1:8" s="53" customFormat="1" ht="12.75">
      <c r="A201" s="125"/>
      <c r="B201" s="126"/>
      <c r="C201" s="30"/>
      <c r="D201" s="31" t="s">
        <v>177</v>
      </c>
      <c r="E201" s="116" t="s">
        <v>178</v>
      </c>
      <c r="F201" s="32"/>
      <c r="G201" s="52" t="s">
        <v>9</v>
      </c>
      <c r="H201" s="51">
        <f>F204</f>
        <v>1100</v>
      </c>
    </row>
    <row r="202" spans="1:8" s="53" customFormat="1" ht="12.75">
      <c r="A202" s="125"/>
      <c r="B202" s="126"/>
      <c r="C202" s="30"/>
      <c r="D202" s="31"/>
      <c r="E202" s="130" t="s">
        <v>264</v>
      </c>
      <c r="F202" s="131">
        <v>550</v>
      </c>
      <c r="G202" s="52"/>
      <c r="H202" s="51"/>
    </row>
    <row r="203" spans="1:8" s="53" customFormat="1" ht="12.75">
      <c r="A203" s="125"/>
      <c r="B203" s="126"/>
      <c r="C203" s="30"/>
      <c r="D203" s="31"/>
      <c r="E203" s="130" t="s">
        <v>265</v>
      </c>
      <c r="F203" s="132">
        <v>550</v>
      </c>
      <c r="G203" s="52"/>
      <c r="H203" s="51"/>
    </row>
    <row r="204" spans="1:8" s="53" customFormat="1" ht="12.75">
      <c r="A204" s="125"/>
      <c r="B204" s="126"/>
      <c r="C204" s="30"/>
      <c r="D204" s="31"/>
      <c r="E204" s="133" t="s">
        <v>18</v>
      </c>
      <c r="F204" s="131">
        <f>SUM(F202:F203)</f>
        <v>1100</v>
      </c>
      <c r="G204" s="52"/>
      <c r="H204" s="143"/>
    </row>
    <row r="205" spans="1:8" s="53" customFormat="1" ht="12.75">
      <c r="A205" s="125"/>
      <c r="B205" s="126"/>
      <c r="C205" s="30"/>
      <c r="D205" s="31"/>
      <c r="E205" s="133"/>
      <c r="F205" s="131"/>
      <c r="G205" s="52"/>
      <c r="H205" s="143"/>
    </row>
    <row r="206" spans="1:8" s="53" customFormat="1" ht="25.5">
      <c r="A206" s="125">
        <v>23</v>
      </c>
      <c r="B206" s="126"/>
      <c r="C206" s="30" t="s">
        <v>179</v>
      </c>
      <c r="D206" s="28"/>
      <c r="E206" s="115" t="s">
        <v>180</v>
      </c>
      <c r="F206" s="127"/>
      <c r="G206" s="128"/>
      <c r="H206" s="129"/>
    </row>
    <row r="207" spans="1:8" s="53" customFormat="1" ht="12.75">
      <c r="A207" s="125"/>
      <c r="B207" s="126"/>
      <c r="C207" s="30"/>
      <c r="D207" s="31" t="s">
        <v>182</v>
      </c>
      <c r="E207" s="116" t="s">
        <v>181</v>
      </c>
      <c r="F207" s="32"/>
      <c r="G207" s="52" t="s">
        <v>9</v>
      </c>
      <c r="H207" s="51">
        <v>231</v>
      </c>
    </row>
    <row r="208" spans="1:8" s="53" customFormat="1" ht="12.75">
      <c r="A208" s="125"/>
      <c r="B208" s="126"/>
      <c r="C208" s="30"/>
      <c r="D208" s="31"/>
      <c r="E208" s="32"/>
      <c r="F208" s="138"/>
      <c r="G208" s="52"/>
      <c r="H208" s="143"/>
    </row>
    <row r="209" spans="1:8" s="53" customFormat="1" ht="38.25">
      <c r="A209" s="125">
        <v>24</v>
      </c>
      <c r="B209" s="126"/>
      <c r="C209" s="30" t="s">
        <v>183</v>
      </c>
      <c r="D209" s="28"/>
      <c r="E209" s="115" t="s">
        <v>184</v>
      </c>
      <c r="F209" s="127"/>
      <c r="G209" s="128"/>
      <c r="H209" s="129"/>
    </row>
    <row r="210" spans="1:8" s="53" customFormat="1" ht="12.75">
      <c r="A210" s="125"/>
      <c r="B210" s="126"/>
      <c r="C210" s="30"/>
      <c r="D210" s="31" t="s">
        <v>185</v>
      </c>
      <c r="E210" s="116" t="s">
        <v>186</v>
      </c>
      <c r="F210" s="32"/>
      <c r="G210" s="52" t="s">
        <v>9</v>
      </c>
      <c r="H210" s="51">
        <f>F211</f>
        <v>500</v>
      </c>
    </row>
    <row r="211" spans="1:8" s="53" customFormat="1" ht="25.5">
      <c r="A211" s="125"/>
      <c r="B211" s="126"/>
      <c r="C211" s="30"/>
      <c r="D211" s="31"/>
      <c r="E211" s="130" t="s">
        <v>269</v>
      </c>
      <c r="F211" s="131">
        <f>4*125</f>
        <v>500</v>
      </c>
      <c r="G211" s="52"/>
      <c r="H211" s="143"/>
    </row>
    <row r="212" spans="1:8" s="53" customFormat="1" ht="12.75">
      <c r="A212" s="125"/>
      <c r="B212" s="126"/>
      <c r="C212" s="30"/>
      <c r="D212" s="31"/>
      <c r="E212" s="32"/>
      <c r="F212" s="138"/>
      <c r="G212" s="52"/>
      <c r="H212" s="143"/>
    </row>
    <row r="213" spans="1:8" s="53" customFormat="1" ht="12.75">
      <c r="A213" s="125"/>
      <c r="B213" s="126"/>
      <c r="C213" s="30"/>
      <c r="D213" s="31" t="s">
        <v>187</v>
      </c>
      <c r="E213" s="116" t="s">
        <v>188</v>
      </c>
      <c r="F213" s="32"/>
      <c r="G213" s="52" t="s">
        <v>9</v>
      </c>
      <c r="H213" s="51">
        <f>F214</f>
        <v>40</v>
      </c>
    </row>
    <row r="214" spans="1:8" s="53" customFormat="1" ht="51">
      <c r="A214" s="125"/>
      <c r="B214" s="126"/>
      <c r="C214" s="30"/>
      <c r="D214" s="31"/>
      <c r="E214" s="130" t="s">
        <v>282</v>
      </c>
      <c r="F214" s="131">
        <f>2*4*5</f>
        <v>40</v>
      </c>
      <c r="G214" s="52"/>
      <c r="H214" s="143"/>
    </row>
    <row r="215" spans="1:8" s="53" customFormat="1" ht="12.75">
      <c r="A215" s="125"/>
      <c r="B215" s="126"/>
      <c r="C215" s="30"/>
      <c r="D215" s="31"/>
      <c r="E215" s="32"/>
      <c r="F215" s="138"/>
      <c r="G215" s="52"/>
      <c r="H215" s="143"/>
    </row>
    <row r="216" spans="1:8" s="53" customFormat="1" ht="25.5">
      <c r="A216" s="125">
        <v>25</v>
      </c>
      <c r="B216" s="126"/>
      <c r="C216" s="30" t="s">
        <v>190</v>
      </c>
      <c r="D216" s="28"/>
      <c r="E216" s="115" t="s">
        <v>189</v>
      </c>
      <c r="F216" s="127"/>
      <c r="G216" s="128"/>
      <c r="H216" s="129"/>
    </row>
    <row r="217" spans="1:8" s="53" customFormat="1" ht="12.75">
      <c r="A217" s="125"/>
      <c r="B217" s="126"/>
      <c r="C217" s="30"/>
      <c r="D217" s="31" t="s">
        <v>191</v>
      </c>
      <c r="E217" s="116" t="s">
        <v>192</v>
      </c>
      <c r="F217" s="32"/>
      <c r="G217" s="52" t="s">
        <v>9</v>
      </c>
      <c r="H217" s="51">
        <f>F218</f>
        <v>720</v>
      </c>
    </row>
    <row r="218" spans="1:8" s="53" customFormat="1" ht="12.75">
      <c r="A218" s="125"/>
      <c r="B218" s="126"/>
      <c r="C218" s="30"/>
      <c r="D218" s="31"/>
      <c r="E218" s="130" t="s">
        <v>193</v>
      </c>
      <c r="F218" s="131">
        <v>720</v>
      </c>
      <c r="G218" s="52"/>
      <c r="H218" s="143"/>
    </row>
    <row r="219" spans="1:8" s="53" customFormat="1" ht="12.75">
      <c r="A219" s="125"/>
      <c r="B219" s="126"/>
      <c r="C219" s="30"/>
      <c r="D219" s="31"/>
      <c r="E219" s="32"/>
      <c r="F219" s="138"/>
      <c r="G219" s="52"/>
      <c r="H219" s="143"/>
    </row>
    <row r="220" spans="1:8" s="53" customFormat="1" ht="38.25">
      <c r="A220" s="125">
        <v>26</v>
      </c>
      <c r="B220" s="126"/>
      <c r="C220" s="30" t="s">
        <v>197</v>
      </c>
      <c r="D220" s="28"/>
      <c r="E220" s="115" t="s">
        <v>194</v>
      </c>
      <c r="F220" s="127"/>
      <c r="G220" s="128"/>
      <c r="H220" s="129"/>
    </row>
    <row r="221" spans="1:8" s="53" customFormat="1" ht="12.75">
      <c r="A221" s="125"/>
      <c r="B221" s="126"/>
      <c r="C221" s="30"/>
      <c r="D221" s="31" t="s">
        <v>196</v>
      </c>
      <c r="E221" s="116" t="s">
        <v>195</v>
      </c>
      <c r="F221" s="32"/>
      <c r="G221" s="52" t="s">
        <v>9</v>
      </c>
      <c r="H221" s="51">
        <f>F222</f>
        <v>8</v>
      </c>
    </row>
    <row r="222" spans="1:8" s="53" customFormat="1" ht="25.5">
      <c r="A222" s="125"/>
      <c r="B222" s="126"/>
      <c r="C222" s="30"/>
      <c r="D222" s="31"/>
      <c r="E222" s="130" t="s">
        <v>198</v>
      </c>
      <c r="F222" s="131">
        <v>8</v>
      </c>
      <c r="G222" s="52"/>
      <c r="H222" s="143"/>
    </row>
    <row r="223" spans="1:8" s="53" customFormat="1" ht="12.75">
      <c r="A223" s="125"/>
      <c r="B223" s="126"/>
      <c r="C223" s="30"/>
      <c r="D223" s="31"/>
      <c r="E223" s="32"/>
      <c r="F223" s="138"/>
      <c r="G223" s="52"/>
      <c r="H223" s="143"/>
    </row>
    <row r="224" spans="1:8" s="53" customFormat="1" ht="38.25">
      <c r="A224" s="125">
        <v>27</v>
      </c>
      <c r="B224" s="126"/>
      <c r="C224" s="30" t="s">
        <v>199</v>
      </c>
      <c r="D224" s="28"/>
      <c r="E224" s="115" t="s">
        <v>200</v>
      </c>
      <c r="F224" s="127"/>
      <c r="G224" s="128"/>
      <c r="H224" s="129"/>
    </row>
    <row r="225" spans="1:8" s="53" customFormat="1" ht="12.75">
      <c r="A225" s="125"/>
      <c r="B225" s="126"/>
      <c r="C225" s="30"/>
      <c r="D225" s="31" t="s">
        <v>202</v>
      </c>
      <c r="E225" s="116" t="s">
        <v>201</v>
      </c>
      <c r="F225" s="32"/>
      <c r="G225" s="52" t="s">
        <v>203</v>
      </c>
      <c r="H225" s="51">
        <v>25</v>
      </c>
    </row>
    <row r="226" spans="1:8" s="53" customFormat="1" ht="12.75">
      <c r="A226" s="125"/>
      <c r="B226" s="126"/>
      <c r="C226" s="30"/>
      <c r="D226" s="31"/>
      <c r="E226" s="130"/>
      <c r="F226" s="131"/>
      <c r="G226" s="52"/>
      <c r="H226" s="143"/>
    </row>
    <row r="227" spans="1:8" s="53" customFormat="1" ht="25.5">
      <c r="A227" s="125">
        <v>28</v>
      </c>
      <c r="B227" s="126"/>
      <c r="C227" s="30" t="s">
        <v>204</v>
      </c>
      <c r="D227" s="28"/>
      <c r="E227" s="115" t="s">
        <v>205</v>
      </c>
      <c r="F227" s="127"/>
      <c r="G227" s="128"/>
      <c r="H227" s="129"/>
    </row>
    <row r="228" spans="1:8" s="53" customFormat="1" ht="12.75">
      <c r="A228" s="125"/>
      <c r="B228" s="126"/>
      <c r="C228" s="30"/>
      <c r="D228" s="31" t="s">
        <v>206</v>
      </c>
      <c r="E228" s="116" t="s">
        <v>207</v>
      </c>
      <c r="F228" s="32"/>
      <c r="G228" s="52" t="s">
        <v>39</v>
      </c>
      <c r="H228" s="51">
        <f>F231</f>
        <v>13</v>
      </c>
    </row>
    <row r="229" spans="1:8" s="53" customFormat="1" ht="12.75">
      <c r="A229" s="125"/>
      <c r="B229" s="126"/>
      <c r="C229" s="30"/>
      <c r="D229" s="31"/>
      <c r="E229" s="130" t="s">
        <v>210</v>
      </c>
      <c r="F229" s="131">
        <v>5</v>
      </c>
      <c r="G229" s="52"/>
      <c r="H229" s="143"/>
    </row>
    <row r="230" spans="1:8" s="53" customFormat="1" ht="12.75">
      <c r="A230" s="125"/>
      <c r="B230" s="126"/>
      <c r="C230" s="30"/>
      <c r="D230" s="31"/>
      <c r="E230" s="130" t="s">
        <v>211</v>
      </c>
      <c r="F230" s="132">
        <v>8</v>
      </c>
      <c r="G230" s="52"/>
      <c r="H230" s="143"/>
    </row>
    <row r="231" spans="1:8" s="53" customFormat="1" ht="12.75">
      <c r="A231" s="125"/>
      <c r="B231" s="126"/>
      <c r="C231" s="30"/>
      <c r="D231" s="31"/>
      <c r="E231" s="133" t="s">
        <v>18</v>
      </c>
      <c r="F231" s="131">
        <f>SUM(F229:F230)</f>
        <v>13</v>
      </c>
      <c r="G231" s="52"/>
      <c r="H231" s="143"/>
    </row>
    <row r="232" spans="1:8" s="53" customFormat="1" ht="12.75">
      <c r="A232" s="125"/>
      <c r="B232" s="126"/>
      <c r="C232" s="30"/>
      <c r="D232" s="31"/>
      <c r="E232" s="32"/>
      <c r="F232" s="138"/>
      <c r="G232" s="52"/>
      <c r="H232" s="143"/>
    </row>
    <row r="233" spans="1:8" s="53" customFormat="1" ht="12.75">
      <c r="A233" s="125"/>
      <c r="B233" s="126"/>
      <c r="C233" s="30"/>
      <c r="D233" s="31" t="s">
        <v>208</v>
      </c>
      <c r="E233" s="116" t="s">
        <v>209</v>
      </c>
      <c r="F233" s="32"/>
      <c r="G233" s="52" t="s">
        <v>34</v>
      </c>
      <c r="H233" s="51">
        <v>2</v>
      </c>
    </row>
    <row r="234" spans="1:8" s="53" customFormat="1" ht="12.75">
      <c r="A234" s="125"/>
      <c r="B234" s="126"/>
      <c r="C234" s="30"/>
      <c r="D234" s="31"/>
      <c r="E234" s="32"/>
      <c r="F234" s="138"/>
      <c r="G234" s="52"/>
      <c r="H234" s="143"/>
    </row>
    <row r="235" spans="1:8" s="53" customFormat="1" ht="38.25">
      <c r="A235" s="125">
        <v>29</v>
      </c>
      <c r="B235" s="126"/>
      <c r="C235" s="30" t="s">
        <v>212</v>
      </c>
      <c r="D235" s="28"/>
      <c r="E235" s="115" t="s">
        <v>213</v>
      </c>
      <c r="F235" s="127"/>
      <c r="G235" s="128"/>
      <c r="H235" s="129"/>
    </row>
    <row r="236" spans="1:8" s="53" customFormat="1" ht="12.75">
      <c r="A236" s="125"/>
      <c r="B236" s="126"/>
      <c r="C236" s="30"/>
      <c r="D236" s="31" t="s">
        <v>214</v>
      </c>
      <c r="E236" s="116" t="s">
        <v>215</v>
      </c>
      <c r="F236" s="32"/>
      <c r="G236" s="52" t="s">
        <v>39</v>
      </c>
      <c r="H236" s="51">
        <v>5</v>
      </c>
    </row>
    <row r="237" spans="1:8" s="53" customFormat="1" ht="12.75">
      <c r="A237" s="125"/>
      <c r="B237" s="126"/>
      <c r="C237" s="30"/>
      <c r="D237" s="31"/>
      <c r="E237" s="32"/>
      <c r="F237" s="138"/>
      <c r="G237" s="52"/>
      <c r="H237" s="143"/>
    </row>
    <row r="238" spans="1:8" s="53" customFormat="1" ht="25.5">
      <c r="A238" s="125">
        <v>30</v>
      </c>
      <c r="B238" s="126"/>
      <c r="C238" s="30" t="s">
        <v>216</v>
      </c>
      <c r="D238" s="28"/>
      <c r="E238" s="115" t="s">
        <v>217</v>
      </c>
      <c r="F238" s="127"/>
      <c r="G238" s="128"/>
      <c r="H238" s="129">
        <f>SUM(H239:H245)</f>
        <v>545</v>
      </c>
    </row>
    <row r="239" spans="1:8" s="53" customFormat="1" ht="12.75">
      <c r="A239" s="125"/>
      <c r="B239" s="126"/>
      <c r="C239" s="30"/>
      <c r="D239" s="31" t="s">
        <v>218</v>
      </c>
      <c r="E239" s="116" t="s">
        <v>220</v>
      </c>
      <c r="F239" s="32"/>
      <c r="G239" s="52" t="s">
        <v>39</v>
      </c>
      <c r="H239" s="51">
        <v>92</v>
      </c>
    </row>
    <row r="240" spans="1:8" s="53" customFormat="1" ht="12.75">
      <c r="A240" s="125"/>
      <c r="B240" s="126"/>
      <c r="C240" s="30"/>
      <c r="D240" s="31"/>
      <c r="E240" s="32"/>
      <c r="F240" s="138"/>
      <c r="G240" s="52"/>
      <c r="H240" s="143"/>
    </row>
    <row r="241" spans="1:8" s="53" customFormat="1" ht="12.75">
      <c r="A241" s="125"/>
      <c r="B241" s="126"/>
      <c r="C241" s="30"/>
      <c r="D241" s="31" t="s">
        <v>219</v>
      </c>
      <c r="E241" s="116" t="s">
        <v>221</v>
      </c>
      <c r="F241" s="32"/>
      <c r="G241" s="52" t="s">
        <v>39</v>
      </c>
      <c r="H241" s="51">
        <v>2</v>
      </c>
    </row>
    <row r="242" spans="1:8" s="53" customFormat="1" ht="12.75">
      <c r="A242" s="121"/>
      <c r="B242" s="126"/>
      <c r="C242" s="30"/>
      <c r="D242" s="28"/>
      <c r="E242" s="32"/>
      <c r="F242" s="138"/>
      <c r="G242" s="141"/>
      <c r="H242" s="129"/>
    </row>
    <row r="243" spans="1:8" s="53" customFormat="1" ht="12.75">
      <c r="A243" s="125"/>
      <c r="B243" s="126"/>
      <c r="C243" s="30"/>
      <c r="D243" s="31" t="s">
        <v>222</v>
      </c>
      <c r="E243" s="116" t="s">
        <v>224</v>
      </c>
      <c r="F243" s="32"/>
      <c r="G243" s="52" t="s">
        <v>9</v>
      </c>
      <c r="H243" s="51">
        <v>220</v>
      </c>
    </row>
    <row r="244" spans="1:8" s="53" customFormat="1" ht="12.75">
      <c r="A244" s="125"/>
      <c r="B244" s="126"/>
      <c r="C244" s="30"/>
      <c r="D244" s="31"/>
      <c r="E244" s="32"/>
      <c r="F244" s="138"/>
      <c r="G244" s="52"/>
      <c r="H244" s="143"/>
    </row>
    <row r="245" spans="1:8" s="53" customFormat="1" ht="12.75">
      <c r="A245" s="125"/>
      <c r="B245" s="126"/>
      <c r="C245" s="30"/>
      <c r="D245" s="31" t="s">
        <v>223</v>
      </c>
      <c r="E245" s="116" t="s">
        <v>225</v>
      </c>
      <c r="F245" s="32"/>
      <c r="G245" s="52" t="s">
        <v>9</v>
      </c>
      <c r="H245" s="51">
        <v>231</v>
      </c>
    </row>
    <row r="246" spans="1:8" s="53" customFormat="1" ht="12.75">
      <c r="A246" s="125"/>
      <c r="B246" s="126"/>
      <c r="C246" s="30"/>
      <c r="D246" s="31"/>
      <c r="E246" s="116"/>
      <c r="F246" s="32"/>
      <c r="G246" s="52"/>
      <c r="H246" s="51"/>
    </row>
    <row r="247" spans="1:8" s="53" customFormat="1" ht="25.5">
      <c r="A247" s="125">
        <v>31</v>
      </c>
      <c r="B247" s="126"/>
      <c r="C247" s="30" t="s">
        <v>226</v>
      </c>
      <c r="D247" s="28"/>
      <c r="E247" s="115" t="s">
        <v>227</v>
      </c>
      <c r="F247" s="127"/>
      <c r="G247" s="128"/>
      <c r="H247" s="129">
        <f>SUM(H248:H258)</f>
        <v>1231</v>
      </c>
    </row>
    <row r="248" spans="1:8" s="53" customFormat="1" ht="25.5">
      <c r="A248" s="125"/>
      <c r="B248" s="126"/>
      <c r="C248" s="30"/>
      <c r="D248" s="31" t="s">
        <v>228</v>
      </c>
      <c r="E248" s="116" t="s">
        <v>229</v>
      </c>
      <c r="F248" s="32"/>
      <c r="G248" s="52" t="s">
        <v>39</v>
      </c>
      <c r="H248" s="51">
        <v>2</v>
      </c>
    </row>
    <row r="249" spans="1:8" s="53" customFormat="1" ht="12.75">
      <c r="A249" s="125"/>
      <c r="B249" s="126"/>
      <c r="C249" s="30"/>
      <c r="D249" s="31"/>
      <c r="E249" s="32"/>
      <c r="F249" s="138"/>
      <c r="G249" s="52"/>
      <c r="H249" s="143"/>
    </row>
    <row r="250" spans="1:8" s="53" customFormat="1" ht="12.75">
      <c r="A250" s="125"/>
      <c r="B250" s="126"/>
      <c r="C250" s="30"/>
      <c r="D250" s="31" t="s">
        <v>230</v>
      </c>
      <c r="E250" s="116" t="s">
        <v>231</v>
      </c>
      <c r="F250" s="32"/>
      <c r="G250" s="52" t="s">
        <v>39</v>
      </c>
      <c r="H250" s="51">
        <v>4</v>
      </c>
    </row>
    <row r="251" spans="1:8" s="53" customFormat="1" ht="12.75">
      <c r="A251" s="121"/>
      <c r="B251" s="126"/>
      <c r="C251" s="30"/>
      <c r="D251" s="28"/>
      <c r="E251" s="32"/>
      <c r="F251" s="138"/>
      <c r="G251" s="141"/>
      <c r="H251" s="129"/>
    </row>
    <row r="252" spans="1:8" s="53" customFormat="1" ht="12.75">
      <c r="A252" s="125"/>
      <c r="B252" s="126"/>
      <c r="C252" s="30"/>
      <c r="D252" s="31" t="s">
        <v>232</v>
      </c>
      <c r="E252" s="116" t="s">
        <v>233</v>
      </c>
      <c r="F252" s="32"/>
      <c r="G252" s="52" t="s">
        <v>39</v>
      </c>
      <c r="H252" s="51">
        <v>2</v>
      </c>
    </row>
    <row r="253" spans="1:8" s="53" customFormat="1" ht="12.75">
      <c r="A253" s="125"/>
      <c r="B253" s="126"/>
      <c r="C253" s="30"/>
      <c r="D253" s="31"/>
      <c r="E253" s="32"/>
      <c r="F253" s="138"/>
      <c r="G253" s="52"/>
      <c r="H253" s="143"/>
    </row>
    <row r="254" spans="1:8" s="53" customFormat="1" ht="12.75">
      <c r="A254" s="125"/>
      <c r="B254" s="126"/>
      <c r="C254" s="30"/>
      <c r="D254" s="31" t="s">
        <v>234</v>
      </c>
      <c r="E254" s="116" t="s">
        <v>235</v>
      </c>
      <c r="F254" s="32"/>
      <c r="G254" s="52" t="s">
        <v>39</v>
      </c>
      <c r="H254" s="51">
        <v>3</v>
      </c>
    </row>
    <row r="255" spans="1:8" s="53" customFormat="1" ht="12.75">
      <c r="A255" s="121"/>
      <c r="B255" s="126"/>
      <c r="C255" s="30"/>
      <c r="D255" s="28"/>
      <c r="E255" s="130"/>
      <c r="F255" s="131"/>
      <c r="G255" s="141"/>
      <c r="H255" s="124"/>
    </row>
    <row r="256" spans="1:8" s="53" customFormat="1" ht="12.75">
      <c r="A256" s="125"/>
      <c r="B256" s="126"/>
      <c r="C256" s="30"/>
      <c r="D256" s="31" t="s">
        <v>237</v>
      </c>
      <c r="E256" s="116" t="s">
        <v>236</v>
      </c>
      <c r="F256" s="32"/>
      <c r="G256" s="52" t="s">
        <v>9</v>
      </c>
      <c r="H256" s="51">
        <v>500</v>
      </c>
    </row>
    <row r="257" spans="1:8" s="53" customFormat="1" ht="12.75">
      <c r="A257" s="125"/>
      <c r="B257" s="126"/>
      <c r="C257" s="30"/>
      <c r="D257" s="31"/>
      <c r="E257" s="32"/>
      <c r="F257" s="138"/>
      <c r="G257" s="52"/>
      <c r="H257" s="143"/>
    </row>
    <row r="258" spans="1:8" s="53" customFormat="1" ht="12.75">
      <c r="A258" s="125"/>
      <c r="B258" s="126"/>
      <c r="C258" s="30"/>
      <c r="D258" s="31" t="s">
        <v>238</v>
      </c>
      <c r="E258" s="116" t="s">
        <v>239</v>
      </c>
      <c r="F258" s="32"/>
      <c r="G258" s="52" t="s">
        <v>9</v>
      </c>
      <c r="H258" s="51">
        <v>720</v>
      </c>
    </row>
    <row r="259" spans="1:8" s="53" customFormat="1" ht="12.75">
      <c r="A259" s="125"/>
      <c r="B259" s="126"/>
      <c r="C259" s="30"/>
      <c r="D259" s="31"/>
      <c r="E259" s="116"/>
      <c r="F259" s="32"/>
      <c r="G259" s="52"/>
      <c r="H259" s="51"/>
    </row>
    <row r="260" spans="1:8" s="53" customFormat="1" ht="25.5">
      <c r="A260" s="125">
        <v>32</v>
      </c>
      <c r="B260" s="126"/>
      <c r="C260" s="30" t="s">
        <v>240</v>
      </c>
      <c r="D260" s="28"/>
      <c r="E260" s="115" t="s">
        <v>241</v>
      </c>
      <c r="F260" s="127"/>
      <c r="G260" s="128"/>
      <c r="H260" s="129"/>
    </row>
    <row r="261" spans="1:8" s="53" customFormat="1" ht="12.75">
      <c r="A261" s="125"/>
      <c r="B261" s="126"/>
      <c r="C261" s="30"/>
      <c r="D261" s="31" t="s">
        <v>242</v>
      </c>
      <c r="E261" s="116" t="s">
        <v>243</v>
      </c>
      <c r="F261" s="32"/>
      <c r="G261" s="52" t="s">
        <v>39</v>
      </c>
      <c r="H261" s="51">
        <v>5</v>
      </c>
    </row>
    <row r="262" spans="1:8" s="53" customFormat="1" ht="12.75">
      <c r="A262" s="125"/>
      <c r="B262" s="126"/>
      <c r="C262" s="30"/>
      <c r="D262" s="31"/>
      <c r="E262" s="32"/>
      <c r="F262" s="138"/>
      <c r="G262" s="52"/>
      <c r="H262" s="143"/>
    </row>
    <row r="263" spans="1:8" s="53" customFormat="1" ht="12.75">
      <c r="A263" s="125"/>
      <c r="B263" s="126"/>
      <c r="C263" s="30"/>
      <c r="D263" s="31" t="s">
        <v>244</v>
      </c>
      <c r="E263" s="116" t="s">
        <v>246</v>
      </c>
      <c r="F263" s="32"/>
      <c r="G263" s="52" t="s">
        <v>39</v>
      </c>
      <c r="H263" s="51">
        <v>6</v>
      </c>
    </row>
    <row r="264" spans="1:8" s="53" customFormat="1" ht="12.75">
      <c r="A264" s="121"/>
      <c r="B264" s="126"/>
      <c r="C264" s="30"/>
      <c r="D264" s="28"/>
      <c r="E264" s="32"/>
      <c r="F264" s="138"/>
      <c r="G264" s="141"/>
      <c r="H264" s="129"/>
    </row>
    <row r="265" spans="1:8" s="53" customFormat="1" ht="25.5">
      <c r="A265" s="125"/>
      <c r="B265" s="126"/>
      <c r="C265" s="30"/>
      <c r="D265" s="31" t="s">
        <v>245</v>
      </c>
      <c r="E265" s="116" t="s">
        <v>247</v>
      </c>
      <c r="F265" s="32"/>
      <c r="G265" s="52" t="s">
        <v>39</v>
      </c>
      <c r="H265" s="51">
        <v>1</v>
      </c>
    </row>
    <row r="266" spans="1:8" s="53" customFormat="1" ht="12.75">
      <c r="A266" s="125"/>
      <c r="B266" s="126"/>
      <c r="C266" s="30"/>
      <c r="D266" s="31"/>
      <c r="E266" s="116"/>
      <c r="F266" s="32"/>
      <c r="G266" s="52"/>
      <c r="H266" s="51"/>
    </row>
    <row r="267" spans="1:8" s="53" customFormat="1" ht="25.5">
      <c r="A267" s="125">
        <v>33</v>
      </c>
      <c r="B267" s="126"/>
      <c r="C267" s="30" t="s">
        <v>248</v>
      </c>
      <c r="D267" s="28"/>
      <c r="E267" s="115" t="s">
        <v>249</v>
      </c>
      <c r="F267" s="127"/>
      <c r="G267" s="128"/>
      <c r="H267" s="129"/>
    </row>
    <row r="268" spans="1:8" s="53" customFormat="1" ht="25.5">
      <c r="A268" s="125"/>
      <c r="B268" s="126"/>
      <c r="C268" s="30"/>
      <c r="D268" s="31" t="s">
        <v>250</v>
      </c>
      <c r="E268" s="116" t="s">
        <v>263</v>
      </c>
      <c r="F268" s="32"/>
      <c r="G268" s="52" t="s">
        <v>260</v>
      </c>
      <c r="H268" s="51">
        <v>2.2000000000000002</v>
      </c>
    </row>
    <row r="269" spans="1:8" s="53" customFormat="1" ht="12.75">
      <c r="A269" s="125"/>
      <c r="B269" s="126"/>
      <c r="C269" s="30"/>
      <c r="D269" s="31"/>
      <c r="E269" s="32"/>
      <c r="F269" s="138"/>
      <c r="G269" s="52"/>
      <c r="H269" s="143"/>
    </row>
    <row r="270" spans="1:8" s="53" customFormat="1" ht="25.5">
      <c r="A270" s="125"/>
      <c r="B270" s="126"/>
      <c r="C270" s="30"/>
      <c r="D270" s="31" t="s">
        <v>251</v>
      </c>
      <c r="E270" s="116" t="s">
        <v>262</v>
      </c>
      <c r="F270" s="32"/>
      <c r="G270" s="52" t="s">
        <v>258</v>
      </c>
      <c r="H270" s="51">
        <v>0.44</v>
      </c>
    </row>
    <row r="271" spans="1:8" s="53" customFormat="1" ht="12.75">
      <c r="A271" s="121"/>
      <c r="B271" s="126"/>
      <c r="C271" s="30"/>
      <c r="D271" s="28"/>
      <c r="E271" s="32"/>
      <c r="F271" s="138"/>
      <c r="G271" s="141"/>
      <c r="H271" s="129"/>
    </row>
    <row r="272" spans="1:8" s="53" customFormat="1" ht="25.5">
      <c r="A272" s="125"/>
      <c r="B272" s="126"/>
      <c r="C272" s="30"/>
      <c r="D272" s="31" t="s">
        <v>252</v>
      </c>
      <c r="E272" s="116" t="s">
        <v>261</v>
      </c>
      <c r="F272" s="32"/>
      <c r="G272" s="52" t="s">
        <v>260</v>
      </c>
      <c r="H272" s="51">
        <v>1.1000000000000001</v>
      </c>
    </row>
    <row r="273" spans="1:8" s="53" customFormat="1" ht="12.75">
      <c r="A273" s="125"/>
      <c r="B273" s="126"/>
      <c r="C273" s="30"/>
      <c r="D273" s="31"/>
      <c r="E273" s="32"/>
      <c r="F273" s="138"/>
      <c r="G273" s="52"/>
      <c r="H273" s="143"/>
    </row>
    <row r="274" spans="1:8" s="53" customFormat="1" ht="25.5">
      <c r="A274" s="125"/>
      <c r="B274" s="126"/>
      <c r="C274" s="30"/>
      <c r="D274" s="31" t="s">
        <v>253</v>
      </c>
      <c r="E274" s="116" t="s">
        <v>259</v>
      </c>
      <c r="F274" s="32"/>
      <c r="G274" s="52" t="s">
        <v>39</v>
      </c>
      <c r="H274" s="51">
        <v>8</v>
      </c>
    </row>
    <row r="275" spans="1:8" s="53" customFormat="1" ht="12.75">
      <c r="A275" s="121"/>
      <c r="B275" s="126"/>
      <c r="C275" s="30"/>
      <c r="D275" s="28"/>
      <c r="E275" s="130"/>
      <c r="F275" s="131"/>
      <c r="G275" s="141"/>
      <c r="H275" s="124"/>
    </row>
    <row r="276" spans="1:8" s="53" customFormat="1" ht="25.5">
      <c r="A276" s="125"/>
      <c r="B276" s="126"/>
      <c r="C276" s="30"/>
      <c r="D276" s="31" t="s">
        <v>254</v>
      </c>
      <c r="E276" s="116" t="s">
        <v>257</v>
      </c>
      <c r="F276" s="32"/>
      <c r="G276" s="52" t="s">
        <v>258</v>
      </c>
      <c r="H276" s="51">
        <v>3</v>
      </c>
    </row>
    <row r="277" spans="1:8" s="53" customFormat="1" ht="12.75">
      <c r="A277" s="125"/>
      <c r="B277" s="126"/>
      <c r="C277" s="30"/>
      <c r="D277" s="31"/>
      <c r="E277" s="32"/>
      <c r="F277" s="138"/>
      <c r="G277" s="52"/>
      <c r="H277" s="143"/>
    </row>
    <row r="278" spans="1:8" s="53" customFormat="1" ht="25.5">
      <c r="A278" s="125"/>
      <c r="B278" s="126"/>
      <c r="C278" s="30"/>
      <c r="D278" s="31" t="s">
        <v>255</v>
      </c>
      <c r="E278" s="116" t="s">
        <v>256</v>
      </c>
      <c r="F278" s="32"/>
      <c r="G278" s="52" t="s">
        <v>258</v>
      </c>
      <c r="H278" s="51">
        <v>8</v>
      </c>
    </row>
    <row r="279" spans="1:8" s="53" customFormat="1" ht="12.75">
      <c r="A279" s="125"/>
      <c r="B279" s="126"/>
      <c r="C279" s="30"/>
      <c r="D279" s="31"/>
      <c r="E279" s="116"/>
      <c r="F279" s="32"/>
      <c r="G279" s="52"/>
      <c r="H279" s="51"/>
    </row>
    <row r="280" spans="1:8" s="9" customFormat="1" ht="12.75" customHeight="1" thickBot="1">
      <c r="A280" s="145"/>
      <c r="B280" s="146"/>
      <c r="C280" s="146"/>
      <c r="D280" s="147"/>
      <c r="E280" s="148"/>
      <c r="F280" s="149"/>
      <c r="G280" s="150"/>
      <c r="H280" s="151"/>
    </row>
    <row r="281" spans="1:8" s="9" customFormat="1" ht="12.75">
      <c r="A281" s="152"/>
      <c r="B281" s="3"/>
      <c r="C281" s="4"/>
      <c r="D281" s="57"/>
      <c r="E281" s="26"/>
      <c r="F281" s="25"/>
      <c r="G281" s="40"/>
      <c r="H281" s="6"/>
    </row>
    <row r="282" spans="1:8" s="9" customFormat="1" ht="12.75">
      <c r="A282" s="152"/>
      <c r="B282" s="3"/>
      <c r="C282" s="4"/>
      <c r="D282" s="57"/>
      <c r="E282" s="11"/>
      <c r="F282" s="25"/>
      <c r="G282" s="40"/>
      <c r="H282" s="6"/>
    </row>
    <row r="283" spans="1:8" s="9" customFormat="1" ht="12.75">
      <c r="A283" s="152"/>
      <c r="B283" s="12"/>
      <c r="C283" s="14"/>
      <c r="D283" s="13"/>
      <c r="E283" s="29"/>
      <c r="F283" s="25"/>
      <c r="G283" s="40"/>
      <c r="H283" s="6"/>
    </row>
    <row r="284" spans="1:8" s="53" customFormat="1" ht="12.75">
      <c r="A284" s="152"/>
      <c r="B284" s="3"/>
      <c r="C284" s="14"/>
      <c r="D284" s="153"/>
      <c r="E284" s="154"/>
      <c r="F284" s="66"/>
      <c r="G284" s="2"/>
      <c r="H284" s="6"/>
    </row>
    <row r="285" spans="1:8" s="53" customFormat="1" ht="12.75">
      <c r="A285" s="152"/>
      <c r="B285" s="3"/>
      <c r="C285" s="4"/>
      <c r="D285" s="57"/>
      <c r="E285" s="155"/>
      <c r="F285" s="156"/>
      <c r="G285" s="40"/>
      <c r="H285" s="6"/>
    </row>
    <row r="286" spans="1:8" s="53" customFormat="1" ht="12.75">
      <c r="A286" s="152"/>
      <c r="B286" s="3"/>
      <c r="C286" s="4"/>
      <c r="D286" s="57"/>
      <c r="E286" s="155"/>
      <c r="F286" s="156"/>
      <c r="G286" s="40"/>
      <c r="H286" s="6"/>
    </row>
    <row r="287" spans="1:8" s="53" customFormat="1" ht="12.75">
      <c r="A287" s="152"/>
      <c r="B287" s="3"/>
      <c r="C287" s="4"/>
      <c r="D287" s="57"/>
      <c r="E287" s="155"/>
      <c r="F287" s="156"/>
      <c r="G287" s="40"/>
      <c r="H287" s="6"/>
    </row>
    <row r="288" spans="1:8" s="53" customFormat="1" ht="12.75">
      <c r="A288" s="152"/>
      <c r="B288" s="3"/>
      <c r="C288" s="14"/>
      <c r="D288" s="153"/>
      <c r="E288" s="154"/>
      <c r="F288" s="66"/>
      <c r="G288" s="2"/>
      <c r="H288" s="6"/>
    </row>
    <row r="289" spans="1:8" s="9" customFormat="1" ht="12.75">
      <c r="A289" s="152"/>
      <c r="B289" s="3"/>
      <c r="C289" s="4"/>
      <c r="D289" s="157"/>
      <c r="E289" s="54"/>
      <c r="F289" s="158"/>
      <c r="G289" s="40"/>
      <c r="H289" s="6"/>
    </row>
    <row r="290" spans="1:8" s="55" customFormat="1" ht="12.75">
      <c r="A290" s="10"/>
      <c r="B290" s="12"/>
      <c r="C290" s="13"/>
      <c r="D290" s="14"/>
      <c r="E290" s="11"/>
      <c r="F290" s="21"/>
      <c r="G290" s="2"/>
      <c r="H290" s="6"/>
    </row>
    <row r="291" spans="1:8" s="55" customFormat="1" ht="12.75">
      <c r="A291" s="10"/>
      <c r="B291" s="3"/>
      <c r="C291" s="4"/>
      <c r="D291" s="57"/>
      <c r="E291" s="26"/>
      <c r="F291" s="21"/>
      <c r="G291" s="40"/>
      <c r="H291" s="6"/>
    </row>
    <row r="292" spans="1:8" s="56" customFormat="1" ht="12.75">
      <c r="A292" s="10"/>
      <c r="B292" s="3"/>
      <c r="C292" s="4"/>
      <c r="D292" s="57"/>
      <c r="E292" s="16"/>
      <c r="F292" s="21"/>
      <c r="G292" s="40"/>
      <c r="H292" s="6"/>
    </row>
    <row r="293" spans="1:8" s="56" customFormat="1" ht="12.75">
      <c r="A293" s="10"/>
      <c r="B293" s="3"/>
      <c r="C293" s="4"/>
      <c r="D293" s="57"/>
      <c r="E293" s="16"/>
      <c r="F293" s="21"/>
      <c r="G293" s="40"/>
      <c r="H293" s="6"/>
    </row>
    <row r="294" spans="1:8" s="55" customFormat="1" ht="12.75">
      <c r="A294" s="10"/>
      <c r="B294" s="3"/>
      <c r="C294" s="4"/>
      <c r="D294" s="57"/>
      <c r="E294" s="16"/>
      <c r="F294" s="21"/>
      <c r="G294" s="40"/>
      <c r="H294" s="6"/>
    </row>
    <row r="295" spans="1:8" s="55" customFormat="1" ht="12.75">
      <c r="A295" s="2"/>
      <c r="B295" s="3"/>
      <c r="C295" s="4"/>
      <c r="D295" s="57"/>
      <c r="E295" s="16"/>
      <c r="F295" s="21"/>
      <c r="G295" s="40"/>
      <c r="H295" s="6"/>
    </row>
    <row r="296" spans="1:8" s="55" customFormat="1" ht="12.75">
      <c r="A296" s="2"/>
      <c r="B296" s="3"/>
      <c r="C296" s="4"/>
      <c r="D296" s="57"/>
      <c r="E296" s="16"/>
      <c r="F296" s="21"/>
      <c r="G296" s="40"/>
      <c r="H296" s="6"/>
    </row>
    <row r="297" spans="1:8" s="55" customFormat="1" ht="12.75">
      <c r="A297" s="2"/>
      <c r="B297" s="3"/>
      <c r="C297" s="13"/>
      <c r="D297" s="14"/>
      <c r="E297" s="11"/>
      <c r="F297" s="75"/>
      <c r="G297" s="2"/>
      <c r="H297" s="6"/>
    </row>
    <row r="298" spans="1:8" s="55" customFormat="1" ht="12.75">
      <c r="A298" s="2"/>
      <c r="B298" s="3"/>
      <c r="C298" s="13"/>
      <c r="D298" s="14"/>
      <c r="E298" s="11"/>
      <c r="F298" s="75"/>
      <c r="G298" s="2"/>
      <c r="H298" s="6"/>
    </row>
    <row r="299" spans="1:8" s="56" customFormat="1" ht="12.75">
      <c r="A299" s="152"/>
      <c r="B299" s="3"/>
      <c r="C299" s="13"/>
      <c r="D299" s="14"/>
      <c r="E299" s="11"/>
      <c r="F299" s="75"/>
      <c r="G299" s="2"/>
      <c r="H299" s="6"/>
    </row>
    <row r="300" spans="1:8" s="56" customFormat="1" ht="12.75">
      <c r="A300" s="152"/>
      <c r="B300" s="3"/>
      <c r="C300" s="4"/>
      <c r="D300" s="157"/>
      <c r="E300" s="82"/>
      <c r="F300" s="21"/>
      <c r="G300" s="40"/>
      <c r="H300" s="6"/>
    </row>
    <row r="301" spans="1:8" s="56" customFormat="1" ht="12.75">
      <c r="A301" s="152"/>
      <c r="B301" s="3"/>
      <c r="C301" s="13"/>
      <c r="D301" s="14"/>
      <c r="E301" s="11"/>
      <c r="F301" s="75"/>
      <c r="G301" s="2"/>
      <c r="H301" s="6"/>
    </row>
    <row r="302" spans="1:8" s="56" customFormat="1" ht="12.75">
      <c r="A302" s="152"/>
      <c r="B302" s="3"/>
      <c r="C302" s="13"/>
      <c r="D302" s="14"/>
      <c r="E302" s="11"/>
      <c r="F302" s="75"/>
      <c r="G302" s="2"/>
      <c r="H302" s="6"/>
    </row>
    <row r="303" spans="1:8" s="56" customFormat="1" ht="12.75">
      <c r="A303" s="152"/>
      <c r="B303" s="3"/>
      <c r="C303" s="13"/>
      <c r="D303" s="14"/>
      <c r="E303" s="11"/>
      <c r="F303" s="75"/>
      <c r="G303" s="2"/>
      <c r="H303" s="6"/>
    </row>
    <row r="304" spans="1:8" s="9" customFormat="1" ht="12.75">
      <c r="A304" s="152"/>
      <c r="B304" s="3"/>
      <c r="C304" s="4"/>
      <c r="D304" s="57"/>
      <c r="E304" s="26"/>
      <c r="F304" s="58"/>
      <c r="G304" s="40"/>
      <c r="H304" s="6"/>
    </row>
    <row r="305" spans="1:8" s="9" customFormat="1" ht="12.75" customHeight="1">
      <c r="A305" s="152"/>
      <c r="B305" s="3"/>
      <c r="C305" s="4"/>
      <c r="D305" s="57"/>
      <c r="E305" s="59"/>
      <c r="F305" s="60"/>
      <c r="G305" s="40"/>
      <c r="H305" s="6"/>
    </row>
    <row r="306" spans="1:8" s="33" customFormat="1" ht="12.75" customHeight="1">
      <c r="A306" s="152"/>
      <c r="B306" s="3"/>
      <c r="C306" s="4"/>
      <c r="D306" s="57"/>
      <c r="E306" s="16"/>
      <c r="F306" s="60"/>
      <c r="G306" s="40"/>
      <c r="H306" s="6"/>
    </row>
    <row r="307" spans="1:8" s="9" customFormat="1" ht="15.75">
      <c r="A307" s="2"/>
      <c r="B307" s="61"/>
      <c r="C307" s="62"/>
      <c r="D307" s="62"/>
      <c r="E307" s="63"/>
      <c r="F307" s="21"/>
      <c r="G307" s="64"/>
      <c r="H307" s="6"/>
    </row>
    <row r="308" spans="1:8" s="9" customFormat="1" ht="12.75">
      <c r="A308" s="2"/>
      <c r="B308" s="12"/>
      <c r="C308" s="13"/>
      <c r="D308" s="14"/>
      <c r="E308" s="11"/>
      <c r="F308" s="65"/>
      <c r="G308" s="2"/>
      <c r="H308" s="6"/>
    </row>
    <row r="309" spans="1:8" s="9" customFormat="1" ht="12.75" customHeight="1">
      <c r="A309" s="152"/>
      <c r="B309" s="3"/>
      <c r="C309" s="4"/>
      <c r="D309" s="57"/>
      <c r="E309" s="26"/>
      <c r="F309" s="58"/>
      <c r="G309" s="40"/>
      <c r="H309" s="6"/>
    </row>
    <row r="310" spans="1:8" s="9" customFormat="1" ht="12.75">
      <c r="A310" s="152"/>
      <c r="B310" s="3"/>
      <c r="C310" s="4"/>
      <c r="D310" s="57"/>
      <c r="E310" s="16"/>
      <c r="F310" s="60"/>
      <c r="G310" s="40"/>
      <c r="H310" s="6"/>
    </row>
    <row r="311" spans="1:8" s="9" customFormat="1" ht="12.75">
      <c r="A311" s="152"/>
      <c r="B311" s="3"/>
      <c r="C311" s="4"/>
      <c r="D311" s="57"/>
      <c r="E311" s="26"/>
      <c r="F311" s="21"/>
      <c r="G311" s="40"/>
      <c r="H311" s="6"/>
    </row>
    <row r="312" spans="1:8" s="9" customFormat="1" ht="12.75">
      <c r="A312" s="2"/>
      <c r="B312" s="12"/>
      <c r="C312" s="13"/>
      <c r="D312" s="14"/>
      <c r="E312" s="11"/>
      <c r="F312" s="60"/>
      <c r="G312" s="2"/>
      <c r="H312" s="6"/>
    </row>
    <row r="313" spans="1:8" s="9" customFormat="1" ht="12.75">
      <c r="A313" s="152"/>
      <c r="B313" s="3"/>
      <c r="C313" s="4"/>
      <c r="D313" s="57"/>
      <c r="E313" s="26"/>
      <c r="F313" s="58"/>
      <c r="G313" s="40"/>
      <c r="H313" s="6"/>
    </row>
    <row r="314" spans="1:8" s="9" customFormat="1" ht="12.75">
      <c r="A314" s="152"/>
      <c r="B314" s="3"/>
      <c r="C314" s="4"/>
      <c r="D314" s="57"/>
      <c r="E314" s="16"/>
      <c r="F314" s="60"/>
      <c r="G314" s="40"/>
      <c r="H314" s="6"/>
    </row>
    <row r="315" spans="1:8" s="9" customFormat="1" ht="12.75">
      <c r="A315" s="152"/>
      <c r="B315" s="3"/>
      <c r="C315" s="4"/>
      <c r="D315" s="57"/>
      <c r="E315" s="26"/>
      <c r="F315" s="21"/>
      <c r="G315" s="40"/>
      <c r="H315" s="6"/>
    </row>
    <row r="316" spans="1:8" s="9" customFormat="1" ht="12.75">
      <c r="A316" s="2"/>
      <c r="B316" s="12"/>
      <c r="C316" s="13"/>
      <c r="D316" s="14"/>
      <c r="E316" s="11"/>
      <c r="F316" s="60"/>
      <c r="G316" s="2"/>
      <c r="H316" s="6"/>
    </row>
    <row r="317" spans="1:8" s="9" customFormat="1" ht="12.75" customHeight="1">
      <c r="A317" s="152"/>
      <c r="B317" s="3"/>
      <c r="C317" s="4"/>
      <c r="D317" s="57"/>
      <c r="E317" s="26"/>
      <c r="F317" s="58"/>
      <c r="G317" s="40"/>
      <c r="H317" s="6"/>
    </row>
    <row r="318" spans="1:8" s="9" customFormat="1" ht="12.75">
      <c r="A318" s="152"/>
      <c r="B318" s="3"/>
      <c r="C318" s="4"/>
      <c r="D318" s="57"/>
      <c r="E318" s="16"/>
      <c r="F318" s="60"/>
      <c r="G318" s="40"/>
      <c r="H318" s="6"/>
    </row>
    <row r="319" spans="1:8" s="9" customFormat="1" ht="12.75">
      <c r="A319" s="152"/>
      <c r="B319" s="3"/>
      <c r="C319" s="4"/>
      <c r="D319" s="57"/>
      <c r="E319" s="26"/>
      <c r="F319" s="21"/>
      <c r="G319" s="40"/>
      <c r="H319" s="6"/>
    </row>
    <row r="320" spans="1:8" s="9" customFormat="1" ht="12.75">
      <c r="A320" s="152"/>
      <c r="B320" s="3"/>
      <c r="C320" s="4"/>
      <c r="D320" s="57"/>
      <c r="E320" s="26"/>
      <c r="F320" s="60"/>
      <c r="G320" s="40"/>
      <c r="H320" s="6"/>
    </row>
    <row r="321" spans="1:8" s="9" customFormat="1" ht="12.75">
      <c r="A321" s="2"/>
      <c r="B321" s="12"/>
      <c r="C321" s="13"/>
      <c r="D321" s="14"/>
      <c r="E321" s="11"/>
      <c r="F321" s="60"/>
      <c r="G321" s="2"/>
      <c r="H321" s="6"/>
    </row>
    <row r="322" spans="1:8" s="9" customFormat="1" ht="12.75">
      <c r="A322" s="152"/>
      <c r="B322" s="3"/>
      <c r="C322" s="4"/>
      <c r="D322" s="57"/>
      <c r="E322" s="26"/>
      <c r="F322" s="58"/>
      <c r="G322" s="40"/>
      <c r="H322" s="6"/>
    </row>
    <row r="323" spans="1:8" s="9" customFormat="1" ht="12.75">
      <c r="A323" s="152"/>
      <c r="B323" s="3"/>
      <c r="C323" s="4"/>
      <c r="D323" s="57"/>
      <c r="E323" s="59"/>
      <c r="F323" s="60"/>
      <c r="G323" s="40"/>
      <c r="H323" s="6"/>
    </row>
    <row r="324" spans="1:8" s="9" customFormat="1" ht="12.75">
      <c r="A324" s="152"/>
      <c r="B324" s="3"/>
      <c r="C324" s="4"/>
      <c r="D324" s="57"/>
      <c r="E324" s="16"/>
      <c r="F324" s="60"/>
      <c r="G324" s="40"/>
      <c r="H324" s="6"/>
    </row>
    <row r="325" spans="1:8" s="9" customFormat="1" ht="12.75">
      <c r="A325" s="152"/>
      <c r="B325" s="3"/>
      <c r="C325" s="4"/>
      <c r="D325" s="57"/>
      <c r="E325" s="16"/>
      <c r="F325" s="21"/>
      <c r="G325" s="40"/>
      <c r="H325" s="6"/>
    </row>
    <row r="326" spans="1:8" s="9" customFormat="1" ht="12.75">
      <c r="A326" s="152"/>
      <c r="B326" s="3"/>
      <c r="C326" s="4"/>
      <c r="D326" s="57"/>
      <c r="E326" s="16"/>
      <c r="F326" s="21"/>
      <c r="G326" s="40"/>
      <c r="H326" s="6"/>
    </row>
    <row r="327" spans="1:8" s="9" customFormat="1" ht="12.75">
      <c r="A327" s="152"/>
      <c r="B327" s="3"/>
      <c r="C327" s="4"/>
      <c r="D327" s="57"/>
      <c r="E327" s="16"/>
      <c r="F327" s="21"/>
      <c r="G327" s="40"/>
      <c r="H327" s="6"/>
    </row>
    <row r="328" spans="1:8" s="9" customFormat="1" ht="12.75">
      <c r="A328" s="152"/>
      <c r="B328" s="3"/>
      <c r="C328" s="4"/>
      <c r="D328" s="57"/>
      <c r="E328" s="16"/>
      <c r="F328" s="66"/>
      <c r="G328" s="40"/>
      <c r="H328" s="6"/>
    </row>
    <row r="329" spans="1:8" s="9" customFormat="1" ht="12.75">
      <c r="A329" s="2"/>
      <c r="B329" s="12"/>
      <c r="C329" s="13"/>
      <c r="D329" s="14"/>
      <c r="E329" s="11"/>
      <c r="F329" s="21"/>
      <c r="G329" s="2"/>
      <c r="H329" s="6"/>
    </row>
    <row r="330" spans="1:8" s="9" customFormat="1" ht="12.75">
      <c r="A330" s="152"/>
      <c r="B330" s="3"/>
      <c r="C330" s="4"/>
      <c r="D330" s="57"/>
      <c r="E330" s="26"/>
      <c r="F330" s="58"/>
      <c r="G330" s="40"/>
      <c r="H330" s="6"/>
    </row>
    <row r="331" spans="1:8" s="9" customFormat="1" ht="12.75">
      <c r="A331" s="152"/>
      <c r="B331" s="3"/>
      <c r="C331" s="4"/>
      <c r="D331" s="57"/>
      <c r="E331" s="16"/>
      <c r="F331" s="60"/>
      <c r="G331" s="40"/>
      <c r="H331" s="6"/>
    </row>
    <row r="332" spans="1:8" s="9" customFormat="1" ht="12.75">
      <c r="A332" s="152"/>
      <c r="B332" s="3"/>
      <c r="C332" s="4"/>
      <c r="D332" s="57"/>
      <c r="E332" s="16"/>
      <c r="F332" s="21"/>
      <c r="G332" s="40"/>
      <c r="H332" s="6"/>
    </row>
    <row r="333" spans="1:8" s="67" customFormat="1" ht="12.75">
      <c r="A333" s="152"/>
      <c r="B333" s="3"/>
      <c r="C333" s="4"/>
      <c r="D333" s="57"/>
      <c r="E333" s="16"/>
      <c r="F333" s="21"/>
      <c r="G333" s="40"/>
      <c r="H333" s="6"/>
    </row>
    <row r="334" spans="1:8" s="33" customFormat="1" ht="12.75">
      <c r="A334" s="68"/>
      <c r="B334" s="69"/>
      <c r="C334" s="11"/>
      <c r="D334" s="70"/>
      <c r="E334" s="11"/>
      <c r="F334" s="21"/>
      <c r="G334" s="71"/>
      <c r="H334" s="6"/>
    </row>
    <row r="335" spans="1:8" s="9" customFormat="1" ht="12.75">
      <c r="A335" s="2"/>
      <c r="B335" s="26"/>
      <c r="C335" s="38"/>
      <c r="D335" s="38"/>
      <c r="E335" s="16"/>
      <c r="F335" s="72"/>
      <c r="G335" s="40"/>
      <c r="H335" s="6"/>
    </row>
    <row r="336" spans="1:8" ht="12.75">
      <c r="A336" s="2"/>
      <c r="B336" s="12"/>
      <c r="C336" s="13"/>
      <c r="D336" s="14"/>
      <c r="E336" s="11"/>
      <c r="F336" s="65"/>
      <c r="G336" s="2"/>
      <c r="H336" s="6"/>
    </row>
    <row r="337" spans="1:8" s="9" customFormat="1" ht="12.75" customHeight="1">
      <c r="A337" s="2"/>
      <c r="B337" s="73"/>
      <c r="C337" s="4"/>
      <c r="D337" s="57"/>
      <c r="E337" s="25"/>
      <c r="F337" s="58"/>
      <c r="G337" s="40"/>
      <c r="H337" s="74"/>
    </row>
    <row r="338" spans="1:8" ht="12.75">
      <c r="A338" s="152"/>
      <c r="B338" s="3"/>
      <c r="C338" s="4"/>
      <c r="D338" s="57"/>
      <c r="E338" s="16"/>
      <c r="F338" s="60"/>
      <c r="G338" s="40"/>
      <c r="H338" s="6"/>
    </row>
    <row r="339" spans="1:8" s="9" customFormat="1" ht="15.75">
      <c r="A339" s="2"/>
      <c r="B339" s="73"/>
      <c r="C339" s="4"/>
      <c r="D339" s="57"/>
      <c r="E339" s="25"/>
      <c r="F339" s="21"/>
      <c r="G339" s="40"/>
      <c r="H339" s="74"/>
    </row>
    <row r="340" spans="1:8" s="9" customFormat="1" ht="12.75">
      <c r="A340" s="2"/>
      <c r="B340" s="12"/>
      <c r="C340" s="13"/>
      <c r="D340" s="14"/>
      <c r="E340" s="11"/>
      <c r="F340" s="60"/>
      <c r="G340" s="2"/>
      <c r="H340" s="6"/>
    </row>
    <row r="341" spans="1:8" s="9" customFormat="1" ht="15.75">
      <c r="A341" s="152"/>
      <c r="B341" s="73"/>
      <c r="C341" s="4"/>
      <c r="D341" s="57"/>
      <c r="E341" s="25"/>
      <c r="F341" s="58"/>
      <c r="G341" s="40"/>
      <c r="H341" s="6"/>
    </row>
    <row r="342" spans="1:8" s="9" customFormat="1" ht="12.75" customHeight="1">
      <c r="A342" s="152"/>
      <c r="B342" s="73"/>
      <c r="C342" s="4"/>
      <c r="D342" s="57"/>
      <c r="E342" s="75"/>
      <c r="F342" s="60"/>
      <c r="G342" s="40"/>
      <c r="H342" s="6"/>
    </row>
    <row r="343" spans="1:8" s="9" customFormat="1" ht="12.75" customHeight="1">
      <c r="A343" s="152"/>
      <c r="B343" s="3"/>
      <c r="C343" s="4"/>
      <c r="D343" s="57"/>
      <c r="E343" s="16"/>
      <c r="F343" s="60"/>
      <c r="G343" s="40"/>
      <c r="H343" s="6"/>
    </row>
    <row r="344" spans="1:8" s="9" customFormat="1" ht="12.75">
      <c r="A344" s="152"/>
      <c r="B344" s="3"/>
      <c r="C344" s="4"/>
      <c r="D344" s="57"/>
      <c r="E344" s="16"/>
      <c r="F344" s="21"/>
      <c r="G344" s="40"/>
      <c r="H344" s="6"/>
    </row>
    <row r="345" spans="1:8" s="9" customFormat="1" ht="12.75">
      <c r="A345" s="2"/>
      <c r="B345" s="12"/>
      <c r="C345" s="13"/>
      <c r="D345" s="14"/>
      <c r="E345" s="11"/>
      <c r="F345" s="21"/>
      <c r="G345" s="2"/>
      <c r="H345" s="6"/>
    </row>
    <row r="346" spans="1:8" s="9" customFormat="1" ht="12.75">
      <c r="A346" s="152"/>
      <c r="B346" s="3"/>
      <c r="C346" s="4"/>
      <c r="D346" s="57"/>
      <c r="E346" s="26"/>
      <c r="F346" s="58"/>
      <c r="G346" s="40"/>
      <c r="H346" s="6"/>
    </row>
    <row r="347" spans="1:8" s="9" customFormat="1" ht="12.75">
      <c r="A347" s="152"/>
      <c r="B347" s="3"/>
      <c r="C347" s="4"/>
      <c r="D347" s="57"/>
      <c r="E347" s="16"/>
      <c r="F347" s="60"/>
      <c r="G347" s="40"/>
      <c r="H347" s="6"/>
    </row>
    <row r="348" spans="1:8" s="9" customFormat="1" ht="12.75">
      <c r="A348" s="152"/>
      <c r="B348" s="3"/>
      <c r="C348" s="4"/>
      <c r="D348" s="57"/>
      <c r="E348" s="16"/>
      <c r="F348" s="21"/>
      <c r="G348" s="40"/>
      <c r="H348" s="6"/>
    </row>
    <row r="349" spans="1:8" s="9" customFormat="1" ht="12.75">
      <c r="A349" s="152"/>
      <c r="B349" s="3"/>
      <c r="C349" s="4"/>
      <c r="D349" s="57"/>
      <c r="E349" s="16"/>
      <c r="F349" s="21"/>
      <c r="G349" s="40"/>
      <c r="H349" s="6"/>
    </row>
    <row r="350" spans="1:8" s="9" customFormat="1" ht="12.75">
      <c r="A350" s="152"/>
      <c r="B350" s="3"/>
      <c r="C350" s="4"/>
      <c r="D350" s="57"/>
      <c r="E350" s="16"/>
      <c r="F350" s="21"/>
      <c r="G350" s="40"/>
      <c r="H350" s="6"/>
    </row>
    <row r="351" spans="1:8" s="9" customFormat="1" ht="12.75">
      <c r="A351" s="2"/>
      <c r="B351" s="12"/>
      <c r="C351" s="13"/>
      <c r="D351" s="14"/>
      <c r="E351" s="11"/>
      <c r="F351" s="21"/>
      <c r="G351" s="2"/>
      <c r="H351" s="6"/>
    </row>
    <row r="352" spans="1:8" s="9" customFormat="1" ht="12.75" customHeight="1">
      <c r="A352" s="152"/>
      <c r="B352" s="3"/>
      <c r="C352" s="4"/>
      <c r="D352" s="57"/>
      <c r="E352" s="26"/>
      <c r="F352" s="58"/>
      <c r="G352" s="40"/>
      <c r="H352" s="6"/>
    </row>
    <row r="353" spans="1:8" s="9" customFormat="1" ht="12.75">
      <c r="A353" s="152"/>
      <c r="B353" s="3"/>
      <c r="C353" s="4"/>
      <c r="D353" s="57"/>
      <c r="E353" s="16"/>
      <c r="F353" s="60"/>
      <c r="G353" s="40"/>
      <c r="H353" s="6"/>
    </row>
    <row r="354" spans="1:8" s="9" customFormat="1" ht="12.75">
      <c r="A354" s="152"/>
      <c r="B354" s="3"/>
      <c r="C354" s="4"/>
      <c r="D354" s="57"/>
      <c r="E354" s="26"/>
      <c r="F354" s="21"/>
      <c r="G354" s="40"/>
      <c r="H354" s="6"/>
    </row>
    <row r="355" spans="1:8" s="9" customFormat="1" ht="12.75">
      <c r="A355" s="2"/>
      <c r="B355" s="12"/>
      <c r="C355" s="13"/>
      <c r="D355" s="14"/>
      <c r="E355" s="11"/>
      <c r="F355" s="60"/>
      <c r="G355" s="2"/>
      <c r="H355" s="6"/>
    </row>
    <row r="356" spans="1:8" s="9" customFormat="1" ht="12.75">
      <c r="A356" s="152"/>
      <c r="B356" s="3"/>
      <c r="C356" s="4"/>
      <c r="D356" s="57"/>
      <c r="E356" s="26"/>
      <c r="F356" s="58"/>
      <c r="G356" s="40"/>
      <c r="H356" s="6"/>
    </row>
    <row r="357" spans="1:8" s="9" customFormat="1" ht="12.75">
      <c r="A357" s="152"/>
      <c r="B357" s="3"/>
      <c r="C357" s="4"/>
      <c r="D357" s="57"/>
      <c r="E357" s="16"/>
      <c r="F357" s="60"/>
      <c r="G357" s="40"/>
      <c r="H357" s="6"/>
    </row>
    <row r="358" spans="1:8" s="9" customFormat="1" ht="12.75">
      <c r="A358" s="152"/>
      <c r="B358" s="3"/>
      <c r="C358" s="4"/>
      <c r="D358" s="57"/>
      <c r="E358" s="16"/>
      <c r="F358" s="21"/>
      <c r="G358" s="40"/>
      <c r="H358" s="6"/>
    </row>
    <row r="359" spans="1:8" s="9" customFormat="1" ht="12.75">
      <c r="A359" s="2"/>
      <c r="B359" s="12"/>
      <c r="C359" s="13"/>
      <c r="D359" s="14"/>
      <c r="E359" s="11"/>
      <c r="F359" s="21"/>
      <c r="G359" s="2"/>
      <c r="H359" s="6"/>
    </row>
    <row r="360" spans="1:8" s="9" customFormat="1" ht="12.75">
      <c r="A360" s="152"/>
      <c r="B360" s="3"/>
      <c r="C360" s="4"/>
      <c r="D360" s="57"/>
      <c r="E360" s="26"/>
      <c r="F360" s="58"/>
      <c r="G360" s="40"/>
      <c r="H360" s="6"/>
    </row>
    <row r="361" spans="1:8" s="9" customFormat="1" ht="12.75">
      <c r="A361" s="152"/>
      <c r="B361" s="3"/>
      <c r="C361" s="4"/>
      <c r="D361" s="57"/>
      <c r="E361" s="59"/>
      <c r="F361" s="60"/>
      <c r="G361" s="40"/>
      <c r="H361" s="6"/>
    </row>
    <row r="362" spans="1:8" s="9" customFormat="1" ht="12.75">
      <c r="A362" s="152"/>
      <c r="B362" s="3"/>
      <c r="C362" s="4"/>
      <c r="D362" s="57"/>
      <c r="E362" s="16"/>
      <c r="F362" s="60"/>
      <c r="G362" s="40"/>
      <c r="H362" s="6"/>
    </row>
    <row r="363" spans="1:8" s="9" customFormat="1" ht="12.75">
      <c r="A363" s="152"/>
      <c r="B363" s="3"/>
      <c r="C363" s="4"/>
      <c r="D363" s="57"/>
      <c r="E363" s="16"/>
      <c r="F363" s="21"/>
      <c r="G363" s="40"/>
      <c r="H363" s="6"/>
    </row>
    <row r="364" spans="1:8" s="9" customFormat="1" ht="12.75">
      <c r="A364" s="152"/>
      <c r="B364" s="3"/>
      <c r="C364" s="4"/>
      <c r="D364" s="57"/>
      <c r="E364" s="16"/>
      <c r="F364" s="21"/>
      <c r="G364" s="40"/>
      <c r="H364" s="6"/>
    </row>
    <row r="365" spans="1:8" s="9" customFormat="1" ht="12.75">
      <c r="A365" s="152"/>
      <c r="B365" s="3"/>
      <c r="C365" s="4"/>
      <c r="D365" s="57"/>
      <c r="E365" s="26"/>
      <c r="F365" s="21"/>
      <c r="G365" s="40"/>
      <c r="H365" s="6"/>
    </row>
    <row r="366" spans="1:8" s="9" customFormat="1" ht="12.75">
      <c r="A366" s="152"/>
      <c r="B366" s="3"/>
      <c r="C366" s="4"/>
      <c r="D366" s="57"/>
      <c r="E366" s="26"/>
      <c r="F366" s="66"/>
      <c r="G366" s="40"/>
      <c r="H366" s="6"/>
    </row>
    <row r="367" spans="1:8" s="9" customFormat="1" ht="12.75">
      <c r="A367" s="2"/>
      <c r="B367" s="12"/>
      <c r="C367" s="13"/>
      <c r="D367" s="14"/>
      <c r="E367" s="11"/>
      <c r="F367" s="60"/>
      <c r="G367" s="2"/>
      <c r="H367" s="6"/>
    </row>
    <row r="368" spans="1:8" s="9" customFormat="1" ht="12.75" customHeight="1">
      <c r="A368" s="152"/>
      <c r="B368" s="3"/>
      <c r="C368" s="4"/>
      <c r="D368" s="57"/>
      <c r="E368" s="26"/>
      <c r="F368" s="58"/>
      <c r="G368" s="40"/>
      <c r="H368" s="6"/>
    </row>
    <row r="369" spans="1:8" s="9" customFormat="1" ht="12.75">
      <c r="A369" s="152"/>
      <c r="B369" s="3"/>
      <c r="C369" s="4"/>
      <c r="D369" s="57"/>
      <c r="E369" s="20"/>
      <c r="F369" s="60"/>
      <c r="G369" s="40"/>
      <c r="H369" s="6"/>
    </row>
    <row r="370" spans="1:8" s="9" customFormat="1" ht="13.5" customHeight="1">
      <c r="A370" s="152"/>
      <c r="B370" s="3"/>
      <c r="C370" s="4"/>
      <c r="D370" s="57"/>
      <c r="E370" s="26"/>
      <c r="F370" s="21"/>
      <c r="G370" s="40"/>
      <c r="H370" s="6"/>
    </row>
    <row r="371" spans="1:8" s="9" customFormat="1" ht="13.5" customHeight="1">
      <c r="A371" s="152"/>
      <c r="B371" s="3"/>
      <c r="C371" s="4"/>
      <c r="D371" s="57"/>
      <c r="E371" s="26"/>
      <c r="F371" s="60"/>
      <c r="G371" s="40"/>
      <c r="H371" s="6"/>
    </row>
    <row r="372" spans="1:8" s="9" customFormat="1" ht="13.5" customHeight="1">
      <c r="A372" s="152"/>
      <c r="B372" s="3"/>
      <c r="C372" s="4"/>
      <c r="D372" s="57"/>
      <c r="E372" s="16"/>
      <c r="F372" s="60"/>
      <c r="G372" s="40"/>
      <c r="H372" s="6"/>
    </row>
    <row r="373" spans="1:8" s="9" customFormat="1" ht="12.75">
      <c r="A373" s="152"/>
      <c r="B373" s="3"/>
      <c r="C373" s="4"/>
      <c r="D373" s="57"/>
      <c r="E373" s="26"/>
      <c r="F373" s="21"/>
      <c r="G373" s="40"/>
      <c r="H373" s="6"/>
    </row>
    <row r="374" spans="1:8" s="9" customFormat="1" ht="12.75">
      <c r="A374" s="2"/>
      <c r="B374" s="12"/>
      <c r="C374" s="13"/>
      <c r="D374" s="14"/>
      <c r="E374" s="11"/>
      <c r="F374" s="60"/>
      <c r="G374" s="2"/>
      <c r="H374" s="6"/>
    </row>
    <row r="375" spans="1:8" s="9" customFormat="1" ht="12.75">
      <c r="A375" s="2"/>
      <c r="B375" s="12"/>
      <c r="C375" s="13"/>
      <c r="D375" s="14"/>
      <c r="E375" s="11"/>
      <c r="F375" s="58"/>
      <c r="G375" s="2"/>
      <c r="H375" s="6"/>
    </row>
    <row r="376" spans="1:8" s="9" customFormat="1" ht="12.75">
      <c r="A376" s="2"/>
      <c r="B376" s="12"/>
      <c r="C376" s="13"/>
      <c r="D376" s="14"/>
      <c r="E376" s="11"/>
      <c r="F376" s="58"/>
      <c r="G376" s="2"/>
      <c r="H376" s="6"/>
    </row>
    <row r="377" spans="1:8" s="9" customFormat="1" ht="12.75">
      <c r="A377" s="152"/>
      <c r="B377" s="3"/>
      <c r="C377" s="4"/>
      <c r="D377" s="57"/>
      <c r="E377" s="26"/>
      <c r="F377" s="58"/>
      <c r="G377" s="40"/>
      <c r="H377" s="6"/>
    </row>
    <row r="378" spans="1:8" s="9" customFormat="1" ht="12.75">
      <c r="A378" s="152"/>
      <c r="B378" s="3"/>
      <c r="C378" s="4"/>
      <c r="D378" s="57"/>
      <c r="E378" s="26"/>
      <c r="F378" s="60"/>
      <c r="G378" s="40"/>
      <c r="H378" s="6"/>
    </row>
    <row r="379" spans="1:8" s="9" customFormat="1" ht="12.75">
      <c r="A379" s="152"/>
      <c r="B379" s="3"/>
      <c r="C379" s="4"/>
      <c r="D379" s="57"/>
      <c r="E379" s="26"/>
      <c r="F379" s="21"/>
      <c r="G379" s="40"/>
      <c r="H379" s="6"/>
    </row>
    <row r="380" spans="1:8" s="9" customFormat="1" ht="12.75">
      <c r="A380" s="2"/>
      <c r="B380" s="12"/>
      <c r="C380" s="13"/>
      <c r="D380" s="14"/>
      <c r="E380" s="11"/>
      <c r="F380" s="60"/>
      <c r="G380" s="2"/>
      <c r="H380" s="6"/>
    </row>
    <row r="381" spans="1:8" s="9" customFormat="1" ht="12.75">
      <c r="A381" s="152"/>
      <c r="B381" s="3"/>
      <c r="C381" s="4"/>
      <c r="D381" s="57"/>
      <c r="E381" s="26"/>
      <c r="F381" s="58"/>
      <c r="G381" s="40"/>
      <c r="H381" s="6"/>
    </row>
    <row r="382" spans="1:8" s="9" customFormat="1" ht="12.75">
      <c r="A382" s="152"/>
      <c r="B382" s="3"/>
      <c r="C382" s="4"/>
      <c r="D382" s="57"/>
      <c r="E382" s="26"/>
      <c r="F382" s="60"/>
      <c r="G382" s="40"/>
      <c r="H382" s="6"/>
    </row>
    <row r="383" spans="1:8" s="9" customFormat="1" ht="12.75">
      <c r="A383" s="152"/>
      <c r="B383" s="3"/>
      <c r="C383" s="4"/>
      <c r="D383" s="57"/>
      <c r="E383" s="26"/>
      <c r="F383" s="21"/>
      <c r="G383" s="40"/>
      <c r="H383" s="6"/>
    </row>
    <row r="384" spans="1:8" s="9" customFormat="1" ht="12.75">
      <c r="A384" s="2"/>
      <c r="B384" s="12"/>
      <c r="C384" s="13"/>
      <c r="D384" s="14"/>
      <c r="E384" s="11"/>
      <c r="F384" s="60"/>
      <c r="G384" s="2"/>
      <c r="H384" s="6"/>
    </row>
    <row r="385" spans="1:8" s="9" customFormat="1" ht="12.75">
      <c r="A385" s="152"/>
      <c r="B385" s="3"/>
      <c r="C385" s="4"/>
      <c r="D385" s="57"/>
      <c r="E385" s="26"/>
      <c r="F385" s="58"/>
      <c r="G385" s="40"/>
      <c r="H385" s="6"/>
    </row>
    <row r="386" spans="1:8" s="9" customFormat="1" ht="12.75">
      <c r="A386" s="152"/>
      <c r="B386" s="3"/>
      <c r="C386" s="4"/>
      <c r="D386" s="57"/>
      <c r="E386" s="26"/>
      <c r="F386" s="60"/>
      <c r="G386" s="40"/>
      <c r="H386" s="6"/>
    </row>
    <row r="387" spans="1:8" s="9" customFormat="1" ht="12.75" customHeight="1">
      <c r="A387" s="152"/>
      <c r="B387" s="3"/>
      <c r="C387" s="4"/>
      <c r="D387" s="57"/>
      <c r="E387" s="26"/>
      <c r="F387" s="21"/>
      <c r="G387" s="40"/>
      <c r="H387" s="6"/>
    </row>
    <row r="388" spans="1:8" s="9" customFormat="1" ht="12.75">
      <c r="A388" s="2"/>
      <c r="B388" s="12"/>
      <c r="C388" s="13"/>
      <c r="D388" s="14"/>
      <c r="E388" s="11"/>
      <c r="F388" s="60"/>
      <c r="G388" s="2"/>
      <c r="H388" s="6"/>
    </row>
    <row r="389" spans="1:8" s="9" customFormat="1" ht="12.75">
      <c r="A389" s="152"/>
      <c r="B389" s="3"/>
      <c r="C389" s="4"/>
      <c r="D389" s="57"/>
      <c r="E389" s="26"/>
      <c r="F389" s="58"/>
      <c r="G389" s="40"/>
      <c r="H389" s="6"/>
    </row>
    <row r="390" spans="1:8" s="9" customFormat="1" ht="12.75">
      <c r="A390" s="152"/>
      <c r="B390" s="3"/>
      <c r="C390" s="4"/>
      <c r="D390" s="57"/>
      <c r="E390" s="26"/>
      <c r="F390" s="60"/>
      <c r="G390" s="40"/>
      <c r="H390" s="6"/>
    </row>
    <row r="391" spans="1:8" s="9" customFormat="1" ht="12.75">
      <c r="A391" s="152"/>
      <c r="B391" s="3"/>
      <c r="C391" s="4"/>
      <c r="D391" s="57"/>
      <c r="E391" s="26"/>
      <c r="F391" s="21"/>
      <c r="G391" s="40"/>
      <c r="H391" s="6"/>
    </row>
    <row r="392" spans="1:8" s="9" customFormat="1" ht="12.75">
      <c r="A392" s="2"/>
      <c r="B392" s="12"/>
      <c r="C392" s="13"/>
      <c r="D392" s="14"/>
      <c r="E392" s="11"/>
      <c r="F392" s="60"/>
      <c r="G392" s="2"/>
      <c r="H392" s="6"/>
    </row>
    <row r="393" spans="1:8" s="9" customFormat="1" ht="12.75">
      <c r="A393" s="152"/>
      <c r="B393" s="3"/>
      <c r="C393" s="4"/>
      <c r="D393" s="57"/>
      <c r="E393" s="26"/>
      <c r="F393" s="58"/>
      <c r="G393" s="40"/>
      <c r="H393" s="6"/>
    </row>
    <row r="394" spans="1:8" s="9" customFormat="1" ht="12.75" customHeight="1">
      <c r="A394" s="152"/>
      <c r="B394" s="3"/>
      <c r="C394" s="4"/>
      <c r="D394" s="57"/>
      <c r="E394" s="59"/>
      <c r="F394" s="60"/>
      <c r="G394" s="40"/>
      <c r="H394" s="6"/>
    </row>
    <row r="395" spans="1:8" s="9" customFormat="1" ht="12.75" customHeight="1">
      <c r="A395" s="152"/>
      <c r="B395" s="3"/>
      <c r="C395" s="4"/>
      <c r="D395" s="57"/>
      <c r="E395" s="16"/>
      <c r="F395" s="60"/>
      <c r="G395" s="40"/>
      <c r="H395" s="6"/>
    </row>
    <row r="396" spans="1:8" s="9" customFormat="1" ht="12.75">
      <c r="A396" s="152"/>
      <c r="B396" s="3"/>
      <c r="C396" s="4"/>
      <c r="D396" s="57"/>
      <c r="E396" s="16"/>
      <c r="F396" s="21"/>
      <c r="G396" s="40"/>
      <c r="H396" s="6"/>
    </row>
    <row r="397" spans="1:8" s="9" customFormat="1" ht="12.75">
      <c r="A397" s="2"/>
      <c r="B397" s="12"/>
      <c r="C397" s="13"/>
      <c r="D397" s="14"/>
      <c r="E397" s="11"/>
      <c r="F397" s="21"/>
      <c r="G397" s="2"/>
      <c r="H397" s="6"/>
    </row>
    <row r="398" spans="1:8" s="9" customFormat="1" ht="13.5" customHeight="1">
      <c r="A398" s="152"/>
      <c r="B398" s="3"/>
      <c r="C398" s="4"/>
      <c r="D398" s="57"/>
      <c r="E398" s="26"/>
      <c r="F398" s="58"/>
      <c r="G398" s="40"/>
      <c r="H398" s="6"/>
    </row>
    <row r="399" spans="1:8" s="9" customFormat="1" ht="13.5" customHeight="1">
      <c r="A399" s="152"/>
      <c r="B399" s="3"/>
      <c r="C399" s="4"/>
      <c r="D399" s="57"/>
      <c r="E399" s="16"/>
      <c r="F399" s="60"/>
      <c r="G399" s="40"/>
      <c r="H399" s="6"/>
    </row>
    <row r="400" spans="1:8" s="9" customFormat="1" ht="12.75">
      <c r="A400" s="152"/>
      <c r="B400" s="3"/>
      <c r="C400" s="4"/>
      <c r="D400" s="57"/>
      <c r="E400" s="16"/>
      <c r="F400" s="21"/>
      <c r="G400" s="40"/>
      <c r="H400" s="6"/>
    </row>
    <row r="401" spans="1:8" s="9" customFormat="1" ht="12.75">
      <c r="A401" s="2"/>
      <c r="B401" s="12"/>
      <c r="C401" s="13"/>
      <c r="D401" s="14"/>
      <c r="E401" s="11"/>
      <c r="F401" s="21"/>
      <c r="G401" s="2"/>
      <c r="H401" s="6"/>
    </row>
    <row r="402" spans="1:8" s="33" customFormat="1" ht="12.75">
      <c r="A402" s="152"/>
      <c r="B402" s="3"/>
      <c r="C402" s="4"/>
      <c r="D402" s="57"/>
      <c r="E402" s="26"/>
      <c r="F402" s="58"/>
      <c r="G402" s="40"/>
      <c r="H402" s="6"/>
    </row>
    <row r="403" spans="1:8" s="33" customFormat="1" ht="12.75">
      <c r="A403" s="2"/>
      <c r="B403" s="26"/>
      <c r="C403" s="38"/>
      <c r="D403" s="159"/>
      <c r="E403" s="54"/>
      <c r="F403" s="60"/>
      <c r="G403" s="160"/>
      <c r="H403" s="6"/>
    </row>
    <row r="404" spans="1:8" s="33" customFormat="1" ht="12.75">
      <c r="A404" s="2"/>
      <c r="B404" s="26"/>
      <c r="C404" s="38"/>
      <c r="D404" s="159"/>
      <c r="E404" s="54"/>
      <c r="F404" s="21"/>
      <c r="G404" s="160"/>
      <c r="H404" s="6"/>
    </row>
    <row r="405" spans="1:8" s="33" customFormat="1" ht="12.75">
      <c r="A405" s="2"/>
      <c r="B405" s="26"/>
      <c r="C405" s="38"/>
      <c r="D405" s="159"/>
      <c r="E405" s="54"/>
      <c r="F405" s="21"/>
      <c r="G405" s="160"/>
      <c r="H405" s="6"/>
    </row>
    <row r="406" spans="1:8" s="34" customFormat="1" ht="25.5" customHeight="1">
      <c r="A406" s="2"/>
      <c r="B406" s="26"/>
      <c r="C406" s="38"/>
      <c r="D406" s="38"/>
      <c r="E406" s="16"/>
      <c r="F406" s="66"/>
      <c r="G406" s="40"/>
      <c r="H406" s="6"/>
    </row>
    <row r="407" spans="1:8" s="33" customFormat="1" ht="12.75">
      <c r="A407" s="2"/>
      <c r="B407" s="19"/>
      <c r="C407" s="78"/>
      <c r="D407" s="14"/>
      <c r="E407" s="11"/>
      <c r="F407" s="65"/>
      <c r="G407" s="40"/>
      <c r="H407" s="6"/>
    </row>
    <row r="408" spans="1:8" s="9" customFormat="1" ht="15.75">
      <c r="A408" s="2"/>
      <c r="B408" s="61"/>
      <c r="C408" s="62"/>
      <c r="D408" s="62"/>
      <c r="E408" s="61"/>
      <c r="F408" s="72"/>
      <c r="G408" s="64"/>
      <c r="H408" s="6"/>
    </row>
    <row r="409" spans="1:8" s="9" customFormat="1" ht="15.75">
      <c r="A409" s="2"/>
      <c r="B409" s="12"/>
      <c r="C409" s="13"/>
      <c r="D409" s="14"/>
      <c r="E409" s="11"/>
      <c r="F409" s="79"/>
      <c r="G409" s="2"/>
      <c r="H409" s="6"/>
    </row>
    <row r="410" spans="1:8" s="9" customFormat="1" ht="12.75">
      <c r="A410" s="152"/>
      <c r="B410" s="3"/>
      <c r="C410" s="4"/>
      <c r="D410" s="57"/>
      <c r="E410" s="26"/>
      <c r="F410" s="58"/>
      <c r="G410" s="40"/>
      <c r="H410" s="6"/>
    </row>
    <row r="411" spans="1:8" s="9" customFormat="1" ht="12.75">
      <c r="A411" s="152"/>
      <c r="B411" s="3"/>
      <c r="C411" s="4"/>
      <c r="D411" s="57"/>
      <c r="E411" s="16"/>
      <c r="F411" s="60"/>
      <c r="G411" s="40"/>
      <c r="H411" s="6"/>
    </row>
    <row r="412" spans="1:8" s="9" customFormat="1" ht="12.75">
      <c r="A412" s="152"/>
      <c r="B412" s="3"/>
      <c r="C412" s="4"/>
      <c r="D412" s="57"/>
      <c r="E412" s="26"/>
      <c r="F412" s="21"/>
      <c r="G412" s="40"/>
      <c r="H412" s="6"/>
    </row>
    <row r="413" spans="1:8" s="9" customFormat="1" ht="12.75">
      <c r="A413" s="152"/>
      <c r="B413" s="3"/>
      <c r="C413" s="4"/>
      <c r="D413" s="57"/>
      <c r="E413" s="26"/>
      <c r="F413" s="60"/>
      <c r="G413" s="40"/>
      <c r="H413" s="6"/>
    </row>
    <row r="414" spans="1:8" s="9" customFormat="1" ht="12.75">
      <c r="A414" s="152"/>
      <c r="B414" s="3"/>
      <c r="C414" s="4"/>
      <c r="D414" s="57"/>
      <c r="E414" s="16"/>
      <c r="F414" s="60"/>
      <c r="G414" s="40"/>
      <c r="H414" s="6"/>
    </row>
    <row r="415" spans="1:8" s="9" customFormat="1" ht="12.75">
      <c r="A415" s="152"/>
      <c r="B415" s="3"/>
      <c r="C415" s="4"/>
      <c r="D415" s="57"/>
      <c r="E415" s="16"/>
      <c r="F415" s="21"/>
      <c r="G415" s="40"/>
      <c r="H415" s="6"/>
    </row>
    <row r="416" spans="1:8" s="33" customFormat="1" ht="12.75">
      <c r="A416" s="152"/>
      <c r="B416" s="3"/>
      <c r="C416" s="4"/>
      <c r="D416" s="57"/>
      <c r="E416" s="26"/>
      <c r="F416" s="21"/>
      <c r="G416" s="40"/>
      <c r="H416" s="6"/>
    </row>
    <row r="417" spans="1:8" s="33" customFormat="1" ht="12.75">
      <c r="A417" s="2"/>
      <c r="B417" s="26"/>
      <c r="C417" s="38"/>
      <c r="D417" s="38"/>
      <c r="E417" s="16"/>
      <c r="F417" s="60"/>
      <c r="G417" s="40"/>
      <c r="H417" s="6"/>
    </row>
    <row r="418" spans="1:8" s="34" customFormat="1" ht="12.75">
      <c r="A418" s="2"/>
      <c r="B418" s="26"/>
      <c r="C418" s="38"/>
      <c r="D418" s="38"/>
      <c r="E418" s="16"/>
      <c r="F418" s="65"/>
      <c r="G418" s="40"/>
      <c r="H418" s="6"/>
    </row>
    <row r="419" spans="1:8" ht="13.5" customHeight="1">
      <c r="A419" s="2"/>
      <c r="B419" s="19"/>
      <c r="C419" s="78"/>
      <c r="D419" s="14"/>
      <c r="E419" s="11"/>
      <c r="F419" s="65"/>
      <c r="G419" s="2"/>
      <c r="H419" s="6"/>
    </row>
    <row r="420" spans="1:8" s="9" customFormat="1" ht="12.75">
      <c r="A420" s="2"/>
      <c r="B420" s="41"/>
      <c r="C420" s="41"/>
      <c r="D420" s="41"/>
      <c r="E420" s="41"/>
      <c r="F420" s="58"/>
      <c r="G420" s="43"/>
      <c r="H420" s="15"/>
    </row>
    <row r="421" spans="1:8" s="9" customFormat="1" ht="12.75">
      <c r="A421" s="2"/>
      <c r="B421" s="12"/>
      <c r="C421" s="13"/>
      <c r="D421" s="14"/>
      <c r="E421" s="11"/>
      <c r="F421" s="37"/>
      <c r="G421" s="2"/>
      <c r="H421" s="6"/>
    </row>
    <row r="422" spans="1:8" ht="12.75">
      <c r="A422" s="152"/>
      <c r="B422" s="3"/>
      <c r="C422" s="4"/>
      <c r="D422" s="157"/>
      <c r="E422" s="161"/>
      <c r="F422" s="58"/>
      <c r="G422" s="71"/>
      <c r="H422" s="6"/>
    </row>
    <row r="423" spans="1:8" ht="12.75">
      <c r="A423" s="2"/>
      <c r="B423" s="3"/>
      <c r="C423" s="4"/>
      <c r="D423" s="157"/>
      <c r="E423" s="80"/>
      <c r="F423" s="158"/>
      <c r="G423" s="71"/>
      <c r="H423" s="6"/>
    </row>
    <row r="424" spans="1:8" ht="12.75">
      <c r="A424" s="2"/>
      <c r="B424" s="3"/>
      <c r="C424" s="4"/>
      <c r="D424" s="157"/>
      <c r="E424" s="81"/>
      <c r="F424" s="21"/>
      <c r="G424" s="71"/>
      <c r="H424" s="6"/>
    </row>
    <row r="425" spans="1:8" s="9" customFormat="1" ht="12.75">
      <c r="A425" s="2"/>
      <c r="B425" s="3"/>
      <c r="C425" s="4"/>
      <c r="D425" s="157"/>
      <c r="E425" s="80"/>
      <c r="F425" s="21"/>
      <c r="G425" s="71"/>
      <c r="H425" s="6"/>
    </row>
    <row r="426" spans="1:8" s="9" customFormat="1" ht="12.75">
      <c r="A426" s="152"/>
      <c r="B426" s="3"/>
      <c r="C426" s="4"/>
      <c r="D426" s="157"/>
      <c r="E426" s="82"/>
      <c r="F426" s="21"/>
      <c r="G426" s="160"/>
      <c r="H426" s="6"/>
    </row>
    <row r="427" spans="1:8" s="9" customFormat="1" ht="12.75">
      <c r="A427" s="152"/>
      <c r="B427" s="3"/>
      <c r="C427" s="4"/>
      <c r="D427" s="157"/>
      <c r="E427" s="82"/>
      <c r="F427" s="21"/>
      <c r="G427" s="160"/>
      <c r="H427" s="6"/>
    </row>
    <row r="428" spans="1:8" s="9" customFormat="1" ht="12.75">
      <c r="A428" s="152"/>
      <c r="B428" s="3"/>
      <c r="C428" s="4"/>
      <c r="D428" s="157"/>
      <c r="E428" s="82"/>
      <c r="F428" s="66"/>
      <c r="G428" s="160"/>
      <c r="H428" s="6"/>
    </row>
    <row r="429" spans="1:8" s="9" customFormat="1" ht="12.75">
      <c r="A429" s="2"/>
      <c r="B429" s="12"/>
      <c r="C429" s="13"/>
      <c r="D429" s="14"/>
      <c r="E429" s="11"/>
      <c r="F429" s="21"/>
      <c r="G429" s="2"/>
      <c r="H429" s="6"/>
    </row>
    <row r="430" spans="1:8" ht="12.75">
      <c r="A430" s="152"/>
      <c r="B430" s="162"/>
      <c r="C430" s="4"/>
      <c r="D430" s="157"/>
      <c r="E430" s="163"/>
      <c r="F430" s="58"/>
      <c r="G430" s="71"/>
      <c r="H430" s="6"/>
    </row>
    <row r="431" spans="1:8" s="9" customFormat="1" ht="12.75">
      <c r="A431" s="2"/>
      <c r="B431" s="3"/>
      <c r="C431" s="4"/>
      <c r="D431" s="157"/>
      <c r="E431" s="80"/>
      <c r="F431" s="158"/>
      <c r="G431" s="71"/>
      <c r="H431" s="6"/>
    </row>
    <row r="432" spans="1:8" s="9" customFormat="1" ht="12.75">
      <c r="A432" s="152"/>
      <c r="B432" s="162"/>
      <c r="C432" s="4"/>
      <c r="D432" s="157"/>
      <c r="E432" s="81"/>
      <c r="F432" s="21"/>
      <c r="G432" s="71"/>
      <c r="H432" s="6"/>
    </row>
    <row r="433" spans="1:8" s="9" customFormat="1" ht="12.75">
      <c r="A433" s="152"/>
      <c r="B433" s="3"/>
      <c r="C433" s="4"/>
      <c r="D433" s="57"/>
      <c r="E433" s="59"/>
      <c r="F433" s="65"/>
      <c r="G433" s="40"/>
      <c r="H433" s="6"/>
    </row>
    <row r="434" spans="1:8" s="9" customFormat="1" ht="12.75">
      <c r="A434" s="152"/>
      <c r="B434" s="3"/>
      <c r="C434" s="4"/>
      <c r="D434" s="57"/>
      <c r="E434" s="16"/>
      <c r="F434" s="60"/>
      <c r="G434" s="40"/>
      <c r="H434" s="6"/>
    </row>
    <row r="435" spans="1:8" s="9" customFormat="1" ht="12.75">
      <c r="A435" s="152"/>
      <c r="B435" s="3"/>
      <c r="C435" s="4"/>
      <c r="D435" s="57"/>
      <c r="E435" s="16"/>
      <c r="F435" s="21"/>
      <c r="G435" s="40"/>
      <c r="H435" s="6"/>
    </row>
    <row r="436" spans="1:8" s="9" customFormat="1" ht="12.75">
      <c r="A436" s="152"/>
      <c r="B436" s="3"/>
      <c r="C436" s="4"/>
      <c r="D436" s="57"/>
      <c r="E436" s="16"/>
      <c r="F436" s="21"/>
      <c r="G436" s="40"/>
      <c r="H436" s="6"/>
    </row>
    <row r="437" spans="1:8" s="9" customFormat="1" ht="12.75">
      <c r="A437" s="152"/>
      <c r="B437" s="3"/>
      <c r="C437" s="4"/>
      <c r="D437" s="57"/>
      <c r="E437" s="16"/>
      <c r="F437" s="21"/>
      <c r="G437" s="40"/>
      <c r="H437" s="6"/>
    </row>
    <row r="438" spans="1:8" s="9" customFormat="1" ht="12.75">
      <c r="A438" s="152"/>
      <c r="B438" s="162"/>
      <c r="C438" s="4"/>
      <c r="D438" s="157"/>
      <c r="E438" s="163"/>
      <c r="F438" s="66"/>
      <c r="G438" s="71"/>
      <c r="H438" s="6"/>
    </row>
    <row r="439" spans="1:8" s="9" customFormat="1" ht="12.75">
      <c r="A439" s="2"/>
      <c r="B439" s="12"/>
      <c r="C439" s="13"/>
      <c r="D439" s="14"/>
      <c r="E439" s="11"/>
      <c r="F439" s="158"/>
      <c r="G439" s="2"/>
      <c r="H439" s="6"/>
    </row>
    <row r="440" spans="1:8" s="9" customFormat="1" ht="12.75">
      <c r="A440" s="152"/>
      <c r="B440" s="3"/>
      <c r="C440" s="4"/>
      <c r="D440" s="57"/>
      <c r="E440" s="59"/>
      <c r="F440" s="58"/>
      <c r="G440" s="40"/>
      <c r="H440" s="6"/>
    </row>
    <row r="441" spans="1:8" s="9" customFormat="1" ht="12.75">
      <c r="A441" s="152"/>
      <c r="B441" s="3"/>
      <c r="C441" s="4"/>
      <c r="D441" s="57"/>
      <c r="E441" s="16"/>
      <c r="F441" s="60"/>
      <c r="G441" s="40"/>
      <c r="H441" s="6"/>
    </row>
    <row r="442" spans="1:8" s="9" customFormat="1" ht="12.75">
      <c r="A442" s="152"/>
      <c r="B442" s="3"/>
      <c r="C442" s="4"/>
      <c r="D442" s="57"/>
      <c r="E442" s="16"/>
      <c r="F442" s="21"/>
      <c r="G442" s="40"/>
      <c r="H442" s="6"/>
    </row>
    <row r="443" spans="1:8" s="9" customFormat="1" ht="12.75">
      <c r="A443" s="152"/>
      <c r="B443" s="3"/>
      <c r="C443" s="4"/>
      <c r="D443" s="57"/>
      <c r="E443" s="16"/>
      <c r="F443" s="21"/>
      <c r="G443" s="40"/>
      <c r="H443" s="6"/>
    </row>
    <row r="444" spans="1:8" s="9" customFormat="1" ht="12.75" customHeight="1">
      <c r="A444" s="152"/>
      <c r="B444" s="3"/>
      <c r="C444" s="4"/>
      <c r="D444" s="57"/>
      <c r="E444" s="59"/>
      <c r="F444" s="21"/>
      <c r="G444" s="40"/>
      <c r="H444" s="6"/>
    </row>
    <row r="445" spans="1:8" s="9" customFormat="1" ht="12.75">
      <c r="A445" s="152"/>
      <c r="B445" s="3"/>
      <c r="C445" s="4"/>
      <c r="D445" s="57"/>
      <c r="E445" s="16"/>
      <c r="F445" s="66"/>
      <c r="G445" s="40"/>
      <c r="H445" s="6"/>
    </row>
    <row r="446" spans="1:8" s="9" customFormat="1" ht="12.75" customHeight="1">
      <c r="A446" s="2"/>
      <c r="B446" s="12"/>
      <c r="C446" s="13"/>
      <c r="D446" s="14"/>
      <c r="E446" s="11"/>
      <c r="F446" s="66"/>
      <c r="G446" s="2"/>
      <c r="H446" s="6"/>
    </row>
    <row r="447" spans="1:8" s="9" customFormat="1" ht="12.75">
      <c r="A447" s="152"/>
      <c r="B447" s="3"/>
      <c r="C447" s="4"/>
      <c r="D447" s="57"/>
      <c r="E447" s="26"/>
      <c r="F447" s="58"/>
      <c r="G447" s="40"/>
      <c r="H447" s="6"/>
    </row>
    <row r="448" spans="1:8" s="9" customFormat="1" ht="12.75">
      <c r="A448" s="152"/>
      <c r="B448" s="3"/>
      <c r="C448" s="4"/>
      <c r="D448" s="57"/>
      <c r="E448" s="59"/>
      <c r="F448" s="60"/>
      <c r="G448" s="40"/>
      <c r="H448" s="6"/>
    </row>
    <row r="449" spans="1:8" s="9" customFormat="1" ht="12.75">
      <c r="A449" s="152"/>
      <c r="B449" s="3"/>
      <c r="C449" s="4"/>
      <c r="D449" s="57"/>
      <c r="E449" s="16"/>
      <c r="F449" s="60"/>
      <c r="G449" s="40"/>
      <c r="H449" s="6"/>
    </row>
    <row r="450" spans="1:8" s="9" customFormat="1" ht="12.75">
      <c r="A450" s="152"/>
      <c r="B450" s="3"/>
      <c r="C450" s="4"/>
      <c r="D450" s="57"/>
      <c r="E450" s="16"/>
      <c r="F450" s="21"/>
      <c r="G450" s="40"/>
      <c r="H450" s="6"/>
    </row>
    <row r="451" spans="1:8" s="9" customFormat="1" ht="12.75">
      <c r="A451" s="152"/>
      <c r="B451" s="3"/>
      <c r="C451" s="4"/>
      <c r="D451" s="57"/>
      <c r="E451" s="16"/>
      <c r="F451" s="21"/>
      <c r="G451" s="40"/>
      <c r="H451" s="6"/>
    </row>
    <row r="452" spans="1:8" s="9" customFormat="1" ht="12.75" customHeight="1">
      <c r="A452" s="152"/>
      <c r="B452" s="3"/>
      <c r="C452" s="4"/>
      <c r="D452" s="57"/>
      <c r="E452" s="59"/>
      <c r="F452" s="21"/>
      <c r="G452" s="40"/>
      <c r="H452" s="6"/>
    </row>
    <row r="453" spans="1:8" s="9" customFormat="1" ht="12.75">
      <c r="A453" s="18"/>
      <c r="B453" s="3"/>
      <c r="C453" s="4"/>
      <c r="D453" s="57"/>
      <c r="E453" s="16"/>
      <c r="F453" s="66"/>
      <c r="G453" s="40"/>
      <c r="H453" s="6"/>
    </row>
    <row r="454" spans="1:8" s="9" customFormat="1" ht="12.75">
      <c r="A454" s="2"/>
      <c r="B454" s="12"/>
      <c r="C454" s="13"/>
      <c r="D454" s="14"/>
      <c r="E454" s="11"/>
      <c r="F454" s="66"/>
      <c r="G454" s="2"/>
      <c r="H454" s="6"/>
    </row>
    <row r="455" spans="1:8" ht="12.75">
      <c r="A455" s="18"/>
      <c r="B455" s="3"/>
      <c r="C455" s="4"/>
      <c r="D455" s="57"/>
      <c r="E455" s="26"/>
      <c r="F455" s="58"/>
      <c r="G455" s="40"/>
      <c r="H455" s="6"/>
    </row>
    <row r="456" spans="1:8" ht="12.75">
      <c r="A456" s="2"/>
      <c r="B456" s="3"/>
      <c r="C456" s="4"/>
      <c r="D456" s="5"/>
      <c r="E456" s="80"/>
      <c r="F456" s="60"/>
      <c r="G456" s="71"/>
      <c r="H456" s="6"/>
    </row>
    <row r="457" spans="1:8" ht="12.75">
      <c r="A457" s="2"/>
      <c r="B457" s="3"/>
      <c r="C457" s="4"/>
      <c r="D457" s="5"/>
      <c r="E457" s="81"/>
      <c r="F457" s="21"/>
      <c r="G457" s="71"/>
      <c r="H457" s="6"/>
    </row>
    <row r="458" spans="1:8" s="9" customFormat="1" ht="12.75">
      <c r="A458" s="2"/>
      <c r="B458" s="3"/>
      <c r="C458" s="4"/>
      <c r="D458" s="5"/>
      <c r="E458" s="80"/>
      <c r="F458" s="21"/>
      <c r="G458" s="71"/>
      <c r="H458" s="6"/>
    </row>
    <row r="459" spans="1:8" s="9" customFormat="1" ht="12.75">
      <c r="A459" s="18"/>
      <c r="B459" s="3"/>
      <c r="C459" s="4"/>
      <c r="D459" s="5"/>
      <c r="E459" s="82"/>
      <c r="F459" s="21"/>
      <c r="G459" s="77"/>
      <c r="H459" s="6"/>
    </row>
    <row r="460" spans="1:8" ht="13.5" customHeight="1">
      <c r="A460" s="18"/>
      <c r="B460" s="3"/>
      <c r="C460" s="4"/>
      <c r="D460" s="5"/>
      <c r="E460" s="82"/>
      <c r="F460" s="21"/>
      <c r="G460" s="77"/>
      <c r="H460" s="6"/>
    </row>
    <row r="461" spans="1:8" s="33" customFormat="1" ht="12.75">
      <c r="A461" s="2"/>
      <c r="B461" s="41"/>
      <c r="C461" s="41"/>
      <c r="D461" s="41"/>
      <c r="E461" s="83"/>
      <c r="F461" s="21"/>
      <c r="G461" s="43"/>
      <c r="H461" s="15"/>
    </row>
    <row r="462" spans="1:8" s="34" customFormat="1" ht="12.75">
      <c r="A462" s="2"/>
      <c r="B462" s="26"/>
      <c r="C462" s="38"/>
      <c r="D462" s="76"/>
      <c r="E462" s="17"/>
      <c r="F462" s="84"/>
      <c r="G462" s="77"/>
      <c r="H462" s="6"/>
    </row>
    <row r="463" spans="1:8" ht="13.5" customHeight="1">
      <c r="A463" s="2"/>
      <c r="B463" s="19"/>
      <c r="C463" s="78"/>
      <c r="D463" s="14"/>
      <c r="E463" s="11"/>
      <c r="F463" s="85"/>
      <c r="G463" s="40"/>
      <c r="H463" s="6"/>
    </row>
    <row r="464" spans="1:8" s="9" customFormat="1" ht="12.75">
      <c r="A464" s="2"/>
      <c r="B464" s="41"/>
      <c r="C464" s="41"/>
      <c r="D464" s="41"/>
      <c r="E464" s="41"/>
      <c r="F464" s="72"/>
      <c r="G464" s="43"/>
      <c r="H464" s="15"/>
    </row>
    <row r="465" spans="1:8" s="9" customFormat="1" ht="12.75">
      <c r="A465" s="2"/>
      <c r="B465" s="12"/>
      <c r="C465" s="13"/>
      <c r="D465" s="14"/>
      <c r="E465" s="11"/>
      <c r="F465" s="37"/>
      <c r="G465" s="2"/>
      <c r="H465" s="6"/>
    </row>
    <row r="466" spans="1:8" s="9" customFormat="1" ht="12.75">
      <c r="A466" s="18"/>
      <c r="B466" s="3"/>
      <c r="C466" s="4"/>
      <c r="D466" s="57"/>
      <c r="E466" s="26"/>
      <c r="F466" s="58"/>
      <c r="G466" s="40"/>
      <c r="H466" s="6"/>
    </row>
    <row r="467" spans="1:8" s="9" customFormat="1" ht="12.75">
      <c r="A467" s="18"/>
      <c r="B467" s="3"/>
      <c r="C467" s="4"/>
      <c r="D467" s="57"/>
      <c r="E467" s="59"/>
      <c r="F467" s="60"/>
      <c r="G467" s="40"/>
      <c r="H467" s="6"/>
    </row>
    <row r="468" spans="1:8" s="9" customFormat="1" ht="12.75">
      <c r="A468" s="18"/>
      <c r="B468" s="3"/>
      <c r="C468" s="4"/>
      <c r="D468" s="57"/>
      <c r="E468" s="16"/>
      <c r="F468" s="60"/>
      <c r="G468" s="40"/>
      <c r="H468" s="6"/>
    </row>
    <row r="469" spans="1:8" s="9" customFormat="1" ht="12.75">
      <c r="A469" s="18"/>
      <c r="B469" s="3"/>
      <c r="C469" s="4"/>
      <c r="D469" s="57"/>
      <c r="E469" s="16"/>
      <c r="F469" s="21"/>
      <c r="G469" s="40"/>
      <c r="H469" s="6"/>
    </row>
    <row r="470" spans="1:8" s="9" customFormat="1" ht="12.75">
      <c r="A470" s="18"/>
      <c r="B470" s="3"/>
      <c r="C470" s="4"/>
      <c r="D470" s="57"/>
      <c r="E470" s="16"/>
      <c r="F470" s="21"/>
      <c r="G470" s="40"/>
      <c r="H470" s="6"/>
    </row>
    <row r="471" spans="1:8" s="9" customFormat="1" ht="12.75">
      <c r="A471" s="18"/>
      <c r="B471" s="3"/>
      <c r="C471" s="4"/>
      <c r="D471" s="57"/>
      <c r="E471" s="59"/>
      <c r="F471" s="21"/>
      <c r="G471" s="40"/>
      <c r="H471" s="6"/>
    </row>
    <row r="472" spans="1:8" s="9" customFormat="1" ht="12.75">
      <c r="A472" s="18"/>
      <c r="B472" s="3"/>
      <c r="C472" s="4"/>
      <c r="D472" s="57"/>
      <c r="E472" s="16"/>
      <c r="F472" s="21"/>
      <c r="G472" s="40"/>
      <c r="H472" s="6"/>
    </row>
    <row r="473" spans="1:8" s="9" customFormat="1" ht="12.75">
      <c r="A473" s="18"/>
      <c r="B473" s="3"/>
      <c r="C473" s="4"/>
      <c r="D473" s="57"/>
      <c r="E473" s="16"/>
      <c r="F473" s="21"/>
      <c r="G473" s="40"/>
      <c r="H473" s="6"/>
    </row>
    <row r="474" spans="1:8" s="33" customFormat="1" ht="12.75" customHeight="1">
      <c r="A474" s="18"/>
      <c r="B474" s="3"/>
      <c r="C474" s="4"/>
      <c r="D474" s="57"/>
      <c r="E474" s="16"/>
      <c r="F474" s="21"/>
      <c r="G474" s="40"/>
      <c r="H474" s="6"/>
    </row>
    <row r="475" spans="1:8" s="33" customFormat="1" ht="15.75">
      <c r="A475" s="2"/>
      <c r="B475" s="61"/>
      <c r="C475" s="62"/>
      <c r="D475" s="62"/>
      <c r="E475" s="59"/>
      <c r="F475" s="21"/>
      <c r="G475" s="64"/>
      <c r="H475" s="6"/>
    </row>
    <row r="476" spans="1:8" s="9" customFormat="1" ht="12.75">
      <c r="A476" s="35"/>
      <c r="B476" s="11"/>
      <c r="C476" s="36"/>
      <c r="D476" s="36"/>
      <c r="E476" s="11"/>
      <c r="F476" s="86"/>
      <c r="G476" s="2"/>
      <c r="H476" s="6"/>
    </row>
    <row r="477" spans="1:8" s="33" customFormat="1" ht="12.75" customHeight="1">
      <c r="A477" s="18"/>
      <c r="B477" s="3"/>
      <c r="C477" s="4"/>
      <c r="D477" s="57"/>
      <c r="E477" s="26"/>
      <c r="F477" s="39"/>
      <c r="G477" s="40"/>
      <c r="H477" s="6"/>
    </row>
    <row r="478" spans="1:8" s="9" customFormat="1" ht="15.75">
      <c r="A478" s="2"/>
      <c r="B478" s="61"/>
      <c r="C478" s="62"/>
      <c r="D478" s="62"/>
      <c r="E478" s="59"/>
      <c r="F478" s="60"/>
      <c r="G478" s="64"/>
      <c r="H478" s="6"/>
    </row>
    <row r="479" spans="1:8" s="9" customFormat="1" ht="12.75">
      <c r="A479" s="18"/>
      <c r="B479" s="3"/>
      <c r="C479" s="4"/>
      <c r="D479" s="57"/>
      <c r="E479" s="59"/>
      <c r="F479" s="65"/>
      <c r="G479" s="40"/>
      <c r="H479" s="6"/>
    </row>
    <row r="480" spans="1:8" s="9" customFormat="1" ht="12.75">
      <c r="A480" s="18"/>
      <c r="B480" s="3"/>
      <c r="C480" s="4"/>
      <c r="D480" s="57"/>
      <c r="E480" s="59"/>
      <c r="F480" s="60"/>
      <c r="G480" s="40"/>
      <c r="H480" s="6"/>
    </row>
    <row r="481" spans="1:8" s="9" customFormat="1" ht="12.75">
      <c r="A481" s="18"/>
      <c r="B481" s="3"/>
      <c r="C481" s="4"/>
      <c r="D481" s="57"/>
      <c r="E481" s="16"/>
      <c r="F481" s="21"/>
      <c r="G481" s="40"/>
      <c r="H481" s="6"/>
    </row>
    <row r="482" spans="1:8" s="9" customFormat="1" ht="12.75">
      <c r="A482" s="18"/>
      <c r="B482" s="3"/>
      <c r="C482" s="4"/>
      <c r="D482" s="57"/>
      <c r="E482" s="16"/>
      <c r="F482" s="21"/>
      <c r="G482" s="40"/>
      <c r="H482" s="6"/>
    </row>
    <row r="483" spans="1:8" s="33" customFormat="1" ht="12.75" customHeight="1">
      <c r="A483" s="18"/>
      <c r="B483" s="3"/>
      <c r="C483" s="4"/>
      <c r="D483" s="57"/>
      <c r="E483" s="16"/>
      <c r="F483" s="21"/>
      <c r="G483" s="40"/>
      <c r="H483" s="6"/>
    </row>
    <row r="484" spans="1:8" s="33" customFormat="1" ht="12.75" customHeight="1">
      <c r="A484" s="2"/>
      <c r="B484" s="61"/>
      <c r="C484" s="62"/>
      <c r="D484" s="62"/>
      <c r="E484" s="59"/>
      <c r="F484" s="21"/>
      <c r="G484" s="64"/>
      <c r="H484" s="6"/>
    </row>
    <row r="485" spans="1:8" s="9" customFormat="1" ht="15.75">
      <c r="A485" s="2"/>
      <c r="B485" s="61"/>
      <c r="C485" s="62"/>
      <c r="D485" s="62"/>
      <c r="E485" s="63"/>
      <c r="F485" s="86"/>
      <c r="G485" s="64"/>
      <c r="H485" s="6"/>
    </row>
    <row r="486" spans="1:8" s="9" customFormat="1" ht="12.75">
      <c r="A486" s="18"/>
      <c r="B486" s="3"/>
      <c r="C486" s="4"/>
      <c r="D486" s="57"/>
      <c r="E486" s="26"/>
      <c r="F486" s="65"/>
      <c r="G486" s="40"/>
      <c r="H486" s="6"/>
    </row>
    <row r="487" spans="1:8" s="9" customFormat="1" ht="12.75">
      <c r="A487" s="18"/>
      <c r="B487" s="3"/>
      <c r="C487" s="4"/>
      <c r="D487" s="57"/>
      <c r="E487" s="59"/>
      <c r="F487" s="60"/>
      <c r="G487" s="40"/>
      <c r="H487" s="6"/>
    </row>
    <row r="488" spans="1:8" s="9" customFormat="1" ht="12.75">
      <c r="A488" s="18"/>
      <c r="B488" s="3"/>
      <c r="C488" s="4"/>
      <c r="D488" s="57"/>
      <c r="E488" s="59"/>
      <c r="F488" s="60"/>
      <c r="G488" s="40"/>
      <c r="H488" s="6"/>
    </row>
    <row r="489" spans="1:8" s="9" customFormat="1" ht="12.75">
      <c r="A489" s="18"/>
      <c r="B489" s="3"/>
      <c r="C489" s="4"/>
      <c r="D489" s="57"/>
      <c r="E489" s="16"/>
      <c r="F489" s="60"/>
      <c r="G489" s="40"/>
      <c r="H489" s="6"/>
    </row>
    <row r="490" spans="1:8" s="9" customFormat="1" ht="12.75">
      <c r="A490" s="18"/>
      <c r="B490" s="3"/>
      <c r="C490" s="4"/>
      <c r="D490" s="57"/>
      <c r="E490" s="16"/>
      <c r="F490" s="21"/>
      <c r="G490" s="40"/>
      <c r="H490" s="6"/>
    </row>
    <row r="491" spans="1:8" s="9" customFormat="1" ht="12.75">
      <c r="A491" s="18"/>
      <c r="B491" s="3"/>
      <c r="C491" s="4"/>
      <c r="D491" s="57"/>
      <c r="E491" s="16"/>
      <c r="F491" s="21"/>
      <c r="G491" s="40"/>
      <c r="H491" s="6"/>
    </row>
    <row r="492" spans="1:8" s="9" customFormat="1" ht="12.75">
      <c r="A492" s="18"/>
      <c r="B492" s="3"/>
      <c r="C492" s="4"/>
      <c r="D492" s="57"/>
      <c r="E492" s="59"/>
      <c r="F492" s="21"/>
      <c r="G492" s="40"/>
      <c r="H492" s="6"/>
    </row>
    <row r="493" spans="1:8" s="9" customFormat="1" ht="12.75">
      <c r="A493" s="18"/>
      <c r="B493" s="3"/>
      <c r="C493" s="4"/>
      <c r="D493" s="57"/>
      <c r="E493" s="16"/>
      <c r="F493" s="86"/>
      <c r="G493" s="40"/>
      <c r="H493" s="6"/>
    </row>
    <row r="494" spans="1:8" s="9" customFormat="1" ht="12.75">
      <c r="A494" s="18"/>
      <c r="B494" s="3"/>
      <c r="C494" s="4"/>
      <c r="D494" s="57"/>
      <c r="E494" s="26"/>
      <c r="F494" s="21"/>
      <c r="G494" s="40"/>
      <c r="H494" s="6"/>
    </row>
    <row r="495" spans="1:8" s="9" customFormat="1" ht="12.75">
      <c r="A495" s="18"/>
      <c r="B495" s="3"/>
      <c r="C495" s="4"/>
      <c r="D495" s="57"/>
      <c r="E495" s="59"/>
      <c r="F495" s="60"/>
      <c r="G495" s="40"/>
      <c r="H495" s="6"/>
    </row>
    <row r="496" spans="1:8" s="9" customFormat="1" ht="12.75">
      <c r="A496" s="18"/>
      <c r="B496" s="3"/>
      <c r="C496" s="4"/>
      <c r="D496" s="57"/>
      <c r="E496" s="16"/>
      <c r="F496" s="60"/>
      <c r="G496" s="40"/>
      <c r="H496" s="6"/>
    </row>
    <row r="497" spans="1:8" s="9" customFormat="1" ht="12.75">
      <c r="A497" s="18"/>
      <c r="B497" s="3"/>
      <c r="C497" s="4"/>
      <c r="D497" s="57"/>
      <c r="E497" s="16"/>
      <c r="F497" s="21"/>
      <c r="G497" s="40"/>
      <c r="H497" s="6"/>
    </row>
    <row r="498" spans="1:8" s="9" customFormat="1" ht="12.75">
      <c r="A498" s="18"/>
      <c r="B498" s="3"/>
      <c r="C498" s="4"/>
      <c r="D498" s="57"/>
      <c r="E498" s="16"/>
      <c r="F498" s="21"/>
      <c r="G498" s="40"/>
      <c r="H498" s="6"/>
    </row>
    <row r="499" spans="1:8" s="9" customFormat="1" ht="12.75">
      <c r="A499" s="18"/>
      <c r="B499" s="3"/>
      <c r="C499" s="4"/>
      <c r="D499" s="57"/>
      <c r="E499" s="59"/>
      <c r="F499" s="21"/>
      <c r="G499" s="40"/>
      <c r="H499" s="6"/>
    </row>
    <row r="500" spans="1:8" s="9" customFormat="1" ht="12.75">
      <c r="A500" s="18"/>
      <c r="B500" s="3"/>
      <c r="C500" s="4"/>
      <c r="D500" s="57"/>
      <c r="E500" s="16"/>
      <c r="F500" s="86"/>
      <c r="G500" s="40"/>
      <c r="H500" s="6"/>
    </row>
    <row r="501" spans="1:8" ht="13.5" customHeight="1">
      <c r="A501" s="18"/>
      <c r="B501" s="3"/>
      <c r="C501" s="4"/>
      <c r="D501" s="57"/>
      <c r="E501" s="26"/>
      <c r="F501" s="21"/>
      <c r="G501" s="40"/>
      <c r="H501" s="6"/>
    </row>
    <row r="502" spans="1:8" ht="13.5" customHeight="1">
      <c r="A502" s="2"/>
      <c r="B502" s="41"/>
      <c r="C502" s="41"/>
      <c r="D502" s="41"/>
      <c r="E502" s="45"/>
      <c r="F502" s="60"/>
      <c r="G502" s="43"/>
      <c r="H502" s="15"/>
    </row>
    <row r="503" spans="1:8" s="33" customFormat="1" ht="12.75">
      <c r="A503" s="2"/>
      <c r="B503" s="41"/>
      <c r="C503" s="41"/>
      <c r="D503" s="41"/>
      <c r="E503" s="41"/>
      <c r="F503" s="44"/>
      <c r="G503" s="43"/>
      <c r="H503" s="15"/>
    </row>
    <row r="504" spans="1:8" s="33" customFormat="1" ht="12.75">
      <c r="A504" s="35"/>
      <c r="B504" s="11"/>
      <c r="C504" s="36"/>
      <c r="D504" s="36"/>
      <c r="E504" s="11"/>
      <c r="F504" s="37"/>
      <c r="G504" s="1"/>
      <c r="H504" s="6"/>
    </row>
    <row r="505" spans="1:8" s="33" customFormat="1" ht="12.75">
      <c r="A505" s="2"/>
      <c r="B505" s="26"/>
      <c r="C505" s="38"/>
      <c r="D505" s="38"/>
      <c r="E505" s="16"/>
      <c r="F505" s="39"/>
      <c r="G505" s="40"/>
      <c r="H505" s="6"/>
    </row>
    <row r="506" spans="1:8" ht="13.5" customHeight="1">
      <c r="A506" s="2"/>
      <c r="B506" s="26"/>
      <c r="C506" s="38"/>
      <c r="D506" s="38"/>
      <c r="E506" s="16"/>
      <c r="F506" s="65"/>
      <c r="G506" s="40"/>
      <c r="H506" s="6"/>
    </row>
    <row r="507" spans="1:8" ht="13.5" customHeight="1">
      <c r="A507" s="2"/>
      <c r="B507" s="41"/>
      <c r="C507" s="41"/>
      <c r="D507" s="41"/>
      <c r="E507" s="45"/>
      <c r="F507" s="65"/>
      <c r="G507" s="43"/>
      <c r="H507" s="15"/>
    </row>
    <row r="508" spans="1:8" s="33" customFormat="1" ht="12.75">
      <c r="A508" s="2"/>
      <c r="B508" s="41"/>
      <c r="C508" s="41"/>
      <c r="D508" s="41"/>
      <c r="E508" s="41"/>
      <c r="F508" s="44"/>
      <c r="G508" s="43"/>
      <c r="H508" s="15"/>
    </row>
    <row r="509" spans="1:8" s="33" customFormat="1" ht="12.75">
      <c r="A509" s="2"/>
      <c r="B509" s="11"/>
      <c r="C509" s="36"/>
      <c r="D509" s="36"/>
      <c r="E509" s="11"/>
      <c r="F509" s="37"/>
      <c r="G509" s="1"/>
      <c r="H509" s="6"/>
    </row>
    <row r="510" spans="1:8" s="33" customFormat="1" ht="12.75">
      <c r="A510" s="35"/>
      <c r="B510" s="11"/>
      <c r="C510" s="36"/>
      <c r="D510" s="36"/>
      <c r="E510" s="11"/>
      <c r="F510" s="39"/>
      <c r="G510" s="2"/>
      <c r="H510" s="6"/>
    </row>
    <row r="511" spans="1:8" s="33" customFormat="1" ht="12.75">
      <c r="A511" s="2"/>
      <c r="B511" s="26"/>
      <c r="C511" s="38"/>
      <c r="D511" s="38"/>
      <c r="E511" s="26"/>
      <c r="F511" s="39"/>
      <c r="G511" s="40"/>
      <c r="H511" s="6"/>
    </row>
    <row r="512" spans="1:8" s="33" customFormat="1" ht="12.75">
      <c r="A512" s="2"/>
      <c r="B512" s="26"/>
      <c r="C512" s="38"/>
      <c r="D512" s="38"/>
      <c r="E512" s="16"/>
      <c r="F512" s="42"/>
      <c r="G512" s="40"/>
      <c r="H512" s="6"/>
    </row>
    <row r="513" spans="1:8" s="33" customFormat="1" ht="12.75">
      <c r="A513" s="2"/>
      <c r="B513" s="26"/>
      <c r="C513" s="38"/>
      <c r="D513" s="38"/>
      <c r="E513" s="26"/>
      <c r="F513" s="65"/>
      <c r="G513" s="40"/>
      <c r="H513" s="6"/>
    </row>
    <row r="514" spans="1:8" s="33" customFormat="1" ht="12.75">
      <c r="A514" s="2"/>
      <c r="B514" s="26"/>
      <c r="C514" s="38"/>
      <c r="D514" s="38"/>
      <c r="E514" s="26"/>
      <c r="F514" s="42"/>
      <c r="G514" s="40"/>
      <c r="H514" s="6"/>
    </row>
    <row r="515" spans="1:8" s="33" customFormat="1" ht="12.75">
      <c r="A515" s="2"/>
      <c r="B515" s="26"/>
      <c r="C515" s="38"/>
      <c r="D515" s="38"/>
      <c r="E515" s="26"/>
      <c r="F515" s="42"/>
      <c r="G515" s="40"/>
      <c r="H515" s="6"/>
    </row>
    <row r="516" spans="1:8" ht="13.5" customHeight="1">
      <c r="A516" s="2"/>
      <c r="B516" s="26"/>
      <c r="C516" s="38"/>
      <c r="D516" s="38"/>
      <c r="E516" s="16"/>
      <c r="F516" s="42"/>
      <c r="G516" s="40"/>
      <c r="H516" s="6"/>
    </row>
    <row r="517" spans="1:8" s="33" customFormat="1" ht="12.75">
      <c r="A517" s="2"/>
      <c r="B517" s="41"/>
      <c r="C517" s="41"/>
      <c r="D517" s="41"/>
      <c r="E517" s="41"/>
      <c r="F517" s="65"/>
      <c r="G517" s="43"/>
      <c r="H517" s="15"/>
    </row>
    <row r="518" spans="1:8" s="33" customFormat="1" ht="12.75">
      <c r="A518" s="35"/>
      <c r="B518" s="11"/>
      <c r="C518" s="36"/>
      <c r="D518" s="36"/>
      <c r="E518" s="11"/>
      <c r="F518" s="37"/>
      <c r="G518" s="2"/>
      <c r="H518" s="6"/>
    </row>
    <row r="519" spans="1:8" ht="13.5" customHeight="1">
      <c r="A519" s="2"/>
      <c r="B519" s="26"/>
      <c r="C519" s="38"/>
      <c r="D519" s="38"/>
      <c r="E519" s="26"/>
      <c r="F519" s="39"/>
      <c r="G519" s="40"/>
      <c r="H519" s="6"/>
    </row>
    <row r="520" spans="1:8" ht="13.5" customHeight="1">
      <c r="A520" s="2"/>
      <c r="B520" s="41"/>
      <c r="C520" s="41"/>
      <c r="D520" s="41"/>
      <c r="E520" s="41"/>
      <c r="F520" s="42"/>
      <c r="G520" s="43"/>
      <c r="H520" s="15"/>
    </row>
    <row r="521" spans="1:8" s="33" customFormat="1" ht="12.75">
      <c r="A521" s="2"/>
      <c r="B521" s="41"/>
      <c r="C521" s="41"/>
      <c r="D521" s="41"/>
      <c r="E521" s="41"/>
      <c r="F521" s="44"/>
      <c r="G521" s="43"/>
      <c r="H521" s="15"/>
    </row>
    <row r="522" spans="1:8" s="33" customFormat="1" ht="12.75">
      <c r="A522" s="35"/>
      <c r="B522" s="11"/>
      <c r="C522" s="36"/>
      <c r="D522" s="36"/>
      <c r="E522" s="11"/>
      <c r="F522" s="37"/>
      <c r="G522" s="2"/>
      <c r="H522" s="6"/>
    </row>
    <row r="523" spans="1:8" ht="13.5" customHeight="1">
      <c r="A523" s="2"/>
      <c r="B523" s="26"/>
      <c r="C523" s="38"/>
      <c r="D523" s="38"/>
      <c r="E523" s="26"/>
      <c r="F523" s="39"/>
      <c r="G523" s="40"/>
      <c r="H523" s="6"/>
    </row>
    <row r="524" spans="1:8" ht="13.5" customHeight="1">
      <c r="A524" s="2"/>
      <c r="B524" s="41"/>
      <c r="C524" s="41"/>
      <c r="D524" s="41"/>
      <c r="E524" s="45"/>
      <c r="F524" s="42"/>
      <c r="G524" s="43"/>
      <c r="H524" s="15"/>
    </row>
    <row r="525" spans="1:8" ht="13.5" customHeight="1">
      <c r="A525" s="2"/>
      <c r="B525" s="41"/>
      <c r="C525" s="41"/>
      <c r="D525" s="41"/>
      <c r="E525" s="45"/>
      <c r="F525" s="44"/>
      <c r="G525" s="43"/>
      <c r="H525" s="15"/>
    </row>
    <row r="526" spans="1:8" ht="13.5" customHeight="1">
      <c r="A526" s="2"/>
      <c r="B526" s="41"/>
      <c r="C526" s="41"/>
      <c r="D526" s="41"/>
      <c r="E526" s="45"/>
      <c r="F526" s="44"/>
      <c r="G526" s="43"/>
      <c r="H526" s="15"/>
    </row>
    <row r="527" spans="1:8" ht="13.5" customHeight="1">
      <c r="A527" s="2"/>
      <c r="B527" s="41"/>
      <c r="C527" s="41"/>
      <c r="D527" s="41"/>
      <c r="E527" s="45"/>
      <c r="F527" s="44"/>
      <c r="G527" s="43"/>
      <c r="H527" s="15"/>
    </row>
    <row r="528" spans="1:8" ht="13.5" customHeight="1">
      <c r="A528" s="2"/>
      <c r="B528" s="41"/>
      <c r="C528" s="41"/>
      <c r="D528" s="41"/>
      <c r="E528" s="45"/>
      <c r="F528" s="44"/>
      <c r="G528" s="43"/>
      <c r="H528" s="15"/>
    </row>
    <row r="529" spans="1:8" ht="13.5" customHeight="1">
      <c r="A529" s="2"/>
      <c r="B529" s="41"/>
      <c r="C529" s="41"/>
      <c r="D529" s="41"/>
      <c r="E529" s="41"/>
      <c r="F529" s="44"/>
      <c r="G529" s="43"/>
      <c r="H529" s="15"/>
    </row>
    <row r="530" spans="1:8" s="33" customFormat="1" ht="12.75">
      <c r="A530" s="2"/>
      <c r="B530" s="41"/>
      <c r="C530" s="41"/>
      <c r="D530" s="41"/>
      <c r="E530" s="41"/>
      <c r="F530" s="44"/>
      <c r="G530" s="43"/>
      <c r="H530" s="15"/>
    </row>
    <row r="531" spans="1:8" ht="13.5" customHeight="1">
      <c r="A531" s="2"/>
      <c r="B531" s="26"/>
      <c r="C531" s="38"/>
      <c r="D531" s="38"/>
      <c r="E531" s="26"/>
      <c r="F531" s="37"/>
      <c r="G531" s="40"/>
      <c r="H531" s="6"/>
    </row>
    <row r="532" spans="1:8" ht="13.5" customHeight="1">
      <c r="A532" s="2"/>
      <c r="B532" s="41"/>
      <c r="C532" s="41"/>
      <c r="D532" s="41"/>
      <c r="E532" s="16"/>
      <c r="F532" s="42"/>
      <c r="G532" s="43"/>
      <c r="H532" s="15"/>
    </row>
    <row r="533" spans="1:8" ht="13.5" customHeight="1">
      <c r="A533" s="2"/>
      <c r="B533" s="41"/>
      <c r="C533" s="41"/>
      <c r="D533" s="41"/>
      <c r="E533" s="41"/>
      <c r="F533" s="44"/>
      <c r="G533" s="43"/>
      <c r="H533" s="15"/>
    </row>
    <row r="534" spans="1:8" ht="13.5" customHeight="1">
      <c r="A534" s="2"/>
      <c r="B534" s="41"/>
      <c r="C534" s="41"/>
      <c r="D534" s="41"/>
      <c r="E534" s="41"/>
      <c r="F534" s="37"/>
      <c r="G534" s="43"/>
      <c r="H534" s="15"/>
    </row>
    <row r="535" spans="1:8" ht="13.5" customHeight="1">
      <c r="A535" s="2"/>
      <c r="B535" s="41"/>
      <c r="C535" s="41"/>
      <c r="D535" s="41"/>
      <c r="E535" s="41"/>
      <c r="F535" s="37"/>
      <c r="G535" s="43"/>
      <c r="H535" s="15"/>
    </row>
    <row r="536" spans="1:8" ht="13.5" customHeight="1">
      <c r="A536" s="2"/>
      <c r="B536" s="41"/>
      <c r="C536" s="41"/>
      <c r="D536" s="41"/>
      <c r="E536" s="41"/>
      <c r="F536" s="37"/>
      <c r="G536" s="43"/>
      <c r="H536" s="15"/>
    </row>
    <row r="537" spans="1:8" ht="13.5" customHeight="1">
      <c r="A537" s="2"/>
      <c r="B537" s="41"/>
      <c r="C537" s="41"/>
      <c r="D537" s="41"/>
      <c r="E537" s="41"/>
      <c r="F537" s="37"/>
      <c r="G537" s="43"/>
      <c r="H537" s="15"/>
    </row>
    <row r="538" spans="1:8" ht="13.5" customHeight="1">
      <c r="A538" s="2"/>
      <c r="B538" s="41"/>
      <c r="C538" s="41"/>
      <c r="D538" s="41"/>
      <c r="E538" s="41"/>
      <c r="F538" s="37"/>
      <c r="G538" s="43"/>
      <c r="H538" s="15"/>
    </row>
    <row r="539" spans="1:8" ht="13.5" customHeight="1">
      <c r="A539" s="2"/>
      <c r="B539" s="41"/>
      <c r="C539" s="41"/>
      <c r="D539" s="41"/>
      <c r="E539" s="41"/>
      <c r="F539" s="37"/>
      <c r="G539" s="43"/>
      <c r="H539" s="15"/>
    </row>
    <row r="540" spans="1:8" ht="13.5" customHeight="1">
      <c r="A540" s="2"/>
      <c r="B540" s="41"/>
      <c r="C540" s="41"/>
      <c r="D540" s="41"/>
      <c r="E540" s="41"/>
      <c r="F540" s="37"/>
      <c r="G540" s="43"/>
      <c r="H540" s="15"/>
    </row>
    <row r="541" spans="1:8" ht="13.5" customHeight="1">
      <c r="A541" s="2"/>
      <c r="B541" s="41"/>
      <c r="C541" s="41"/>
      <c r="D541" s="41"/>
      <c r="E541" s="41"/>
      <c r="F541" s="37"/>
      <c r="G541" s="43"/>
      <c r="H541" s="15"/>
    </row>
    <row r="542" spans="1:8" ht="13.5" customHeight="1">
      <c r="A542" s="2"/>
      <c r="B542" s="41"/>
      <c r="C542" s="41"/>
      <c r="D542" s="41"/>
      <c r="E542" s="41"/>
      <c r="F542" s="37"/>
      <c r="G542" s="43"/>
      <c r="H542" s="15"/>
    </row>
    <row r="543" spans="1:8" ht="13.5" customHeight="1">
      <c r="A543" s="2"/>
      <c r="B543" s="41"/>
      <c r="C543" s="41"/>
      <c r="D543" s="41"/>
      <c r="E543" s="41"/>
      <c r="F543" s="37"/>
      <c r="G543" s="43"/>
      <c r="H543" s="15"/>
    </row>
    <row r="544" spans="1:8" s="46" customFormat="1" ht="13.5" customHeight="1">
      <c r="A544" s="2"/>
      <c r="B544" s="41"/>
      <c r="C544" s="41"/>
      <c r="D544" s="41"/>
      <c r="E544" s="41"/>
      <c r="F544" s="37"/>
      <c r="G544" s="43"/>
      <c r="H544" s="15"/>
    </row>
    <row r="545" spans="1:8" s="46" customFormat="1" ht="13.5" customHeight="1">
      <c r="A545" s="2"/>
      <c r="B545" s="41"/>
      <c r="C545" s="41"/>
      <c r="D545" s="41"/>
      <c r="E545" s="41"/>
      <c r="F545" s="37"/>
      <c r="G545" s="43"/>
      <c r="H545" s="15"/>
    </row>
    <row r="546" spans="1:8" s="46" customFormat="1" ht="13.5" customHeight="1">
      <c r="A546" s="2"/>
      <c r="B546" s="41"/>
      <c r="C546" s="41"/>
      <c r="D546" s="41"/>
      <c r="E546" s="41"/>
      <c r="F546" s="37"/>
      <c r="G546" s="43"/>
      <c r="H546" s="15"/>
    </row>
    <row r="547" spans="1:8" s="46" customFormat="1" ht="13.5" customHeight="1">
      <c r="A547" s="2"/>
      <c r="B547" s="41"/>
      <c r="C547" s="41"/>
      <c r="D547" s="41"/>
      <c r="E547" s="41"/>
      <c r="F547" s="37"/>
      <c r="G547" s="43"/>
      <c r="H547" s="15"/>
    </row>
    <row r="548" spans="1:8" s="46" customFormat="1" ht="13.5" customHeight="1">
      <c r="A548" s="2"/>
      <c r="B548" s="41"/>
      <c r="C548" s="41"/>
      <c r="D548" s="41"/>
      <c r="E548" s="41"/>
      <c r="F548" s="37"/>
      <c r="G548" s="43"/>
      <c r="H548" s="15"/>
    </row>
    <row r="549" spans="1:8" s="46" customFormat="1" ht="13.5" customHeight="1">
      <c r="A549" s="2"/>
      <c r="B549" s="41"/>
      <c r="C549" s="41"/>
      <c r="D549" s="41"/>
      <c r="E549" s="41"/>
      <c r="F549" s="37"/>
      <c r="G549" s="43"/>
      <c r="H549" s="15"/>
    </row>
    <row r="550" spans="1:8" s="46" customFormat="1" ht="13.5" customHeight="1">
      <c r="A550" s="2"/>
      <c r="B550" s="41"/>
      <c r="C550" s="41"/>
      <c r="D550" s="41"/>
      <c r="E550" s="41"/>
      <c r="F550" s="37"/>
      <c r="G550" s="43"/>
      <c r="H550" s="15"/>
    </row>
    <row r="551" spans="1:8" s="46" customFormat="1" ht="13.5" customHeight="1">
      <c r="A551" s="2"/>
      <c r="B551" s="41"/>
      <c r="C551" s="41"/>
      <c r="D551" s="41"/>
      <c r="E551" s="41"/>
      <c r="F551" s="37"/>
      <c r="G551" s="43"/>
      <c r="H551" s="15"/>
    </row>
    <row r="552" spans="1:8" s="46" customFormat="1" ht="13.5" customHeight="1">
      <c r="A552" s="2"/>
      <c r="B552" s="41"/>
      <c r="C552" s="41"/>
      <c r="D552" s="41"/>
      <c r="E552" s="41"/>
      <c r="F552" s="37"/>
      <c r="G552" s="43"/>
      <c r="H552" s="15"/>
    </row>
    <row r="553" spans="1:8" s="46" customFormat="1" ht="13.5" customHeight="1">
      <c r="A553" s="2"/>
      <c r="B553" s="41"/>
      <c r="C553" s="41"/>
      <c r="D553" s="41"/>
      <c r="E553" s="41"/>
      <c r="F553" s="37"/>
      <c r="G553" s="43"/>
      <c r="H553" s="15"/>
    </row>
    <row r="554" spans="1:8" s="46" customFormat="1" ht="13.5" customHeight="1">
      <c r="A554" s="2"/>
      <c r="B554" s="41"/>
      <c r="C554" s="41"/>
      <c r="D554" s="41"/>
      <c r="E554" s="41"/>
      <c r="F554" s="37"/>
      <c r="G554" s="43"/>
      <c r="H554" s="15"/>
    </row>
    <row r="555" spans="1:8" s="46" customFormat="1" ht="13.5" customHeight="1">
      <c r="A555" s="2"/>
      <c r="B555" s="41"/>
      <c r="C555" s="41"/>
      <c r="D555" s="41"/>
      <c r="E555" s="41"/>
      <c r="F555" s="37"/>
      <c r="G555" s="43"/>
      <c r="H555" s="15"/>
    </row>
    <row r="556" spans="1:8" s="46" customFormat="1" ht="13.5" customHeight="1">
      <c r="A556" s="2"/>
      <c r="B556" s="41"/>
      <c r="C556" s="41"/>
      <c r="D556" s="41"/>
      <c r="E556" s="41"/>
      <c r="F556" s="37"/>
      <c r="G556" s="43"/>
      <c r="H556" s="15"/>
    </row>
    <row r="557" spans="1:8" s="46" customFormat="1" ht="13.5" customHeight="1">
      <c r="A557" s="2"/>
      <c r="B557" s="41"/>
      <c r="C557" s="41"/>
      <c r="D557" s="41"/>
      <c r="E557" s="41"/>
      <c r="F557" s="37"/>
      <c r="G557" s="43"/>
      <c r="H557" s="15"/>
    </row>
    <row r="558" spans="1:8" s="46" customFormat="1" ht="13.5" customHeight="1">
      <c r="A558" s="2"/>
      <c r="B558" s="41"/>
      <c r="C558" s="41"/>
      <c r="D558" s="41"/>
      <c r="E558" s="41"/>
      <c r="F558" s="37"/>
      <c r="G558" s="43"/>
      <c r="H558" s="15"/>
    </row>
    <row r="559" spans="1:8" s="46" customFormat="1" ht="13.5" customHeight="1">
      <c r="A559" s="2"/>
      <c r="B559" s="41"/>
      <c r="C559" s="41"/>
      <c r="D559" s="41"/>
      <c r="E559" s="41"/>
      <c r="F559" s="37"/>
      <c r="G559" s="43"/>
      <c r="H559" s="15"/>
    </row>
    <row r="560" spans="1:8" s="46" customFormat="1" ht="13.5" customHeight="1">
      <c r="A560" s="2"/>
      <c r="B560" s="41"/>
      <c r="C560" s="41"/>
      <c r="D560" s="41"/>
      <c r="E560" s="41"/>
      <c r="F560" s="37"/>
      <c r="G560" s="43"/>
      <c r="H560" s="15"/>
    </row>
    <row r="561" spans="1:8" s="46" customFormat="1" ht="13.5" customHeight="1">
      <c r="A561" s="2"/>
      <c r="B561" s="41"/>
      <c r="C561" s="41"/>
      <c r="D561" s="41"/>
      <c r="E561" s="41"/>
      <c r="F561" s="37"/>
      <c r="G561" s="43"/>
      <c r="H561" s="15"/>
    </row>
    <row r="562" spans="1:8" s="46" customFormat="1" ht="13.5" customHeight="1">
      <c r="A562" s="2"/>
      <c r="B562" s="41"/>
      <c r="C562" s="41"/>
      <c r="D562" s="41"/>
      <c r="E562" s="41"/>
      <c r="F562" s="37"/>
      <c r="G562" s="43"/>
      <c r="H562" s="15"/>
    </row>
    <row r="563" spans="1:8" s="46" customFormat="1" ht="13.5" customHeight="1">
      <c r="A563" s="2"/>
      <c r="B563" s="41"/>
      <c r="C563" s="41"/>
      <c r="D563" s="41"/>
      <c r="E563" s="41"/>
      <c r="F563" s="37"/>
      <c r="G563" s="43"/>
      <c r="H563" s="15"/>
    </row>
    <row r="564" spans="1:8" s="46" customFormat="1" ht="13.5" customHeight="1">
      <c r="A564" s="2"/>
      <c r="B564" s="41"/>
      <c r="C564" s="41"/>
      <c r="D564" s="41"/>
      <c r="E564" s="41"/>
      <c r="F564" s="37"/>
      <c r="G564" s="43"/>
      <c r="H564" s="15"/>
    </row>
    <row r="565" spans="1:8" s="46" customFormat="1" ht="13.5" customHeight="1">
      <c r="A565" s="2"/>
      <c r="B565" s="41"/>
      <c r="C565" s="41"/>
      <c r="D565" s="41"/>
      <c r="E565" s="41"/>
      <c r="F565" s="37"/>
      <c r="G565" s="43"/>
      <c r="H565" s="15"/>
    </row>
    <row r="566" spans="1:8" s="46" customFormat="1" ht="13.5" customHeight="1">
      <c r="A566" s="2"/>
      <c r="B566" s="41"/>
      <c r="C566" s="41"/>
      <c r="D566" s="41"/>
      <c r="E566" s="41"/>
      <c r="F566" s="37"/>
      <c r="G566" s="43"/>
      <c r="H566" s="15"/>
    </row>
    <row r="567" spans="1:8" s="46" customFormat="1" ht="13.5" customHeight="1">
      <c r="A567" s="2"/>
      <c r="B567" s="41"/>
      <c r="C567" s="41"/>
      <c r="D567" s="41"/>
      <c r="E567" s="41"/>
      <c r="F567" s="37"/>
      <c r="G567" s="43"/>
      <c r="H567" s="15"/>
    </row>
    <row r="568" spans="1:8" s="46" customFormat="1" ht="13.5" customHeight="1">
      <c r="A568" s="2"/>
      <c r="B568" s="41"/>
      <c r="C568" s="41"/>
      <c r="D568" s="41"/>
      <c r="E568" s="41"/>
      <c r="F568" s="37"/>
      <c r="G568" s="43"/>
      <c r="H568" s="15"/>
    </row>
    <row r="569" spans="1:8" s="46" customFormat="1" ht="13.5" customHeight="1">
      <c r="A569" s="2"/>
      <c r="B569" s="41"/>
      <c r="C569" s="41"/>
      <c r="D569" s="41"/>
      <c r="E569" s="41"/>
      <c r="F569" s="37"/>
      <c r="G569" s="43"/>
      <c r="H569" s="15"/>
    </row>
    <row r="570" spans="1:8" s="46" customFormat="1" ht="13.5" customHeight="1">
      <c r="A570" s="2"/>
      <c r="B570" s="41"/>
      <c r="C570" s="41"/>
      <c r="D570" s="41"/>
      <c r="E570" s="41"/>
      <c r="F570" s="37"/>
      <c r="G570" s="43"/>
      <c r="H570" s="15"/>
    </row>
    <row r="571" spans="1:8" s="46" customFormat="1" ht="13.5" customHeight="1">
      <c r="A571" s="2"/>
      <c r="B571" s="41"/>
      <c r="C571" s="41"/>
      <c r="D571" s="41"/>
      <c r="E571" s="41"/>
      <c r="F571" s="37"/>
      <c r="G571" s="43"/>
      <c r="H571" s="15"/>
    </row>
    <row r="572" spans="1:8" s="46" customFormat="1" ht="13.5" customHeight="1">
      <c r="A572" s="2"/>
      <c r="B572" s="41"/>
      <c r="C572" s="41"/>
      <c r="D572" s="41"/>
      <c r="E572" s="41"/>
      <c r="F572" s="37"/>
      <c r="G572" s="43"/>
      <c r="H572" s="15"/>
    </row>
    <row r="573" spans="1:8" s="46" customFormat="1" ht="13.5" customHeight="1">
      <c r="A573" s="2"/>
      <c r="B573" s="41"/>
      <c r="C573" s="41"/>
      <c r="D573" s="41"/>
      <c r="E573" s="41"/>
      <c r="F573" s="37"/>
      <c r="G573" s="43"/>
      <c r="H573" s="15"/>
    </row>
    <row r="574" spans="1:8" s="46" customFormat="1" ht="13.5" customHeight="1">
      <c r="A574" s="2"/>
      <c r="B574" s="41"/>
      <c r="C574" s="41"/>
      <c r="D574" s="41"/>
      <c r="E574" s="41"/>
      <c r="F574" s="37"/>
      <c r="G574" s="43"/>
      <c r="H574" s="15"/>
    </row>
    <row r="575" spans="1:8" s="46" customFormat="1" ht="13.5" customHeight="1">
      <c r="A575" s="2"/>
      <c r="B575" s="41"/>
      <c r="C575" s="41"/>
      <c r="D575" s="41"/>
      <c r="E575" s="41"/>
      <c r="F575" s="37"/>
      <c r="G575" s="43"/>
      <c r="H575" s="15"/>
    </row>
    <row r="576" spans="1:8" s="46" customFormat="1" ht="13.5" customHeight="1">
      <c r="A576" s="2"/>
      <c r="B576" s="41"/>
      <c r="C576" s="41"/>
      <c r="D576" s="41"/>
      <c r="E576" s="41"/>
      <c r="F576" s="37"/>
      <c r="G576" s="43"/>
      <c r="H576" s="15"/>
    </row>
    <row r="577" spans="1:8" s="46" customFormat="1" ht="13.5" customHeight="1">
      <c r="A577" s="2"/>
      <c r="B577" s="41"/>
      <c r="C577" s="41"/>
      <c r="D577" s="41"/>
      <c r="E577" s="41"/>
      <c r="F577" s="37"/>
      <c r="G577" s="43"/>
      <c r="H577" s="15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&amp;LSTAVBA : R2 Šaca - Košické Olšany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R2_II.usek_682-00</vt:lpstr>
      <vt:lpstr>'R2_II.usek_682-00'!Názvy_tlače</vt:lpstr>
      <vt:lpstr>'R2_II.usek_682-00'!Oblasť_tlače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Pisarčík Rastislav</cp:lastModifiedBy>
  <cp:lastPrinted>2015-09-21T16:06:51Z</cp:lastPrinted>
  <dcterms:created xsi:type="dcterms:W3CDTF">2015-09-21T13:37:08Z</dcterms:created>
  <dcterms:modified xsi:type="dcterms:W3CDTF">2018-12-10T09:45:09Z</dcterms:modified>
</cp:coreProperties>
</file>